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SU\Appraisal_ALL\Appraisal_2019\"/>
    </mc:Choice>
  </mc:AlternateContent>
  <bookViews>
    <workbookView xWindow="0" yWindow="0" windowWidth="27045" windowHeight="11025" activeTab="4"/>
  </bookViews>
  <sheets>
    <sheet name="All_Classes" sheetId="2" r:id="rId1"/>
    <sheet name="2018" sheetId="7" r:id="rId2"/>
    <sheet name="2019" sheetId="13" r:id="rId3"/>
    <sheet name="2020" sheetId="16" r:id="rId4"/>
    <sheet name="Letters 2018,2019,2020" sheetId="8" r:id="rId5"/>
    <sheet name="Pubs_by_yr" sheetId="10" r:id="rId6"/>
    <sheet name="Grads_per_year" sheetId="12" r:id="rId7"/>
    <sheet name="Grads_by_country" sheetId="14" r:id="rId8"/>
    <sheet name="DOE" sheetId="11" r:id="rId9"/>
    <sheet name="Awards" sheetId="15" r:id="rId10"/>
  </sheets>
  <externalReferences>
    <externalReference r:id="rId11"/>
  </externalReferences>
  <definedNames>
    <definedName name="_xlcn.WorksheetConnection_2017ProductsC3D211" hidden="1">'[1]2017 Products'!$C$3:$D$19</definedName>
    <definedName name="OLE_LINK10" localSheetId="7">Grads_by_country!$C$42</definedName>
    <definedName name="OLE_LINK11" localSheetId="7">Grads_by_country!$C$6</definedName>
    <definedName name="OLE_LINK12" localSheetId="7">Grads_by_country!$C$6</definedName>
    <definedName name="OLE_LINK13" localSheetId="1">'2018'!$H$61</definedName>
    <definedName name="OLE_LINK14" localSheetId="5">Pubs_by_yr!$M$37</definedName>
    <definedName name="OLE_LINK2" localSheetId="7">Grads_by_country!$C$4</definedName>
    <definedName name="OLE_LINK5" localSheetId="5">Pubs_by_yr!$M$81</definedName>
    <definedName name="OLE_LINK6" localSheetId="5">Pubs_by_yr!$M$28</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2017 Products!$C$3:$D$21"/>
        </x15:modelTables>
      </x15:dataModel>
    </ext>
  </extLst>
</workbook>
</file>

<file path=xl/calcChain.xml><?xml version="1.0" encoding="utf-8"?>
<calcChain xmlns="http://schemas.openxmlformats.org/spreadsheetml/2006/main">
  <c r="M17" i="13" l="1"/>
  <c r="F22" i="10" l="1"/>
  <c r="G20" i="10"/>
  <c r="G18" i="10"/>
  <c r="G17" i="10"/>
  <c r="I21" i="10"/>
  <c r="I20" i="10"/>
  <c r="I19" i="10"/>
  <c r="I18" i="10"/>
  <c r="I17" i="10"/>
  <c r="F21" i="10"/>
  <c r="M22" i="16"/>
  <c r="G33" i="12" l="1"/>
  <c r="G32" i="12"/>
  <c r="H108" i="14" l="1"/>
  <c r="F109" i="14" l="1"/>
  <c r="F108" i="14"/>
  <c r="J42" i="2" l="1"/>
  <c r="F11" i="10" l="1"/>
  <c r="F10" i="10"/>
  <c r="F9" i="10"/>
  <c r="F12" i="10"/>
  <c r="G19" i="10" l="1"/>
  <c r="D42" i="2" l="1"/>
  <c r="M17" i="7" l="1"/>
  <c r="H42" i="2" l="1"/>
  <c r="G42" i="2"/>
  <c r="F42" i="2"/>
  <c r="E42" i="2"/>
</calcChain>
</file>

<file path=xl/connections.xml><?xml version="1.0" encoding="utf-8"?>
<connections xmlns="http://schemas.openxmlformats.org/spreadsheetml/2006/main">
  <connection id="1"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2017 Products!$C$3:$D$21" type="102" refreshedVersion="6" minRefreshableVersion="5">
    <extLst>
      <ext xmlns:x15="http://schemas.microsoft.com/office/spreadsheetml/2010/11/main" uri="{DE250136-89BD-433C-8126-D09CA5730AF9}">
        <x15:connection id="Range">
          <x15:rangePr sourceName="_xlcn.WorksheetConnection_2017ProductsC3D211"/>
        </x15:connection>
      </ext>
    </extLst>
  </connection>
</connections>
</file>

<file path=xl/sharedStrings.xml><?xml version="1.0" encoding="utf-8"?>
<sst xmlns="http://schemas.openxmlformats.org/spreadsheetml/2006/main" count="2336" uniqueCount="1126">
  <si>
    <t>RT</t>
  </si>
  <si>
    <t>R</t>
  </si>
  <si>
    <t>T</t>
  </si>
  <si>
    <t>Category</t>
  </si>
  <si>
    <t>‘Centra’, 2007-2012</t>
  </si>
  <si>
    <t>SOIL 4213</t>
  </si>
  <si>
    <t>Precision Agriculture</t>
  </si>
  <si>
    <t>SOIL 4234</t>
  </si>
  <si>
    <t>Soil Nutrient Management</t>
  </si>
  <si>
    <t>SOIL 5112</t>
  </si>
  <si>
    <t>Research Methods in Agriculture</t>
  </si>
  <si>
    <t>SOIL 5813</t>
  </si>
  <si>
    <t>Nutrient Cycling and Envioronmental Quality</t>
  </si>
  <si>
    <t>SOIL 5020</t>
  </si>
  <si>
    <t>Department Seminar</t>
  </si>
  <si>
    <t>SOIL 4571</t>
  </si>
  <si>
    <t>Senior Seminar</t>
  </si>
  <si>
    <t xml:space="preserve"> </t>
  </si>
  <si>
    <t>Year</t>
  </si>
  <si>
    <t>Total Hours</t>
  </si>
  <si>
    <t>OL</t>
  </si>
  <si>
    <t>OL, Centra 2007-2012</t>
  </si>
  <si>
    <t>E</t>
  </si>
  <si>
    <t>Eminent Faculty, 2009, (four in DASNR history)</t>
  </si>
  <si>
    <t>RTE</t>
  </si>
  <si>
    <r>
      <rPr>
        <b/>
        <i/>
        <sz val="11"/>
        <color rgb="FF000000"/>
        <rFont val="Arial"/>
        <family val="2"/>
      </rPr>
      <t>First International NUE Conference</t>
    </r>
    <r>
      <rPr>
        <sz val="11"/>
        <color rgb="FF000000"/>
        <rFont val="Arial"/>
        <family val="2"/>
      </rPr>
      <t>, 2003, Stillwater, OK</t>
    </r>
  </si>
  <si>
    <t>CO</t>
  </si>
  <si>
    <t>Editorial</t>
  </si>
  <si>
    <t>Advisory/Teaching</t>
  </si>
  <si>
    <t>www.nue.okstate.edu</t>
  </si>
  <si>
    <t>www.dasnr.okstate.edu/precision_ag</t>
  </si>
  <si>
    <t>dasnr6.dasnr.okstate.edu/soilsciences</t>
  </si>
  <si>
    <t>SOIL 5112, http://nue.okstate.edu/Research_Methods/Research.html, 2005-present, Research Methods in Agriculture</t>
  </si>
  <si>
    <t>TE</t>
  </si>
  <si>
    <t>R Research</t>
  </si>
  <si>
    <t>T Teaching</t>
  </si>
  <si>
    <t>E Extension</t>
  </si>
  <si>
    <r>
      <rPr>
        <b/>
        <sz val="11"/>
        <color rgb="FF000000"/>
        <rFont val="Arial"/>
        <family val="2"/>
      </rPr>
      <t>33</t>
    </r>
    <r>
      <rPr>
        <sz val="11"/>
        <color rgb="FF000000"/>
        <rFont val="Arial"/>
        <family val="2"/>
      </rPr>
      <t xml:space="preserve"> on-line options (http://nue.okstate.edu/SBNRC/mesonet.php)</t>
    </r>
  </si>
  <si>
    <t>Other</t>
  </si>
  <si>
    <t>Raun, et al., (1997). Nitrogen Cycle Ninja.  J. Nat. Resour. Life Sci. Educ. 26:39-42.</t>
  </si>
  <si>
    <t>METRIC</t>
  </si>
  <si>
    <t>http://soil5813.okstate.edu/Spring2010/class_publications.htm</t>
  </si>
  <si>
    <r>
      <t xml:space="preserve">85-15% research-teaching appointment, 1991-present. </t>
    </r>
    <r>
      <rPr>
        <u/>
        <sz val="11"/>
        <color rgb="FF000000"/>
        <rFont val="Arial"/>
        <family val="2"/>
      </rPr>
      <t>Required</t>
    </r>
    <r>
      <rPr>
        <sz val="11"/>
        <color rgb="FF000000"/>
        <rFont val="Arial"/>
        <family val="2"/>
      </rPr>
      <t xml:space="preserve"> to teach only one class (SOIL 5813). </t>
    </r>
  </si>
  <si>
    <t>Continuing</t>
  </si>
  <si>
    <t>Academic Products, 2018</t>
  </si>
  <si>
    <t>2018 no annual leave days taken, 422 unused days of annual leave, 1991 to present</t>
  </si>
  <si>
    <r>
      <t xml:space="preserve">Publishing consultation, Agronomy Journal, DASNR graduate students, </t>
    </r>
    <r>
      <rPr>
        <b/>
        <sz val="11"/>
        <color rgb="FF000000"/>
        <rFont val="Arial"/>
        <family val="2"/>
      </rPr>
      <t>February 14, 2018</t>
    </r>
  </si>
  <si>
    <t>Biometry consultation/programming, SAS, DASNR graduate students, all year</t>
  </si>
  <si>
    <t>How much this site is being used is "teaching" and "teaching" like no other activity we have</t>
  </si>
  <si>
    <t>Abstract editing, Branden Watson, 7/19/2018</t>
  </si>
  <si>
    <r>
      <rPr>
        <b/>
        <sz val="11"/>
        <color rgb="FF000000"/>
        <rFont val="Arial"/>
        <family val="2"/>
      </rPr>
      <t>16th</t>
    </r>
    <r>
      <rPr>
        <sz val="11"/>
        <color rgb="FF000000"/>
        <rFont val="Arial"/>
        <family val="2"/>
      </rPr>
      <t xml:space="preserve"> International NUE Conference, Invited, Sensor Based Nutrient Management, July 31 to August 1, Manhattan, KS </t>
    </r>
  </si>
  <si>
    <r>
      <rPr>
        <b/>
        <i/>
        <sz val="11"/>
        <color rgb="FF000000"/>
        <rFont val="Arial"/>
        <family val="2"/>
      </rPr>
      <t>Agronomia Mesoamericana</t>
    </r>
    <r>
      <rPr>
        <sz val="11"/>
        <color rgb="FF000000"/>
        <rFont val="Arial"/>
        <family val="2"/>
      </rPr>
      <t xml:space="preserve">, co-Founder 1990, now in its </t>
    </r>
    <r>
      <rPr>
        <b/>
        <sz val="11"/>
        <color rgb="FF000000"/>
        <rFont val="Arial"/>
        <family val="2"/>
      </rPr>
      <t>29th year</t>
    </r>
    <r>
      <rPr>
        <sz val="11"/>
        <color rgb="FF000000"/>
        <rFont val="Arial"/>
        <family val="2"/>
      </rPr>
      <t>, published in Spanish, abstracts in English</t>
    </r>
  </si>
  <si>
    <t>Thesis Editing, UNIVERSIDAD NACIONAL AGRARIA LA MOLINA, Peru, August 21, 2018, Greenseeker</t>
  </si>
  <si>
    <t>Phone APP, World Use Efficiency, released August 20, 2018</t>
  </si>
  <si>
    <t>Phone APP, Calculating Plant Spacing/Population, released May 28, 2018</t>
  </si>
  <si>
    <r>
      <t xml:space="preserve">Professional Society Membership, HORTICULTURE, Value of Publishing, </t>
    </r>
    <r>
      <rPr>
        <b/>
        <sz val="11"/>
        <color rgb="FF000000"/>
        <rFont val="Arial"/>
        <family val="2"/>
      </rPr>
      <t>August 28, 2018</t>
    </r>
  </si>
  <si>
    <r>
      <t>H-Index, Web of Science (</t>
    </r>
    <r>
      <rPr>
        <b/>
        <sz val="11"/>
        <color rgb="FF000000"/>
        <rFont val="Arial"/>
        <family val="2"/>
      </rPr>
      <t>37</t>
    </r>
    <r>
      <rPr>
        <sz val="11"/>
        <color rgb="FF000000"/>
        <rFont val="Arial"/>
        <family val="2"/>
      </rPr>
      <t>), and Google Scholar (</t>
    </r>
    <r>
      <rPr>
        <b/>
        <sz val="11"/>
        <color rgb="FF000000"/>
        <rFont val="Arial"/>
        <family val="2"/>
      </rPr>
      <t>56</t>
    </r>
    <r>
      <rPr>
        <sz val="11"/>
        <color rgb="FF000000"/>
        <rFont val="Arial"/>
        <family val="2"/>
      </rPr>
      <t>), highest in DASNR</t>
    </r>
  </si>
  <si>
    <r>
      <t xml:space="preserve">AGIN 5312, AGH 002, Dr. Shida Henneberry, International Agriculture, </t>
    </r>
    <r>
      <rPr>
        <b/>
        <sz val="11"/>
        <color theme="1"/>
        <rFont val="Arial"/>
        <family val="2"/>
      </rPr>
      <t>September 5, 2018</t>
    </r>
  </si>
  <si>
    <t xml:space="preserve">T </t>
  </si>
  <si>
    <t>Class Lecture</t>
  </si>
  <si>
    <r>
      <t xml:space="preserve">Mandela Fellows Lecturer, Dr. Craig Edwards, </t>
    </r>
    <r>
      <rPr>
        <b/>
        <sz val="11"/>
        <color rgb="FF000000"/>
        <rFont val="Arial"/>
        <family val="2"/>
      </rPr>
      <t>June 28, 2018</t>
    </r>
  </si>
  <si>
    <r>
      <t xml:space="preserve">Mandela Fellows, training hand planters, 25 units donated, </t>
    </r>
    <r>
      <rPr>
        <b/>
        <sz val="11"/>
        <color rgb="FF000000"/>
        <rFont val="Arial"/>
        <family val="2"/>
      </rPr>
      <t>July 19, 2018</t>
    </r>
  </si>
  <si>
    <r>
      <t xml:space="preserve">Mandela Fellows, BAE training, OSU Hand Planter, </t>
    </r>
    <r>
      <rPr>
        <b/>
        <sz val="11"/>
        <color rgb="FF000000"/>
        <rFont val="Arial"/>
        <family val="2"/>
      </rPr>
      <t>July 25, 2018</t>
    </r>
  </si>
  <si>
    <r>
      <t xml:space="preserve">Long Term Trials Updated, </t>
    </r>
    <r>
      <rPr>
        <b/>
        <sz val="11"/>
        <color rgb="FF000000"/>
        <rFont val="Arial"/>
        <family val="2"/>
      </rPr>
      <t>September 4, 2018</t>
    </r>
  </si>
  <si>
    <r>
      <t>NUE Conference, July 31, August 1, Manhattan Kansas,</t>
    </r>
    <r>
      <rPr>
        <b/>
        <sz val="11"/>
        <color rgb="FF000000"/>
        <rFont val="Arial"/>
        <family val="2"/>
      </rPr>
      <t xml:space="preserve"> 8</t>
    </r>
    <r>
      <rPr>
        <sz val="11"/>
        <color rgb="FF000000"/>
        <rFont val="Arial"/>
        <family val="2"/>
      </rPr>
      <t xml:space="preserve"> posters, </t>
    </r>
    <r>
      <rPr>
        <b/>
        <sz val="11"/>
        <color rgb="FF000000"/>
        <rFont val="Arial"/>
        <family val="2"/>
      </rPr>
      <t>2</t>
    </r>
    <r>
      <rPr>
        <sz val="11"/>
        <color rgb="FF000000"/>
        <rFont val="Arial"/>
        <family val="2"/>
      </rPr>
      <t xml:space="preserve"> oral presentations</t>
    </r>
  </si>
  <si>
    <t>nominations, 2018 including 4 for ASA</t>
  </si>
  <si>
    <t>Date</t>
  </si>
  <si>
    <t>Paper Reviewed</t>
  </si>
  <si>
    <t>Journal</t>
  </si>
  <si>
    <t>Application of biochar and biostimulant on yield and mineral composition of wheat</t>
  </si>
  <si>
    <t xml:space="preserve">Nitrate, nutrient content and growth parameters of komatsuna (Brassica rapa L.) in response to manure application depending on EMN (estimated mineralizable nitrogen)" </t>
  </si>
  <si>
    <t>Grain Sorghum Yield Components as Influenced by Hybrid, Seeding Date and Irrigation</t>
  </si>
  <si>
    <t>AGE</t>
  </si>
  <si>
    <t>‘Adobe-Connect’, 2012-2018</t>
  </si>
  <si>
    <t>Editor Agronomy Agronomy Journal, January 1, 2012 to December 31, 2017.  Only AJ Editor, DASNR history</t>
  </si>
  <si>
    <t>Benchmarks</t>
  </si>
  <si>
    <t>The Effect of Fallow Tillage Management on Aeolian Soil Losses in Semi-arid Central Anatolia, Turkey</t>
  </si>
  <si>
    <t>Active-Optical Reflectance Sensing Corn Algorithms Evaluated for Nitrogen Fertilizer Rate Recommendations</t>
  </si>
  <si>
    <t>Nitrogen Fertilizer Optimization for Sugarbeet (Beta vulgaris L.) in the Red River Valley of North Dakota and Minnesota</t>
  </si>
  <si>
    <t>Nitrate, nutrient content and growth parameters of komatsuna (Brassica rapa L.) in response to manure application depending on EMN (estimated mineralizable nitrogen)</t>
  </si>
  <si>
    <t>Growth and metal uptake of edamame [Glycine max (L.) Merr.] on soil amended with biosolids and gypsum</t>
  </si>
  <si>
    <t>Efficiency of ammonium and nitrate ratios on macronutrient content and morphological properties of Gerbera jamesonii cut flower</t>
  </si>
  <si>
    <t>Seeding Rate and Nitrogen Application Effects on Oat Forage Yield and Nutritive Value</t>
  </si>
  <si>
    <t>Long term influence of organic, inorganic and integrated crop management in Basmati rice-wheat-green manure system on potassium buffering capacity of Typic Ustochrept soil</t>
  </si>
  <si>
    <t>New Trend to Use Biochar as Foliar Application for Wheat Plants (Triticum Aestivum)</t>
  </si>
  <si>
    <t>Targeting nitrogen use efficiency for sustained production of cereal crops</t>
  </si>
  <si>
    <t>Characterization and selection for phosphorus deficiency tolerance in 99 spring wheat genotypes in Montana</t>
  </si>
  <si>
    <t>Polymer-coated Urea Rates, Timings, and Ratio Combinations with Noncoated Urea for Corn</t>
  </si>
  <si>
    <t>Characteristics of ammonium and nitrate fluxes along roots of Picea asperata</t>
  </si>
  <si>
    <t>Relationship between rainfall-adjusted nitrogen nutrition index and yield of wheat in Western Australia</t>
  </si>
  <si>
    <t>Spatial variability of selected soil properties and its impact on the grain yield of oats (Avena sativa L.) in small fields</t>
  </si>
  <si>
    <t>Micronutrient responsiveness of cauliflower, okra and T. aman rice in a sequence in Northern and Eastern Piedmont Plains soils of Bangladesh</t>
  </si>
  <si>
    <t>Assessment of dry matter accumulation and nutrient uptake pattern of onion seed crop</t>
  </si>
  <si>
    <t>Light-sucrose Interaction Stimulates Nitrate Uptake by Wheat Roots</t>
  </si>
  <si>
    <t>Effect of nitrogen rates on drip irrigated maize grown under deficit irrigation</t>
  </si>
  <si>
    <t>Month</t>
  </si>
  <si>
    <t>Field Crops Research</t>
  </si>
  <si>
    <t>Int. J. Agronomy</t>
  </si>
  <si>
    <t>Total</t>
  </si>
  <si>
    <t xml:space="preserve">Phosphorus and Potassium Fertilizer Application Strategies in Corn-Soybean Rotations </t>
  </si>
  <si>
    <t>Impact of Furrow Ridge Planting in Pakistan: Empirical Evidence from the Farmers Field</t>
  </si>
  <si>
    <t>Maize yield and kernel quality in permanent beds as affected by foliar N application</t>
  </si>
  <si>
    <t>Crop Science</t>
  </si>
  <si>
    <t>Soil organic carbon as impacted by nitrogen fertilizer rates under switchgrass seeded to recently converted marginally yielding cropland</t>
  </si>
  <si>
    <t>‘Dicamba Restricted USE’, Applicator Training (62 slides translated into Spanish) + recorded oral presentaiton in Spanish, January 18 and 19, 2018</t>
  </si>
  <si>
    <r>
      <t xml:space="preserve">Sensor Based Nutrient Rate Calculator (SBNRC), on-line since 2002, now in its </t>
    </r>
    <r>
      <rPr>
        <b/>
        <sz val="11"/>
        <color rgb="FF000000"/>
        <rFont val="Arial"/>
        <family val="2"/>
      </rPr>
      <t>16th year, programming/maintenance</t>
    </r>
  </si>
  <si>
    <t>J. Plant Nutrition</t>
  </si>
  <si>
    <t>Support letter sent to</t>
  </si>
  <si>
    <t>Jeanie Borlaug, Borlaug Institute</t>
  </si>
  <si>
    <t>Mississippi State University</t>
  </si>
  <si>
    <t>Brien Henry, promotion and tenure</t>
  </si>
  <si>
    <t>Letter of Support for/reason</t>
  </si>
  <si>
    <t>Auburn University</t>
  </si>
  <si>
    <t>University of California - Davis</t>
  </si>
  <si>
    <t>North Carolina State University</t>
  </si>
  <si>
    <t>University of Arkansas</t>
  </si>
  <si>
    <t>Raj Khosla, Dean,</t>
  </si>
  <si>
    <t>University of Arizona</t>
  </si>
  <si>
    <t xml:space="preserve">Jagmandeep Dhillon, IPNI Scholar </t>
  </si>
  <si>
    <t>IPNI, Georgia</t>
  </si>
  <si>
    <t>Univeristy of Connecticut</t>
  </si>
  <si>
    <t>USDA-ARS, South Dakota</t>
  </si>
  <si>
    <t>Dave Mengel, Distinguished Service Award</t>
  </si>
  <si>
    <t>American Society of Agronomy</t>
  </si>
  <si>
    <t xml:space="preserve">Ken Barbarick, SSSA Distinguished Service </t>
  </si>
  <si>
    <t>Soil Science Society of Agronomy</t>
  </si>
  <si>
    <t>Eva Nambi, Outstanding MS student</t>
  </si>
  <si>
    <t>Oklahoma State University</t>
  </si>
  <si>
    <t>Jagmandeep Dhillon, Outstanding PHD student</t>
  </si>
  <si>
    <t>Dan Sweeney, SSSA Applied Research Award</t>
  </si>
  <si>
    <t>Dan Sweeney, Carl Sprengel Award</t>
  </si>
  <si>
    <t>Wade Thomason, ASA, Educ. Ext. Award</t>
  </si>
  <si>
    <t>University of Florida</t>
  </si>
  <si>
    <t>Mississippi State University, and LSU</t>
  </si>
  <si>
    <t>Newell Kitchen, SSSA Research Award</t>
  </si>
  <si>
    <t>Calvin Pearson, ASA Dist. Service</t>
  </si>
  <si>
    <t>Kevin Bronson, Werner L. Nelson Award</t>
  </si>
  <si>
    <t>Tapasya Babu, US Citizenship</t>
  </si>
  <si>
    <t>Washington DC</t>
  </si>
  <si>
    <t>Peter Omara, Graduate Scholarship</t>
  </si>
  <si>
    <t>Eva Nambi, Graduate Scholarship</t>
  </si>
  <si>
    <t>Gwen Wehmeyer, Graduate Scholarship</t>
  </si>
  <si>
    <t>Robert Lemings, Graduate Scholarship</t>
  </si>
  <si>
    <t>Elizabeth Eickhoff, Graduate Scholarship</t>
  </si>
  <si>
    <t>Fikayo Oyebiyi, Graduate Scholarship</t>
  </si>
  <si>
    <t>Alimamy Fornah, Graduate Scholarship</t>
  </si>
  <si>
    <t>Tyler Lynch, Graduate Scholarship</t>
  </si>
  <si>
    <t>Jagmandeep Dhillon, Graduate Scholarship</t>
  </si>
  <si>
    <t>Bruno Figueiredo, Graduate Scholarship</t>
  </si>
  <si>
    <t>Kyle Freeman, Ag Industry Award</t>
  </si>
  <si>
    <t>Hailin Zhang, Ag Extension Award</t>
  </si>
  <si>
    <t>Apurba Sutradhar, Asst. Prof. position</t>
  </si>
  <si>
    <t>Tapasya Babu, Asst. Prof. position</t>
  </si>
  <si>
    <t>Yesuf Mohammed, Asst. Prof. position</t>
  </si>
  <si>
    <t>Sophia Li, Assoc. Prof. position</t>
  </si>
  <si>
    <t>Jagmandeep Dhillon, ASA Nelson Award</t>
  </si>
  <si>
    <t>James Lasquites, Asst. Prof. position</t>
  </si>
  <si>
    <t>Agron. Journal</t>
  </si>
  <si>
    <t>SOIL 5813, http://soil5813.okstate.edu.  1991-present, Soil Plant Nutrient Cycling and Environmental Quality</t>
  </si>
  <si>
    <t>Bee Chim, USDA-ARS position</t>
  </si>
  <si>
    <t>Distribution of Effort</t>
  </si>
  <si>
    <t>Brian Arnall, Crop Science Extension Award</t>
  </si>
  <si>
    <t>Lakesh Sharma, ASA Early Career Award</t>
  </si>
  <si>
    <t>Peru</t>
  </si>
  <si>
    <t>Gisel Alvarez Santos, Univ. Nacional Agraria La Molina, NDVI -Greenseeker</t>
  </si>
  <si>
    <t>Mexico</t>
  </si>
  <si>
    <t>Thesis Editing, UNIVERSIDAD NACIONAL AGRARIA LA MOLINA, Peru, August 20, 2018, Greenseeker</t>
  </si>
  <si>
    <t>Methods of phosphorus extraction from major Tanzanian soils</t>
  </si>
  <si>
    <r>
      <t xml:space="preserve">International Nominations, submitted </t>
    </r>
    <r>
      <rPr>
        <b/>
        <sz val="11"/>
        <color rgb="FF000000"/>
        <rFont val="Arial"/>
        <family val="2"/>
      </rPr>
      <t>5</t>
    </r>
    <r>
      <rPr>
        <sz val="11"/>
        <color rgb="FF000000"/>
        <rFont val="Arial"/>
        <family val="2"/>
      </rPr>
      <t>, 2 successful</t>
    </r>
  </si>
  <si>
    <r>
      <t xml:space="preserve">OSU Faculty Nominations Submitted </t>
    </r>
    <r>
      <rPr>
        <b/>
        <sz val="11"/>
        <color rgb="FF000000"/>
        <rFont val="Arial"/>
        <family val="2"/>
      </rPr>
      <t>1</t>
    </r>
    <r>
      <rPr>
        <sz val="11"/>
        <color rgb="FF000000"/>
        <rFont val="Arial"/>
        <family val="2"/>
      </rPr>
      <t>, 1 successful</t>
    </r>
  </si>
  <si>
    <t>SPANISH Translations/Editing</t>
  </si>
  <si>
    <r>
      <rPr>
        <b/>
        <u/>
        <sz val="11"/>
        <color rgb="FF000000"/>
        <rFont val="Arial"/>
        <family val="2"/>
      </rPr>
      <t>Manuscript</t>
    </r>
    <r>
      <rPr>
        <sz val="11"/>
        <color rgb="FF000000"/>
        <rFont val="Arial"/>
        <family val="2"/>
      </rPr>
      <t xml:space="preserve"> </t>
    </r>
    <r>
      <rPr>
        <b/>
        <u/>
        <sz val="11"/>
        <color rgb="FF000000"/>
        <rFont val="Arial"/>
        <family val="2"/>
      </rPr>
      <t>Reviewer</t>
    </r>
    <r>
      <rPr>
        <sz val="11"/>
        <color rgb="FF000000"/>
        <rFont val="Arial"/>
        <family val="2"/>
      </rPr>
      <t>, Field Crops Research, Crop Science, Can. J. Soil Science, Journal of Plant Nutrition, Agronomy Journal, AGE,  (</t>
    </r>
    <r>
      <rPr>
        <b/>
        <sz val="11"/>
        <color rgb="FF000000"/>
        <rFont val="Arial"/>
        <family val="2"/>
      </rPr>
      <t>29</t>
    </r>
    <r>
      <rPr>
        <sz val="11"/>
        <color rgb="FF000000"/>
        <rFont val="Arial"/>
        <family val="2"/>
      </rPr>
      <t>)</t>
    </r>
  </si>
  <si>
    <r>
      <t xml:space="preserve">Dr. Craig Edwards, AGED, 4713, Developing World Hand Planter, </t>
    </r>
    <r>
      <rPr>
        <b/>
        <sz val="11"/>
        <color rgb="FF000000"/>
        <rFont val="Arial"/>
        <family val="2"/>
      </rPr>
      <t>October 30, 2018</t>
    </r>
  </si>
  <si>
    <t>Becca Harman, Staff position</t>
  </si>
  <si>
    <t>Manuscript submission coordination with Editors of AJ, Crop Sci, SSSAJ, VZJ, CFTM,JEQ, Ag, Env. Letters</t>
  </si>
  <si>
    <t>Apurba Sutradhar, Research Asst. Professor</t>
  </si>
  <si>
    <t>University of Nebraska</t>
  </si>
  <si>
    <t>Yrs</t>
  </si>
  <si>
    <t>Hatfield, J.L., B. Raun, and D. Baltensperger. 2018. Agrosystems, Geosciences &amp; Environment: A new ASA-CSSA-Journal. Agro. Geosciences &amp; Environ. 1:1 doi:10.2134/age2018.05.0100</t>
  </si>
  <si>
    <t xml:space="preserve">Murley, Cameron B., Sumit Sharma, Jason G. Warren, Daryl B. Arnall, and William R. Raun. 2018. Yield response of corn and grain sorghum to row offsets on subsurface drip laterals.  Agric. Water Mgmt. 208:357-362. </t>
  </si>
  <si>
    <t xml:space="preserve">Dhillon, J.S., E. Eickhoff, R.W. Mullen, and W.R. Raun.  2018.  World potassium use efficiency.  Agron. J. </t>
  </si>
  <si>
    <t xml:space="preserve">Dhillon, J.S., P. Omara, E. Nambi, E. Eickhoff, F. Oyebiyi, A. Fornah, E. N. Ascencio, B.M. Figueiredo, T. Lynch, J. Ringer, R. K. Taylor, and W.R. Raun. 2018. Hand Planter for the Developing World, Factor Testing and Refinement. Agro. Geosci. Env.1:18. doi:10.2134/age2018.03.0002.     </t>
  </si>
  <si>
    <t>Ngombe, John, B. Wade Brorsen, William R. Raun, and Jagman S. Dhillon.  2018. Economics of the Greenseeder Hand Planter.  J. Applied Farm Econ.</t>
  </si>
  <si>
    <t xml:space="preserve">Bushong, Jacob T., Jeremiah L. Mullock, D. Brian Arnall, and William R. Raun. 2018. Effect of nitrogen fertilizer source on corn (Zea mays L.) optical sensor response index values in a rain-fed environment.  J. Plant Nutr. https://doi.org/10.1080/01904167.2018.1434202. </t>
  </si>
  <si>
    <t>Miller, Eric C., Jacob T. Bushong, William R. Raun, M. Joy Abit, and D. Brian Arnall. 2017. Predicting early season nitrogen rates of corn using indicator crops. Agron. J. 109:1-8.</t>
  </si>
  <si>
    <t>Sutradhar, Apurba, Eric Miller, D.B. Arnall, B. Dunn, K. Girma, and W.R. Raun. 2017. Switchgrass forage yield and biofuel quality with no-tillage interseeded winter legumes in the Southern Great Plains.  J. Plant Nutr. DOI:10.1080/01904167.2017.1346669.</t>
  </si>
  <si>
    <t>Dhillon, Jagmandeep M. Ramos Del Corso, B. Figueiredo, E. Nambi, and W.R. Raun. 2017. Soil Organic Carbon, Total Nitrogen, and soil pH, in a Long Term Continuous Winter Wheat (Triticum aestivum L.) Experiment. Comm. Soil Sci. Plant Anal. (in press)</t>
  </si>
  <si>
    <t xml:space="preserve">Dhital, Sulochana, and William R Raun. 2017. In season application of nitrogen and sulfur in winter wheat (Triticum aestivum L.). Int. J. Agron. </t>
  </si>
  <si>
    <t>Dhillon, J.S., B. Figueiredo, L. Aula, T. Lynch, R.K. Taylor, and W.R. Raun. 2017. Evaluation of drum cavity size and planter tip on singulation and plant emergence in maize (Zea mays L.).  J. Plant Nutr. DOI:10.1080/01904167.2017.1382532.</t>
  </si>
  <si>
    <t>Dhillon, Jagmandeep, G. Torres, E. Driver, and W.R. Raun. 2017. World phosphorus use efficiency in cereal crops. Agron. J. 109:1-8.</t>
  </si>
  <si>
    <t>Omara, Peter, Natasha Macnack, Lawrence Aula, and Bill Raun. 2017. Effect of long-term beef manure application on soil test phosphorus, organic carbon and winter wheat yield.  J. Plant Nutr. doi.org/10.1080/01904167.2016.1264423.</t>
  </si>
  <si>
    <t>Wyatt, Ethan C, Jacob T. Bushong, Natasha E. Macnack, Jeremiah L. Mullock, Randy Taylor and William Raun.  Influence of Droplet Size of Foliar Applied Nitrogen on Grain Protein Content of Hard Red Winter Wheat. 2017. Crop, Forage and Turfgrass Management. doi:10.2134/cftm2016.10.0068</t>
  </si>
  <si>
    <t>Raun, W.R., B. Figueiredo, J. Dhillon, J.T. Bushong, R.K. Taylor, H. Zhang, A. Fornah. 2017. Can yield goals be predicted? Agron. J. 109(5) DOI: 10.2134/agronj2017.05.0279</t>
  </si>
  <si>
    <t>Raun, W.R., M. Golden, J. Dhillon, D. Aliddeki, E. Driver, S. Ervin, M. Diaite-Koumba, B. Jones, J. Lasquites, B. Figueiredo, M. Ramos Del Corso, N. Remondet, S. Zoca, P. Watkins, J. Mullock. 2017. Relationship between Mean Square Errors and Wheat Grain Yields in Long-Term Experiments. J. Plant Nutr. doi:10.1080/01904167.2016.1257638.</t>
  </si>
  <si>
    <t xml:space="preserve">Haney, Elizabeth. Richard Haney, Michael White, Jeff Arnold, Raghavan Srinivasan and William Raun. 2016. Comparison of wheat yield simulated using four N cycling options in the Soil and Water Assessment Tool model.  J. Biosystems Engineering. </t>
  </si>
  <si>
    <t>Koller, Adrian, Randy Taylor, Bill Raun, Paul Weckler and Michael Buser. 2016. Modeling and Validation of Corn Seed Orientation by Pushing. J. Biosystems Agric. Eng. http://dx.dox.org/10.1016/j.biosystemseng.2016.09.011.</t>
  </si>
  <si>
    <t>McFadden, Brandon, Wade Brorsen, and William Raun. 2016. Nitrogen Fertilizer Recommendations Based on Plant Sensing and Bayesian Updating.  Precision Agriculture. (accepted)</t>
  </si>
  <si>
    <t xml:space="preserve">Bushong, J.T., J.L. Mullock, D.B. Arnall and W.R. Raun. 2016.  Effect of Nitrogen Fertilizer Source on Maize (Zea mays L.) Optical Sensor Response Index Values in a Rain-fed Environment. J. Plant Nutr. </t>
  </si>
  <si>
    <t>Bushong, J.T., J.L. Mullock, E.C. Miller, W.R. Raun, and D.B. Arnall.  2016. Evaluation of mid-season sensor based nitrogen fertilizer recommendations for winter wheat using different estimates of yield potential.  J. Prec. Agric. DOI: 10.1007/s11119-016-9431-3.</t>
  </si>
  <si>
    <t>Bushong, Jacob T, Jeremiah L. Mullock, Eric C. Miller, William R. Raun, Arthur R. Klatt, and D. Brian Arnall.  Development of an in-season estimate of yield potential utilizing optical crop sensors and soil moisture data for winter wheat. Prec. Agric. DOI 10.1007/s11119-016-9430-4.</t>
  </si>
  <si>
    <t>Bushong, Jacob T., Eric C. Miller, Jeremiah L. Mullock, D. Brian Arnall and William R. Raun.  2016. Irrigated and rain-fed maize response to different nitrogen fertilizer application methods. J. Plant Nutr. 39:1874-1890.</t>
  </si>
  <si>
    <t>Arnall, D.B., M. Abit, Randy Taylor and William Raun. 2016. Development of a sensor-based nitrogen rate calculator for cotton (Gossypium Hirsutum L.). Crop Sci. doi: 10.2135/cropsci2016.01.0049.</t>
  </si>
  <si>
    <t>Torres, Guilherme M., Adrian Koller, Randy Taylor and William R. Raun. 2016. Seed-oriented planting improves light interception, radiation use efficiency and grain yield of maize (Zea mays L.). Expl. Agric. Camb. Univ. Press. DOI:10.1017/S0014479716000326.</t>
  </si>
  <si>
    <t>Franzen, D., N. Kitchen, K. Holland, J. Schepers, and W. Raun* 2016. Algorithms for in-season nutrient management in cereals. Agron. J. 05/02/2016. DOI:10.2134/agronj2016.01.0041.</t>
  </si>
  <si>
    <t>Aula, L., Natasha Macnack, Peter Omara, Jeremiah Mullock and William Raun.  2016. Effect of Fertilizer Nitrogen (N) on Soil Organic Carbon, Total N and Soil pH in Long-Term Continuous Winter Wheat (Triticum aestivum L.). Commun. Soil Sci. Plant Anal. DOI: 10.1080/0010364.2016.1147047.</t>
  </si>
  <si>
    <t>Dhital, S., and W. R. Raun. 2016. Variability in Optimum Nitrogen Rates for Maize. Agron. J. 108:2165-2173. doi:10.2134/agronj2016.03.0139</t>
  </si>
  <si>
    <t>Raun, W.R., Brett Holte, E.A. Guertal and Sue Ernst. 2016. Use of the impact factor in agriculture. CSA News, Am. Soc. Agron. July issue, Madison, WI.</t>
  </si>
  <si>
    <t>Li, Xiufen, Shiping Deng, Yan Wang, Bill Raun, and Ying Teng. 2015. Responses of soil bacterial and diazotrophic communities to century-long application of manure and chemical fertilizer under continuous winter wheat cultivation. Soil Biology and Biochemistry (accepted).</t>
  </si>
  <si>
    <t>Macnack, Natasha and William Raun. 2015. Mid-Season Prediction of Grain Yield and Grain Protein in Winter Wheat (Triticum Aestivum L.) Using Different Spectral Indices. Precision Agriculture (accepted).</t>
  </si>
  <si>
    <t xml:space="preserve">Kelly, J.P., Jared L. Crain, and W. R. Raun. 2015. By-plant prediction of corn (Zea mays L.) grain yield using height and stalk diameter.  Commun. Soil Sci. Plant Anal. 46:564-575. </t>
  </si>
  <si>
    <t>Shi, Y. N. Wang, R.K. Taylor and W.R. Raun. 2014. Improvement of a ground-LiDAR-based Corn Plant Population and Spacing Measurement System. Computers and Electronics in Agriculture (10.1016/j.compag.2014.11.026).</t>
  </si>
  <si>
    <t>Koller, Adrian, Guilherme Torres, Michael Buser, Randy Taylor, William Raun and Paul Weckler. 2014. Relationship between maize kernel orientation and seed leaf azimuth follows Von Mises distribution. (accepted)</t>
  </si>
  <si>
    <t xml:space="preserve">Bushong, Jacob, D. Brian Arnall and William R. Raun. 2014. Effect of preplant irrigation, nitrogen fertilizer application timing, and phosphorus and potassium fertilization on winter wheat grain yield and water use efficiency.  Int. J. of Agronomy. http://dx.doi.org/10.1155/2014/312416.   </t>
  </si>
  <si>
    <t>Bushong, Jacob T, Eric C. Miller, Jeremiah L. Mullock, D. Brian Arnall, and William R. Raun.  2014.  Effect of irrigation and preplant nitrogen fertilizer source on maize in the southern Great Plains. Int. J. of Agronomy. http://dx.doi.org/10.1155/2014/247835</t>
  </si>
  <si>
    <t xml:space="preserve">Bushong, Jacob, Daryl B. Arnall and Bill Raun. 2014. Effect of preplant irrigation, nitrogen fertilizer application timing, and phosphorus, and potassium fertilization on winter wheat grain yield and water use efficiency. Int. J. of Agron. </t>
  </si>
  <si>
    <t xml:space="preserve">Torres, Guilherme M., Adrian Koller, Randy Taylor, and William R. Raun. 2014. Seed placement and leaf orientation effect on light interception and grain yield of maize (Zea mays L.). J. Exp. Agric. </t>
  </si>
  <si>
    <t xml:space="preserve">Rutto, Emily, Cody Daft, Jonathan Kelly, Bee Khim Chim, Jeremiah Mullock, Guillerme Torres, and William Raun. 2014.  Effect of delayed emergence on corn (Zea Mays L.) grain yield.  J. Plant Nutr. 37:198-208.  </t>
  </si>
  <si>
    <t>Chim, Bee Khim, Peter Omara, Jeremiah Mullock, Sulochana Dhital, Natasha Macnack, and William Raun. 2014. Effect of seed distribution and population on maize (Zea mays L.) grain yield. Int. J. Agronomy. V2014.  http://dx.doi.org/10.1155/2014/125258.</t>
  </si>
  <si>
    <t>Macnack, Natasha, Bee Chim Khim, Jeremiah Mullock, and William Raun. 2014. In season prediction of nitrogen use efficiency and grain protein in winter wheat, Triticum aestivum L..  Commun. Soil Sci. Plant Anal. 00:1-15. DOI:10.1080/00103624.2014.904337.</t>
  </si>
  <si>
    <t>Shi Yeyin, Ning Wang, Randal K. Taylor, William R. Raun, and James A. Hardin. 2013. Automatic corn plant location and spacing measurement using laser line-scan technique. Prec. Agric. 14:478-494.</t>
  </si>
  <si>
    <t>Battenfield, Sarah D., William R. Raun, and Arthur R. Klatt. 2013. Genetic yield potential improvement of semidwarf winter wheat in the Great Plains. Crop Sci. 53:1-10.</t>
  </si>
  <si>
    <t xml:space="preserve">Mohammed, Yesuf, Jonathan Kelly, Bee Khim Chim, Emily Rutto, Kevin Waldschmidt, Jeremiah Mullock, Guilherme Torres, Kefyalew Girma &amp; William Raun. 2013. Nitrogen Fertilizer Management for Improved Grain Quality and Yield in Winter Wheat in Oklahoma (ID: 754039 DOI:10.1080/01904167.2012.754039). J. Plant Nutr. 36:749-761. </t>
  </si>
  <si>
    <t>Omara, Peter, Lawrence, Aula, Bill Raun, Randy Taylor, Adrian Koller, Eric Lam, Joshua Ringer, Jeremiah Mullock, Sulochana Dhital and Natasha Macnack.  2015. Hand planter for maize (Zea mays L.) in the developing world.  J. Plant Nutr.  DOI:10.1080/01904167.2015.1022186</t>
  </si>
  <si>
    <t>Arnall, D.B., A.P. Mallarino, M.D. Ruark, G.E. Varvel, J.B. Solie, M.L. Stone, J. L. Mullock, R.K. Taylor, and W.R. Raun*. 2013. Relationship between grain crop yield potential and nitrogen response.  Agron. J. 105:1335–1344.  DOI:10.2134/agronj2013.0034</t>
  </si>
  <si>
    <t xml:space="preserve">Santillano-Cazares Jesus, Angel Lopez-Lopez, Ivan Ortiz-Monasterio y W.R. Raun. 2013. Uso de sensores ópticos para la fertilización.  Terra Latinoamericana. 31:95-103. </t>
  </si>
  <si>
    <t>Edmonds, Daniel E., Brenda S. Tubana, Jonathan P. Kelly, Jared L. Crain, Matthew D. Edmonds, John B. Solie, Randy K. Taylor and William R. Raun. 2013. Maize grain yield response to variable row nitrogen fertilization.  J. Plant Nutr. 36: 1013-1024.</t>
  </si>
  <si>
    <t>Walsh, Olga, William Raun, and John Solie. 2013. Can Oklahoma Mesonet Cumulative Evapotranspiration Date be Accurately Predicted using Three Interpolation Methods?  Commun. Soil Sci. Plant Anal. 44 (5):892-899.  ID: 747606 DOI:10.1080/00103624.2012.747606.</t>
  </si>
  <si>
    <t>Walsh, Olga, A.R. Klatt, J.B. Solie, C.B. Godsey and W.R. Raun, and 2013. Use of soil moisture data for refined GreenSeeker sensor based nitrogen recommendations in winter wheat (Triticum aestivum L.).  J. Prec. Agric. 14:343-356.</t>
  </si>
  <si>
    <t>Macnack, Natasha, and William R. Raun. 2013. Applied model for estimating potential ammonia loss from surface applied urea.  Commun. Soil Sci. Plant Anal. 44:2055-2063.</t>
  </si>
  <si>
    <t>Crain, Jared, Kevin Waldschmidt, and W. Raun. 2013. Small scale spatial variability in winter wheat production. Commun. Soil Sci. Plant Anal.  44: 2830-2838. DOI:10.1080/00103624.2013.812735.</t>
  </si>
  <si>
    <t xml:space="preserve">Rutto, E., J.P. Vossenkemper, B.K. Chim, and W.R. Raun. 2013. Maize grain yield response to the distance nitrogen is placed away from the row.  J. Exp. Agric. January 2013: 3-18. </t>
  </si>
  <si>
    <t>Boyer, Christopher N., B. Wade Brorsen, William R. Raun, D. B. Arnall, and J.B. Solie 2012.  Efficiency of pre-plant, topdress, and variable rate application of nitrogen in winter wheat. J. Plant Nutr. 35:1776-1790.</t>
  </si>
  <si>
    <t>Tremblay, N., M.Y. Bouroubi, C. Bélec, R. Mullen, N. Kitchen, W. Thomason, S. Ebelhar, D. Mengel, B. Raun, D. Francis, E.D. Vories, and I. Ortiz-Monasterio. 2012.  Corn response to nitrogen is influenced by soil texture and weather.  Agron. J. 104:1658-2671.</t>
  </si>
  <si>
    <t>Solie, J.B., A.D. Monroe, W.R. Raun, and M.L. Stone. 2012. Generalized algorithm for variable nitrogen rate application in cereal grains.  Agron. J. 104:378-387.</t>
  </si>
  <si>
    <t>Gutierrez, M., M.P. Reynolds, W.R. Raun, M.L. Stone, and A.R. Klatt. 2012. Indirect selection for grain yield in spring bread wheat in diverse nurseries worldwide using parameters locally determined in north-west Mexico.  J. Agric. Sci. 150:23-43.</t>
  </si>
  <si>
    <t>Crain, Jared, Ivan Ortiz-Monasterio, and William R. Raun. 2012. Evaluation of a reduced cost, active, NDVI sensor for crop nutrient management.  J. Sensors.  Article ID 582028, 10 p. DOI:10.1155/2012/582028.</t>
  </si>
  <si>
    <t>Rutto, E., B. Arnall, J.L. May, K. Butchee, and W. Raun. 2012. Ability of cotton (Gossypium hirsutum L.) to recover from early season nitrogen stress. J. Cotton Sci. 17:70-79.</t>
  </si>
  <si>
    <t>Walsh, O., W.R. Raun, A. Klatt, and J.B. Solie. 2012. Effect of delayed nitrogen fertilization on maize (Zea mays L.) grain yields and nitrogen use efficiency. J. Plant Nutr. 35:538-555.</t>
  </si>
  <si>
    <t>Lawles, Kyle, William Raun, Kefyalew Desta, and Kyle Freeman. 2012. Effect of delayed emergence on corn grain yields. J. Plant Nutr. 35:480-496.</t>
  </si>
  <si>
    <t>Martin, Kent L., William Raun, and John Solie. 2012. By-plant prediction of corn grain yield using optical sensor readings and measured plant height. J. Plant Nutr. 35: 1429-1439.</t>
  </si>
  <si>
    <t xml:space="preserve">Kanke, Yumiko, William Raun, John Solie, Marvin Stone, and Randal Taylor. 2012.  Red edge as a potential index for detecting differences in plant nitrogen status in winter wheat. J. Plant Nutr. 35:1526-1541 </t>
  </si>
  <si>
    <t xml:space="preserve">Singh, Bijay, R. K. Sharma, Jaspreet-Kaur, Mangi L. Jat, Kent L. Martin, Yadvinder-Singh, Varinderpal-Singh, Parvesh Chandna, Om Parkash Choudhary, Rajeev K. Gupta, Harmit S. Thind, Jagmohan-Singh, Harminder S. Uppal, Harmandeep S. Khurana, Ajay-Kumar, Rajneet K. Uppal, Monika Vashistha, William R. Raun, and Raj Gupta. 2011. Assessment of the nitrogen management strategy using an optical sensor for irrigated wheat.  Agronomy Sust. Development. 31:589-603. DOI 10.1007/s13593-011-0005-5. </t>
  </si>
  <si>
    <t xml:space="preserve">Richards, Jaben R., Hailin Zhang, Jackie L. Schroder, Jeffrey A. Hattey, William R. Raun and Mark E. Payton. 2011. Micronutrient availability as affected by the long-term application of phosphorus fertilizer and organic amendments.  Soil Sci. Soc. Am. J. 75: 927-939. </t>
  </si>
  <si>
    <t xml:space="preserve">Schroder, H. Zhang, K. Desta, W. Raun, C. Penn, and M. Payton. 2011. Soil acidification from long-term use of nitrogen fertilizers on winter wheat.  Soil Sci. Soc. Am. J. 75:957-964. </t>
  </si>
  <si>
    <t>Schroder, J., J. Richards, H. Zhang, J. Hattey, W. Raun, and M. Payton.  2011. Micronutrient availability as affected by the long-term application of phosphorus fertilizer and organic amendments.  Soil Sci. Soc. Am. J. 75:927-939.</t>
  </si>
  <si>
    <t>Singh, Bijay, R.K. Sharma, Jaspreet Kaur, M.L. Jat, K.L. Martin, Yadvinder-Singh, Varinderpal-Singh, Parvesh Chandna, O.P. Choudhary, R.K Gupta, H.S. Thind, Jagmohan Singh, H.S. Uppal, H.S. Khurana, Ajay Kumar, R.K. Uppal, Monika Vashistha, W.R. Raun, and Raj Gupta. 2010. Assessment of the nitrogen management strategy using an optical sensor for irrigated wheat. Agron. for Sustainable Development, DOI:10.1007/s13593-011-0005-5.</t>
  </si>
  <si>
    <t>Boyer, Christopher N., Wade Brorsen, John B. Solie, and William R. Raun. 2011. Profitability of variable rate nitrogen application in wheat production. J. Precision Agric. 12:473-487.</t>
  </si>
  <si>
    <t>Roberts, David C., B.Wade Brorsen, Randal K. Taylor, John B. Solie, and William R. Raun. 2011. Replicability of nitrogen recommendations from ramped calibration strips in winter wheat. J. Precision Agric. 2011:12:653-665.</t>
  </si>
  <si>
    <t>Torres, Guilherme, Jacob Vossenkemper, William Raun, and Randy Taylor. 2011. Maize (Zea mays L.) Leaf Angle and Emergence as Affected by Seed Orientation at Planting. J. Exp. Agric. DOI:10.1017/S001447971100038X.</t>
  </si>
  <si>
    <t>Walsh, Olga, W.R. Raun, and J.B. Solie. 2011. Can Oklahoma Mesonet cumulative evapotranspiration data be accurately predicted using three interpolation methods?  Commun. Soil Sci. Plant Anal. (in press).</t>
  </si>
  <si>
    <t>Raun, William R., John B. Solie, and Marvin L. Stone. 2011. Independence of yield potential and crop nitrogen response.  Precision Agric. 12:508-518.</t>
  </si>
  <si>
    <t xml:space="preserve">Girma, Kefyalew, Starr Holtz, Brenda Tubaña, J.B. Solie and W.R. Raun. 2010. Nitrogen accumulation in shoots as a function of growth stage of corn and winter wheat. J. Plant Nutr. 33:165-182. </t>
  </si>
  <si>
    <t>Chung, Byungkyun, Kefyalew Girma, W.R. Raun, and J.B. Solie. 2010. Changes in response indices as a function of time in winter wheat. J. Plant Nutr. 33:796-808.</t>
  </si>
  <si>
    <t xml:space="preserve">Girma, Kefyalew, K.L. Martin, K.W. Freeman, J. Mosali, R.K. Teal, W.R. Raun, S.M. Moges, and D.B. Arnall. 2010.  Determination of optimum rate and growth stage for foliar applied phosphorus in corn.  Commun. Soil Sci. Plant Anal. 38:1137-1154. </t>
  </si>
  <si>
    <t>Li, F., Y. Miao, F. Zhang, Z. Cui, R. Li, X. Chen, H. Zhang, J. Schroder, W.R.Raun, and L. Jia. 2009. In-season optical sensing improves nitrogen-use efficiency for winter wheat. Soil Sci. Soc. Am. J. 73: 1566-1574.</t>
  </si>
  <si>
    <t>Biermacher, J., B.W. Brorsen, F.M. Epplin,J.B. Solie, and W.R. Raun,. 2009. The Economic Potential for Precision Nitrogen Application with Wheat Based on Plant Sensing. Agricultural Economics. 40:397-407.</t>
  </si>
  <si>
    <t>Miao, Y., F. Zhang, Z. Cui, R. Li, X. Chen, H. Zhang, J. Schroder, W.R. Raun, and L. Jia. 2009. In-season optical sensing improves nitrogen-use efficiency for winter wheat.  Soil Sci. Soc. Am. J. 73:1566-1574.</t>
  </si>
  <si>
    <t>Biermacher, Jon T., Francis M. Epplin, B. Wade Brorsen, John B. Solie and William R. Raun. 2009. Economic feasibility of site specific optical sensing for managing nitrogen fertilizer for growing wheat. Precision Agric. 10.213-230.</t>
  </si>
  <si>
    <t>Edmonds, Daniel E., Silvano L. Abreu, Adelheid West, Donna R. Caasi, Travis O. Conley, Michael C. Daft, Birehane Desta, Brandon B. England, Chelsea D. Farris, Tia J. Nobles, Nehaben K. Patel, Elliott W. Rounds, Brennan H. Sanders, Samar S. Shawaqfeh, Lakmini, Lokuralalage, Roji Manandhar, and W. R. Raun. 2009. Cereal nitrogen use efficiency in Sub Saharan Africa. J. Plant Nutr. 32:2107-2122.</t>
  </si>
  <si>
    <t>Arnall, Daryl B., Brenda S. Tubaña, Starr L. Holtz, Kefyalew Girma and William R. Raun. 2009. Relationship between nitrogen use efficiency and response index in winter wheat. J. Plant Nutr. 32:502-515.</t>
  </si>
  <si>
    <t>Schroder, J.L., H. Zhang, D. Zhou, N. Basta, W.R. Raun, M.E. Payton, and A. Zazulak.  2008.  The effect of long-term annual application of biosolids on soil properties, P, and metals. Soil Sci. Soc. Am. J. 72:73-82.</t>
  </si>
  <si>
    <t>Shanahan, J.F., N.R. Kitchen, W.R. Raun, and J.S. Schepers. 2008. Responsive in-season nitrogen management for cereals. Computers and Electronics in Agric. 61:51-62.</t>
  </si>
  <si>
    <t>Chung, Byungkyun, Kefyalew Girma, Kent L. Martin, Brenda S. Tubaña, Daryl B. Arnall, and William R. Raun. 2008. Determination of optimum resolution for predicting corn grain yield using sensor measurements. Arch. Agron. Soil Sci. 54:481-491.</t>
  </si>
  <si>
    <t>Tubaña, B.S., D.B. Arnall, O. Walsh, B. Chung, J.B. Solie, K. Girma, and W.R. Raun. 2008. Adjusting midseason nitrogen rate using a sensor-based optimization algorithm to increase use efficiency in corn. J. Plant. Nutr. 31:1393-1419.</t>
  </si>
  <si>
    <t>Tubaña, B.S., D.B. Arnall, S.L. Holtz, J.B. Solie, K. Girma, and W.R. Raun. 2008. Effect of treating field spatial variability in winter wheat at different resolutions. J. Plant. Nutr. 31:1975-1998.</t>
  </si>
  <si>
    <t>Raun, W.R., J.B. Solie, R.K. Taylor, D.B. Arnall, C.J. Mack, and D.E. Edmonds. 2008. Ramp calibration strip technology for determining mid-season N rates in corn and wheat. Agron. J. 100:1088-1093.</t>
  </si>
  <si>
    <t>Smith, Michael W., Bruce W. Wood, and William R. Raun. 2007. Recovery and partitioning of nitrogen from early spring and midsummer applications to pecan trees. J. Amer. Soc. Hort. Sci. 132:758-763.</t>
  </si>
  <si>
    <t>Prasad, B., B. F. Carver, M. L. Stone, M. A. Babar, W. R. Raun, and A. R. Klatt. 2007. Potential use of spectral reflectance indices as a selection tool for grain yield in winter wheat under Great Plains Conditions. Crop Sci. 47: 1426-1440.</t>
  </si>
  <si>
    <t>Prasad, B., B. F. Carver, M. L. Stone, M. A. Babar, W. R. Raun, and A. R. Klatt. 2007. Genetic analysis of indirect selection for winter wheat grain yield using spectral reflectance indices. Crop Sci. 47: 1416-1425.</t>
  </si>
  <si>
    <t>Girma, Kefyalew, Starr L. Holtz, Daryl B. Arnall, Brenda S. Tubana, and William R. Raun.  2007. The Magruder Plots: untangling the puzzle.  Agron J. 99:1191-1198.</t>
  </si>
  <si>
    <t>Girma, Kefyalew, Starr L. Holtz, Daryl B. Arnall, Lisa M. Fultz, Travis L. Hanks, Kyle D. Lawles, Clinton J. Mack, Kevin W. Owen, Stewart D. Reed, Jesus Santillano, Olga Walsh, Michael J. White, and W.R. Raun 2007.  Weather, fertilizer, previous year grain yield and fertilizer response level affect ensuing year grain yield and fertilizer response of winter wheat.  Agron. J. 99:1607-1614.</t>
  </si>
  <si>
    <t xml:space="preserve">Freeman, K.W., K. Girma, R.K. Teal, D.B. Arnall, Arthur R. Klatt, and W.R. Raun.  2007.  Winter wheat grain yield and grain nitrogen as influenced by bed and conventional planting systems.  J. Plant Nutr. 30:611-622.  </t>
  </si>
  <si>
    <t>Arnall, D.B., B. Tubana, K. Girma, K.W. Freeman, R.K. Teal, S. Holtz, and W. R. Raun. 2007.  Relationship between nitrogen use efficiency and grain yield response to fertilizer nitrogen in winter wheat.  J. Plant Nutr. 30:611-622.</t>
  </si>
  <si>
    <t>Freeman, Kyle W., Arthur R. Klatt, William R. Raun, Kefyalew Girma, Daryl B. Arnall, Brenda Tubana, Starr L. Holtz, Kyle D. Lawles, Olga Walsh, Byungkyun Chung, and Kenneth D. Sayre. 2007. Bed and flat planted dryland winter wheat as influenced by row configuration. Archives of Agronomy and Soil Science. 53:293-304.</t>
  </si>
  <si>
    <t>Freeman, K.W., Kefyalew Girma, R.W. Mullen, R.K. Teal, and W.R. Raun.  2007. By-plant prediction of corn forage biomass and nitrogen uptake at various growth stages using remote sensing and plant height.  Agron. J. 99:530-536.</t>
  </si>
  <si>
    <t>Moges, S.M., W.R. Raun, K. Girma, K.W. Freeman, D.B. Arnall, B. Tubana, R. Teal, S.L. Holtz, O. Walsh, and B. Chung. 2007. In-season estimation of grain sorghum yield potential using a hand-held optical sensor.  Archives of Agron. Soil Sci. 53:617-628.</t>
  </si>
  <si>
    <t>Freeman, K.W. Kefyalew Girma, R.K. Teal, D.B. Arnall, B. Tubana, S. Holtz, and W.R. Raun. 2007. Long-Term Effects of Nitrogen Management Practices on Grain Yield, Nitrogen Uptake and Efficiency in Irrigated Corn (Zea mays L.).  J. Plant Nutr. 30:2021-2036.</t>
  </si>
  <si>
    <t>Girma, Kefyalew, R.K. Teal, K.W. Freeman, R.K. Boman, and W.R. Raun. 2007. Cotton lint yield and quality as affected by cultivar and long-term applications of N, P, and K fertilizers.  J. Cotton Sci. 11:12-19.</t>
  </si>
  <si>
    <t>Girma, Kefyalew, Kyle W. Freeman, Roger Teal, Daryl B. Arnall, Brenda Tubana, Starr Holtz, and William R. Raun. 2007.  Analysis of yield variability in winter wheat due to temporal variability, and nitrogen and phosphorus fertilization.  Arch. Agron. Soil Sci. 53:435-442.</t>
  </si>
  <si>
    <t xml:space="preserve">Girma, Kefyalew, Clinton Mack, Randy Taylor, John Solie, and William Raun.  2007.  Improving estimation of N topdressing by addressing temporal variability in winter wheat. J. Agric. Sci. Cambridge 145:45-53.  </t>
  </si>
  <si>
    <t>Mosali, J., Kefyalew Girma, R.K. Teal, K.W. Freeman, and W.R. Raun. 2007.  Use of in-season reflectance for predicting yield potential in bermudagrass.  Commun. Soil Sci. Plant Anal. 38:1519-1531.</t>
  </si>
  <si>
    <t>Martin, K.L., K.W. Freeman, R.K. Teal, K. Desta, D.B. Arnall, B. Chung, B. Tubana, S. Moges, O. Walsh, J.B. Solie, M.L. Stone, and W.R. Raun. 2007. Expression of variability in corn (Zea mays L.) as influenced by growth stage using optical sensor measurements.  Agron. J. 99:384-389.</t>
  </si>
  <si>
    <t>Teal, R.K., K.W. Freeman, K. Girma, D.B. Arnall, J.W. Lawles, K.L. Martin, R.W. Mullen, and W.R. Raun.  2007.  Effect of tillage and anhydrous ammonia application on nitrogen use efficiency of hard red winter wheat.  J. of Sustainable Agriculture. 30:51-67.</t>
  </si>
  <si>
    <t>Teal, R.K., B. Tubana, K. Girma, K. W. Freeman, D. B. Arnall, O. Walsh, and W. R. Raun. 2007. In-season prediction of corn grain yield potential using normalized difference vegetation index. Agron. J. 2006 98: 1488-1494.</t>
  </si>
  <si>
    <t>Ortiz-Monasterio, J.I., and W. Raun. 2007.  Reduced nitrogen for improved farm income for irrigated spring wheat in the Yaqui Valley, Mexico, using sensor based nitrogen management.  J. of Agric. Sci. 145:215-222.</t>
  </si>
  <si>
    <t>Kariuki, S.K., H. Zhang, J.L. Schroder, J. Edwards, M. Payton, B. F. Carver, W.R. Raun, and E.G. Krenzer.  2006.  Hard red winter wheat cultivar responses to a pH and aluminum concentration gradient.  Agron. J. 99:88-98.</t>
  </si>
  <si>
    <t>Biermacher, Jon T., Francis M. Epplin, B. Wade Brorsen, John B. Solie, and William R. Raun.  2006.  Maximum benefit of a precise nitrogen application system for wheat.  Precision Agric. 7:193-204.</t>
  </si>
  <si>
    <t>Babar, M. A., M. P. Reynolds, M. van Ginkel, A. R. Klatt, W. R. Raun, and M. L. Stone. 2006. Spectral reflectance indices as a potential indirect selection criteria for wheat yield under irrigation. Crop Sci. 2006 46: 578-588.</t>
  </si>
  <si>
    <t>Babar, M.A., M.P. Reynolds, M. van Ginkel, A.R. Klatt, W.R. Raun, and M.L. Stone.  2006. Spectral reflectance to estimate genetic variation for in-season biomass, leaf chlorophyll, and canopy temperature in wheat.  Crop. Sci. 46:1046-1057.</t>
  </si>
  <si>
    <t>Mosali, J. Kefyalew Girma, R. K. Teal,  K. W. Freeman, K.L. Martin, Jason W. Lawles, and William R. Raun. 2006. Effect of foliar application of phosphorus on winter wheat grain yield, phosphorus uptake and use efficiency.  J. Plant Nutr. 29:2147-2163.</t>
  </si>
  <si>
    <t xml:space="preserve">Teal, R.K., B. Tubana, K. Girma, K.W. Freeman, D.B. Arnall, O. Walsh, and W. R. Raun.  2006. In-season prediction of corn grain yield potential using normalized difference vegetation index.  Agron. J. 98:1488-1494. </t>
  </si>
  <si>
    <t>Freeman, K.W., K. Girma, J. Mosali, R,K. Teal, K.L. Martin, and W.R. Raun.  2006.  Response of winter wheat to chloride fertilization in sandy loam soils.  Commun. Soil Sci. Plant Anal. 37:1947-1955.</t>
  </si>
  <si>
    <t>Girma, Kefyalew, K.L. Martin, R.H. Anderson, D.B. Arnall, K.D. Brixey, M.A. Casillas, B. Chung, B.C. Dobey, S.K. Kamenidou, S.K. Kariuki, E.E. Katsalirou, J.C. Morris, J.Q. Moss, C.T. Rohla, B.J. Sudbury, B.S. Tubana, and W.R. Raun. 2006. Mid-Season Prediction of Wheat Grain Yield Potential Using Plant, Soil, and Sensor Measurements. J. Plant Nutr. 29:873-897.</t>
  </si>
  <si>
    <t xml:space="preserve">Morris, K.B., K.L. Martin, K.W. Freeman, R.K. Teal, D.B. Arnall, K. Desta, W.R. Raun, and J.B. Solie. Mid-season recovery to nitrogen stress in winter wheat. 2006. J. Plant Nutr. 29:727-745. </t>
  </si>
  <si>
    <t>Arnall, D.B., W.R. Raun, J.B. Solie, M.L. Stone, G.V. Johnson, K. Desta, K.W. Freeman, R.K. Teal, and K.L. Martin. 2006. Relationship between coefficient of variation measured by spectral reflectance and plant density at early growth stages in winter wheat. J. Plant. Nutr. 29:1983-1997.</t>
  </si>
  <si>
    <t>Zhang, H., J.L. Schroder, R.L. Davis, J.J. Wang, M.E. Payton, W.E. Thomason, Y. Tang, and W.R. Raun. 2005.  Phosphorus loss in runoff from long-term continuous wheat fertility trials.  Soil Sci. Soc. Am. J. 70:163-171.</t>
  </si>
  <si>
    <t xml:space="preserve">Martin, K.L., P.J. Hodgen, K.W. Freeman, Ricardo Melchiori, B. Arnall, R.W. Mullen, K. Girma, J.B. Solie, M.L. Stone, Octavio Caviglia, Fernando Solari, Hailin Zhang, Agustin Bianchini, D.D. Francis, J.S. Schepers, J. Hatfield, and W.R. Raun. 2005. Plant-to-Plant Variability in Corn Production. Agron. J. 97:1603-1611. </t>
  </si>
  <si>
    <t xml:space="preserve">Girma, Kefyalew, J. Mosali, K.W. Freeman, W.R. Raun, K.L. Martin, and W.E. Thomason. 2005. Forage and grain yield response to applied sulfur in winter wheat as influenced by source and rate.  J. Plant Nutr. 28:1541-1553. </t>
  </si>
  <si>
    <t>Mullen, R. W., W.R. Raun, N.T. Basta, J.L. Schroder, and K.W. Freeman. 2005.  Effect of long-term application of biosolids on molybdenum content and quality of winter wheat forage.  J. Plant Nutr. 28:405-420.</t>
  </si>
  <si>
    <t>Hodgen, P.J., W.R. Raun, G.V. Johnson, R.K. Teal, K.W. Freeman, K.B. Brixey, K. L. Martin, J.B. Solie and M.L. Stone. 2005. Relationship between response indices measured in-season and at harvest in winter wheat.  J. Plant Nutr. 28:221-236.</t>
  </si>
  <si>
    <t xml:space="preserve">Girma, Kefyalew, J. Mosali, W.R. Raun, K.W. Freeman, J.B. Solie and M.L. Stone. 2005. Identification of optical spectral signatures for detecting cheat and ryegrass in winter wheat.  Crop Sci. 45:477-485. </t>
  </si>
  <si>
    <t>Raun, W.R., J.B. Solie, M.L. Stone, K.L. Martin, K.W. Freeman, R.W. Mullen, H. Zhang J.S. Schepers, and G.V. Johnson.  2005.  Optical sensor based algorithm for crop nitrogen fertilization.  Commun. Soil Sci. Plant Anal. 36:2759-2781.</t>
  </si>
  <si>
    <t>Raun, W.R., J.B. Solie, K.L. Martin, K.W. Freeman, M.L. Stone, K.L. Martin, G.V. Johnson, and R.W. Mullen. 2005. Growth stage, development, and spatial variability in corn evaluated using optical sensor readings. J. Plant Nutr. 28:173-182.</t>
  </si>
  <si>
    <t>Raun, W.R., J.B. Solie, M.L. Stone, K.L. Martin, K.W. Freeman. And D.L. Zavodny. 2005. Automated calibration stamp technology for improved in-season nitrogen fertilization.  Agron. J. 97:338-342.</t>
  </si>
  <si>
    <t>Sun, H.Y., S.P. Deng, and W.R. Raun. 2004. Bacterial community structure and diversity in a century-old manure-treated agroecosystem.  Appl. Environ. Micro. 70:5868-5874.</t>
  </si>
  <si>
    <t xml:space="preserve">Humphreys, M.T., W.R. Raun, K.L. Martin, K.W. Freeman, G.V. Johnson, and M.L. Stone. 2004.  Indirect estimates of soil electrical conductivity for improved prediction of wheat grain yield.  Commun. Soil Sci. Plant Anal. 35:2639-2653. </t>
  </si>
  <si>
    <t xml:space="preserve">Thomason, W.E., W.R. Raun, G.V. Johnson, C.M. Taliaferro, K.W. Freeman, K.J. Wynn, and R.W. Mullen. 2004. Switchgrass response to harvest frequency, and time and rate of applied nitrogen. J. Plant Nutr. 27:1199-1226. </t>
  </si>
  <si>
    <t>Moges, S.M., W.R. Raun, R.W. Mullen, K.W. Freeman, G.V. Johnson, and J.B. Solie. 2004. Evaluation of green, red and near infrared bands for predicting winter wheat biomass, nitrogen uptake, and final grain yield. J. Plant Nutr. 27: 1431-1414.</t>
  </si>
  <si>
    <t>Parham, J.A., S.P. Deng, H.N. Da, H.Y. Sun, and W.R. Raun. 2003. Long-term cattle manure application in soil: II. Effect on soil microbial populations and community structure. Biol and Fertility of Soils. 38:209-215.</t>
  </si>
  <si>
    <t>Freeman, K.W., W. R. Raun, G.V. Johnson, R.W. Mullen, M.L. Stone, and J.B. Solie. 2003.  Late-season prediction of wheat grain yield and grain protein.  Commun. Soil Sci. Plant Anal. 34:1837-1852.</t>
  </si>
  <si>
    <t>Davis, R.L., J.J. Patton, R.K. Teal, Y. Tang, M.T. Humphreys, J. Mosali, K. Girma, J.W. Lawles, S.M. Moges, A. Malapati, J.Si, H. Zhang, S. Deng, G.V. Johnson, R.W. Mullen, and W.R. Raun. 2003. Nitrogen balance in the Magruder Plots following 109 years in continuous winter wheat.  J. Plant Nutr. 26(8):1561-1580.</t>
  </si>
  <si>
    <t>Humphreys, M.T., K.W. Freeman, R.W. Mullen, D.A. Keahey, R.K. Teal, and W.R.Raun. 2003. Canopy reduction and legume interseeding in irrigated continuous corn. J. Plant. Nutr. 26:1335-1343.</t>
  </si>
  <si>
    <t>Mullen, R.W., Kyle W. Freeman, William R. Raun, G.V. Johnson, M.L. Stone, and J.B. Solie. 2003.  Identifying an in-season response index and the potential to increase wheat yield with nitrogen.  Agron. J. 95:347-351.</t>
  </si>
  <si>
    <t>Johnson, G.V., and W.R. Raun. 2003. Nitrogen response index as a guide to fertilizer management. J. Plant Nutr. 26:249-262.</t>
  </si>
  <si>
    <t>Brown, J.R., W.R. Raun, and Todd Lorenz. 2002. Evaluation of treatment by environment interactions on Sanborn Field, 1950-1990. J. Plant Nutr. 25(1):201-212.</t>
  </si>
  <si>
    <t>Parham, J.A., S.P. Deng, W.R. Raun, and G.V. Johnson. 2002. Long-term cattle manure application in soil: I. Effect on soil phosphorus levels, microbial biomass C, and dehydrogenase and phosphatase activities. Biol. Fertil. Soils. 34:328-337.</t>
  </si>
  <si>
    <t>Needham, D.L., S.D. Reed, M.L. Stone, J.B. Solie, K.W. Freeman, and W.R. Raun. 2002. Development of a robust precision fertilizer application system utilizing real-time, ground-based optical sensors and fluid application control. ASAE, Paper No. 021180.</t>
  </si>
  <si>
    <t>Woolfolk, C.W., W.R. Raun, G.V. Johnson, W.E. Thomason, R.W. Mullen, K.J. Wynn, and K.W. Freeman. 2002. Influence of late-season foliar nitrogen applications on yield and grain nitrogen in winter wheat. Agron. J. 94:429-434.</t>
  </si>
  <si>
    <t>Washmon, C.N., J.B. Solie, W.R. Raun, and D.D. Itenfisu. 2002. Within field variability in wheat grain yields over nine years in Oklahoma. J. Plant. Nutr. 25: 2655-2662.</t>
  </si>
  <si>
    <t>Altom, W., J.L. Rogers, W.R. Raun, and W.E. Thomason. 2002. Changes in total inorganic profile nitrogen in a long-term rye-wheat-ryegrass forage production system.  J. Plant Nutr. 25:2285-2294.</t>
  </si>
  <si>
    <t>Thomason, W.E., W.R. Raun, G.V. Johnson, K.W. Freeman, K.J. Wynn, and R.W. Mullen. 2002. Production system techniques to increase nitrogen use efficiency in winter wheat. J. Plant Nutr. 25:2261-2283.</t>
  </si>
  <si>
    <t>Cossey, D.A., W.E. Thomason, W.R. Raun, C.W. Woolfolk, K.J. Wynn, and G.V. Johnson. 2002. Relationship between ammonium and nitrate in wheat plant tissue and estimated nitrogen loss. J. Plant Nutr. 25(7):1429-1442.</t>
  </si>
  <si>
    <t>Raun, W.R., J.B. Solie, G.V. Johnson, M.L. Stone, R.W. Mullen, K.W. Freeman, W.E. Thomason, and E.V. Lukina. 2002. Improving nitrogen use efficiency in cereal grain production with optical sensing and variable rate application. Agron. J. 94:815-820.</t>
  </si>
  <si>
    <t>Wright, D.G., R.W. Mullen and W.R. Raun. 2001. Estimated land area increase of agricultural ecosystems to sequester excess atmospheric carbon dioxide. Commun. Soil Sci. Plant Anal. 32:1803-1812.</t>
  </si>
  <si>
    <t xml:space="preserve">Thomason, W.E. K.J. Wynn, K.W. Freeman, E.V. Lukina, R.W. Mullen, G.V. Johnson, R.L. Westerman and W.R. Raun. 2001. Effect of chloride fertilizers and lime on wheat grain yield and take-all disease. J. Plant Nutr. 24: 683-692. </t>
  </si>
  <si>
    <t>Lukina, E.V., K.W. Freeman, K.J. Wynn, W.E. Thomason, R.W. Mullen, A.R. Klatt, G.V. Johnson, R.L. Elliott, M.L. Stone, J.B. Solie, and W.R. Raun. 2001. Nitrogen fertilization optimization algorithm based on in-season estimates of yield and plant nitrogen uptake. J. Plant Nutr. 24:885-898.</t>
  </si>
  <si>
    <t>LaRuffa, J.M., W.R. Raun, S.B. Phillips, M.L. Stone and G.V. Johnson. 2001. Optimum field element size for maximum yields in winter wheat using variable nitrogen rates. J. Plant Nutr. 24:313-325.</t>
  </si>
  <si>
    <t>Raun, W.R., J.B. Solie, M.L. Stone, G.V. Johnson, E.V. Lukina, W.E. Thomason and J.S. Schepers. 2001. In-season prediction of potential grain yield in winter wheat using canopy reflectance. Agron. J. 93:131-138.</t>
  </si>
  <si>
    <t xml:space="preserve">Mullen, R.W., G.V. Johnson, W.R. Raun, and B.M. Howell. 2000. Simulating volatilization losses from anhydrous ammonia applications: a simple laboratory exercise. J. Nat. Res. Life Sci. Edu. 30:107-110. </t>
  </si>
  <si>
    <t>Payton, M.E., A.E. Miller, and W.R. Raun. 2000. Testing statistical hypotheses using standard error bars and confidence intervals. Commun. Soil Sci. Plant Anal. 31:547-551.</t>
  </si>
  <si>
    <t>Kachurina, O.M., H. Zhang , W. R. Raun, and E.G. Krenzer. 2000. Simultaneous determination of soil aluminum, ammonium- and nitrate -nitrogen using 1 M potassium chloride extraction. Commun. Soil Sci. Plant Anal. 31:893-903.</t>
  </si>
  <si>
    <t>Westerman</t>
  </si>
  <si>
    <t>Schepers, J.S., E.J. Sadler and W.R. Raun. 2000. Grantsmanship hints. Agron. J. 92:1-5.</t>
  </si>
  <si>
    <t>Walsh</t>
  </si>
  <si>
    <t>Thomason, W.E., W.R. Raun and G.V. Johnson. 2000. Winter wheat fertilizer nitrogen use efficiency in grain and forage production systems. J. Plant Nutr. 23:1505-1516.</t>
  </si>
  <si>
    <t xml:space="preserve">Stone </t>
  </si>
  <si>
    <t>Mullen, R.W., S.B. Phillips, W.R. Raun, G.V. Johnson and W.E. Thomason. 2000. Forage yield and crude protein of interseeded legume-bermudagrass mixtures as affected by phosphorus fertilizer. J. Plant Nutr. 23:673-681.</t>
  </si>
  <si>
    <t xml:space="preserve">Johnson </t>
  </si>
  <si>
    <t>Phillips, S.B., W.R. Raun, G.V. Johnson and W.E. Thomason. 2000. Effect of dual applied phosphorus and gypsum on wheat forage and grain yield. J. Plant Nutr. 23:251-261.</t>
  </si>
  <si>
    <t>Olson</t>
  </si>
  <si>
    <t>Lees, H.L., W.R. Raun and G.V. Johnson. 2000. Increased plant N loss with increasing nitrogen applied in winter wheat observed with 15N.  J. Plant Nutr. 23:219-230.</t>
  </si>
  <si>
    <t>Mullen</t>
  </si>
  <si>
    <t>Sembiring, H., H.L. Lees, W.R. Raun, G.V. Johnson, J.B. Solie, M.L. Stone, M.J. DeLeon, E.V. Lukina, D.A. Cossey, J.M. LaRuffa, C.W. Woolfolk, S.B. Phillips, and W.E. Thomason, . 2000. Effect of growth stage and variety on spectral radiance in winter wheat. J. Plant Nutr. 23:141-149.</t>
  </si>
  <si>
    <t>Solie</t>
  </si>
  <si>
    <t>Lukina, E.V., W.R. Raun, M.L. Stone, J.B. Solie, G.V. Johnson, H.L. Lees, J.M. LaRuffa and S.B. Phillips. 2000. Effect of row spacing, growth stage, and nitrogen rate on spectral irradiance in winter wheat. J. Plant Nutr. 23:103-122.</t>
  </si>
  <si>
    <t>Girma</t>
  </si>
  <si>
    <t>Phillips, S.B., J. Chen, W.R. Raun, G.V. Johnson, D.A. Cossey, D.S. Murray and R.B. Westerman. 1999. Winter wheat and cheat seed response to foliar nitrogen applications. J. Plant Nutr. 22:1541-1549.</t>
  </si>
  <si>
    <t>Freeman</t>
  </si>
  <si>
    <t>Phillips, S.B., W.R. Raun, and G.V. Johnson. 1999. Plant and soil responses to source, rate, and timing of applied N for plains bluestem production. J. Prod. Agric. 12:254-257.</t>
  </si>
  <si>
    <t>Bushong</t>
  </si>
  <si>
    <t>Osborne, S.L., W.R. Raun, G.V. Johnson, J.L. Rogers, and Wadell Altom. 1999. Bermudagrass response to high nitrogen rates, source and season of application. Agron J. 91:438-444.</t>
  </si>
  <si>
    <t>Barreto</t>
  </si>
  <si>
    <t>Mullen, R.W., W.E. Thomason and W.R. Raun. 1999. Estimated increase in atmospheric carbon dioxide due to worldwide decrease in soil organic matter. Commun. Soil Sci. Plant Anal. 30:1713-1719.</t>
  </si>
  <si>
    <t>Arnall</t>
  </si>
  <si>
    <t>Taylor, S.L., M.E. Payton and W.R. Raun. 1999. Relationship between mean yield, coefficient of variation, mean square error and plot size in wheat field experiments. Commun. Soil Sci. Plant Anal. 30:1439-1447.</t>
  </si>
  <si>
    <t>Lukina, E.V., M.L. Stone and W.R. Raun. 1999. Estimating vegetation coverage in wheat using digital images. J. Plant Nutr. 22:341-350.</t>
  </si>
  <si>
    <t>Solie, J.B., W.R. Raun and M.L. Stone. 1999. Submeter spatial variability of selected soil and bermudagrass production variables. Soil Sci. Soc. Am. J. 63:1724-1733.</t>
  </si>
  <si>
    <t>Johnson</t>
  </si>
  <si>
    <t>Raun, W.R., G.V. Johnson, S.B. Phillips, W.E. Thomason, J.L. Dennis and D.A. Cossey. 1999. Alfalfa yield response to nitrogen applied after each cutting.  Soil Sci. Soc. Am. J. 63:1237-1243.</t>
  </si>
  <si>
    <t>Raun, W.R., and G.V. Johnson. 1999. Improving nitrogen use efficiency for cereal production. Agron. J. 91:357-363.</t>
  </si>
  <si>
    <t xml:space="preserve">Raun, W.R., G.V. Johnson, and R.L. Westerman. 1999. Fertilizer nitrogen recovery in long-term continuous winter wheat. Soil Sci. Soc. Am. J. 63:645-650. </t>
  </si>
  <si>
    <t>Goedeken, Michael W., Gordon V. Johnson, William R. Raun and Steven B. Phillips. 1998. Soil test phosphorus crop response projections to variable rate application in winter wheat. Commun. Soil Sci. Plant Anal. 29:1731-1738.</t>
  </si>
  <si>
    <t>Sembiring, H., W.R. Raun, G.V. Johnson, M.L. Stone, J.B. Solie and S.B. Phillips. 1998. Detection of nitrogen and phosphorus nutrient status in winter wheat using spectral radiance. J. Plant Nutr. 21:1207-1233.</t>
  </si>
  <si>
    <t>Sembiring, H., W.R. Raun and G.V. Johnson. 1998.  Nitrogen accumulation efficiency: relationship between excess fertilizer and soil-plant biological activity in winter wheat. J. Plant Nutr. 21:1235-1252.</t>
  </si>
  <si>
    <t xml:space="preserve">Sembiring, H., G.V. Johnson and W.R. Raun. 1998. Extractable nitrogen using hot potassium chloride as a mineralization potential index. J. Plant Nutr. 21:1253-1271. </t>
  </si>
  <si>
    <t>Sembiring, H., W.R. Raun, G.V. Johnson, M.L. Stone and S.B. Phillips. 1998. Detection of nitrogen and phosphorus nutrient status in bermudagrass using spectral radiance. J. Plant Nutr. 21:1189-1206.</t>
  </si>
  <si>
    <t>Taylor, S.L., W.R. Raun, J.B. Solie, G.V. Johnson, M.L. Stone, and R.W. Whitney. 1998. Use of spectral radiance for correcting nitrogen deficiencies and estimating soil test variability in an established bermudagrass pasture. J. of Plant Nutr. 21:2287-2302.</t>
  </si>
  <si>
    <t>Raun, W.R., N.T. Basta, J.A. Hattey, H. Zhang, and G.V. Johnson. 1998.  Changing departmental names from agronomy to plant, crop and soil sciences. J. Nat. Resour. Life Sci. Educ. 27:113-116.</t>
  </si>
  <si>
    <t>Raun, W.R., G.V. Johnson, H. Sembiring, E.V. Lukina, J.M. LaRuffa, W.E. Thomason, S.B. Phillips, J.B. Solie, M.L. Stone and R.W. Whitney. 1998. Indirect measures of plant nutrients. Commun. In Soil Sci. Plant Anal. 29:1571-1581.</t>
  </si>
  <si>
    <t>Raun, W.R., G.V. Johnson, S.B. Phillips and R.L. Westerman. 1998. Effect of long-term nitrogen fertilization on soil organic C and total N in continuous wheat under conventional tillage in Oklahoma. Soil &amp; Tillage Res. 47:323-330.</t>
  </si>
  <si>
    <t>Raun, W.R., J.B. Solie, G.V Johnson, M.L. Stone, R.W. Whitney, H.L. Lees, H. Sembiring and S.B. Phillips. 1998. Micro-variability in soil test, plant nutrient, and yield parameters in bermudagrass. Soil Sci. Soc. Am. J. 62:683-690.</t>
  </si>
  <si>
    <t>Boman, R.K., W.R. Raun, R.L. Westerman and J.C. Banks. 1997. Long-term nitrogen fertilization in short-season cotton: interpretation of agronomic characteristics using stability analysis. J. Prod. Agric. 10:580-585.</t>
  </si>
  <si>
    <t>Taylor, S.L., G.V. Johnson and W.R. Raun. 1997. A field exercise to acquaint students with soil testing as a measure of soil fertility status and field variability. J. Nat. Resour. Life Sci. Educ. 26:132-135.</t>
  </si>
  <si>
    <t>Gavi, F., N.T. Basta and W.R. Raun. 1997. Wheat grain cadmium as affected by long-term fertilization and soil acidity.  J. Environ. Qual. 26:265-271.</t>
  </si>
  <si>
    <t>Phillips, S.B., W.R. Raun, and G.V. Johnson. 1997.  Seasonal and long-term changes in well water nitrate-nitrogen. J. Environ. Qual. 26:1632-1637.</t>
  </si>
  <si>
    <t>Gavi, F., W.R. Raun, N.T. Basta and G.V. Johnson. 1997. Effect of sewage sludge and ammonium nitrate on wheat yield and soil profile inorganic nitrogen accumulation. J. of Plant Nutr. 20(2&amp;3):203-218.</t>
  </si>
  <si>
    <t>Kanampiu, F.K., W.R. Raun and G.V. Johnson. 1997. Effect of nitrogen rate on plant nitrogen loss in winter wheat varieties. J. of Plant Nutr. 20(2&amp;3):389-404.</t>
  </si>
  <si>
    <t>Raun, William R., Gordon V. Johnson, Jeffory A. Hattey, Shannon L. Taylor and Heather L. Lees. 1997. Nitrogen cycle ninja, a teaching exercise. J. Nat. Resour. Life Sci. Educ. 26:39-42.</t>
  </si>
  <si>
    <t xml:space="preserve">Stone, Marvin L., John B. Solie, Richard W. Whitney, William R. Raun and Heather L. Lees. 1996. Sensors for detection of nitrogen in winter wheat. SAE Technical paper series.  SAE Paper No. 961757.  SAE, Warrendale PA. </t>
  </si>
  <si>
    <t>Stone, M.L., J.B. Solie, W.R. Raun, R.W. Whitney, S.L. Taylor and J.D. Ringer. 1996. Use of spectral radiance for correcting in-season fertilizer nitrogen deficiencies in winter wheat. Trans. ASAE 39(5):1623-1631.</t>
  </si>
  <si>
    <t>Altom, W., J.L. Rogers, W.R. Raun, G.V. Johnson and S.L. Taylor. 1996. Long-term rye-wheat-ryegrass forage yields as affected by rate and date of N application.  J. of Prod. Agric. 9:510-516.</t>
  </si>
  <si>
    <t>Westfall, D.G., J.L. Havlin, G. Hergert and W.R. Raun. 1996. Nitrogen management in dryland cropping systems.  J. Prod. Agric. 9:192-199.</t>
  </si>
  <si>
    <t>Solie, J.B., W.R. Raun, R.W. Whitney, M.L. Stone and J.D. Ringer. 1996. Optical sensor based field element size and sensing strategy for nitrogen application. Trans. ASAE 39(6):1983-1992.</t>
  </si>
  <si>
    <t>Boman, R.K., R.L. Westerman, W.R. Raun, and M.E. Jojola. 1995. Spring-applied nitrogen fertilizer influence on winter wheat and residual soil nitrate. J. Prod. Agric. 8:584-589.</t>
  </si>
  <si>
    <t>Boman, R.K., R.L. Westerman, W.R. Raun and M.E. Jojola. 1995. Time of nitrogen application: effects on winter wheat and residual soil nitrate.  Soil Sci. Soc. Am. J. 59:1364-1369.</t>
  </si>
  <si>
    <t>Sembiring, H., W.R. Raun, G.V. Johnson and R.K. Boman. 1995. Effect of wheat straw inversion on soil water conservation.  Soil Sci. 159:81-89.</t>
  </si>
  <si>
    <t>Phillips, S.B., W.R. Raun and N.T. Basta. 1995. Use of reflectometry for determination of nitrate-nitrogen in well water.  J. of Plant Nutr. 18:2569-2578.</t>
  </si>
  <si>
    <t>Johnson, G.V., and W.R. Raun. 1995. Nitrate leaching in continuous winter wheat: use of a soil-plant buffering concept to account for fertilizer nitrogen. J. Prod. Agric. 8:486-491.</t>
  </si>
  <si>
    <t>Raun, W.R., and G.V. Johnson. 1995. Soil-plant buffering of inorganic nitrogen in continuous winter wheat.  Agron. J. 87:827-834.</t>
  </si>
  <si>
    <t>Raun, W.R. and H.J. Barreto. 1995. Regional maize grain yield response to applied phosphorus in Central America.  Agron. J. 87:208-213.</t>
  </si>
  <si>
    <t xml:space="preserve">Third + </t>
  </si>
  <si>
    <t>Guertal, E.A., W.R. Raun, R.L. Westerman and R.K. Boman. 1994. Applications of stability analysis for single-site, long-term experiments.  Agron. J. 86:1016-1019.</t>
  </si>
  <si>
    <t>Corresponding Author</t>
  </si>
  <si>
    <t>Westerman, R.L, R.K. Boman, W.R. Raun and G.V. Johnson. 1994. Ammonium and nitrate nitrogen in soil profiles of long-term winter wheat fertilization experiments. Agron. J. 86:94-99.</t>
  </si>
  <si>
    <t>Second Author</t>
  </si>
  <si>
    <t>Raun, W.R. and H.J. Barreto. 1993. Maize grain yield response to sulphur fertilization in Central America. Sulphur in Agriculture, Volume 16:26-30.</t>
  </si>
  <si>
    <t>First Author</t>
  </si>
  <si>
    <t xml:space="preserve">Raun, W. R., H. J. Barreto, and R. L. Westerman. 1993. Use of stability analysis for long-term soil fertility experiments. Agron. J. 85:159-167. </t>
  </si>
  <si>
    <t>Percent</t>
  </si>
  <si>
    <t>Number</t>
  </si>
  <si>
    <t>Publications</t>
  </si>
  <si>
    <t>Gordon, Roman, Andres Gonzalez, Jorge Franco, Nivaldo De Gracia, Adys de Herrera and William Raun. 1992. Evaluación de dosis y metodos de aplicación de azufre y su efecto residual en el cultivo de maíz en dos localidades de Azuero Panamá. Agron. Meso. 3:52-56.</t>
  </si>
  <si>
    <t>Sosa, J.H., V.M. Mendoza, E.N. Ascencio, A.G. Alvarado, S. Bonilla and W.R. Raun. 1991. Efecto del calcio y azufre en el sistema maíz-frijol en ladera ante un nivel de nitrogeno y fósforo en El Salvador, 1989.  Agron. Meso. 2:61-65.</t>
  </si>
  <si>
    <t>Raun, W.R., and H.J. Barreto.  1991. Maize yield response as affected by sulfur, phosphorus and nitrogen as banded applications on a volcanic ash derived tropical soil.  Commun. In Soil Sci. and Plant Anal. 22(15-16) 1661-1676.</t>
  </si>
  <si>
    <t>Raun, W. R., and R. L. Westerman. 1991. Nitrate-N and phosphate-P concentration in winter wheat at varying growth stages. J. of Plant Nutr. 14:267-281</t>
  </si>
  <si>
    <t>4, neither</t>
  </si>
  <si>
    <t>Neither</t>
  </si>
  <si>
    <t>Caceros, O.A., P. Gonzalez, I.Hidalgo, B. Moscoso and W.R. Raun. 1990. Ensayo exploratorio de métodos é interacciones de elementos en la aplicación de fertilizantes en el cultivo de maíz. Agron. Meso. 1:7-13.</t>
  </si>
  <si>
    <t>3, corresponding</t>
  </si>
  <si>
    <t>Corresponding</t>
  </si>
  <si>
    <t>Pierre, R., A. Robles, R. Celado, W.R. Raun and H.J. Barreto. 1990. Maize yield response to sulfur and phosphorus applied under different tillage systems in the Dominican Republic.  Sulphur in Agriculture, Volume 14:16-19.</t>
  </si>
  <si>
    <t>2, second</t>
  </si>
  <si>
    <t>Second</t>
  </si>
  <si>
    <t xml:space="preserve">Raun, W. R., H. J. Barreto, D. H. Sander and R. A. Olson. 1989. Frozen versus non-frozen sample preparation for plant tissue phosphorus analysis. Commun. In Soil Sci. Plant Anal.  20(1-2) 197-211. </t>
  </si>
  <si>
    <t>1, first</t>
  </si>
  <si>
    <t>First</t>
  </si>
  <si>
    <t xml:space="preserve">Raun, W. R., D. H. Sander and R. A. Olson. 1989. Nitrogen fertilizer carriers and their placement for minimum till corn under sprinkler irrigation.  Agron. J. 81:280-285. </t>
  </si>
  <si>
    <t>Count IF</t>
  </si>
  <si>
    <t>McCallister, D. L., C. A. Shapiro, W. R. Raun, F. N. Anderson, G. W. Rehm, O. P. Engelstad, M. P. Russelle and R. A. Olson. 1987.  Rate of phosphorus and potassium buildup/decline with fertilization for corn and wheat on Nebraska mollisols. Soil Sci. Soc. Am. J. 51:1646-1652.</t>
  </si>
  <si>
    <t>Raun, W. R., D. H. Sander and R. A. Olson. 1987. Phosphorus fertilizer carriers and their placement for minimum till corn under sprinkler irrigation. Soil Sci. Soc. Am. J. 51:1055-1062.</t>
  </si>
  <si>
    <t xml:space="preserve">Raun, W. R., R. A. Olson, D. H. Sander and R. L. Westerman. 1987. Alternative procedure for total phosphorus determination in plant tissue. Commun. Soil Sci. Plant Anal. 18:543-557. </t>
  </si>
  <si>
    <t>Olson, R. A., W. R. Raun, Yang Shou Chun and J. Skopp. 1986. Nitrogen management and interseeding effects on irrigated corn and sorghum and on soil strength.  Agron. J. 78:856-862.</t>
  </si>
  <si>
    <t>Neither 4</t>
  </si>
  <si>
    <t>Raun, W. R., D. H. Sander and R. A. Olson. 1986. Emergence of corn as affected by source and rate of solution fertilizers applied with the seed.  J. of Fert. Issues.  3(1):18-24.</t>
  </si>
  <si>
    <t>Corresponding 3</t>
  </si>
  <si>
    <t>Article</t>
  </si>
  <si>
    <t>Fir_Sec_Cor</t>
  </si>
  <si>
    <t>Second 2</t>
  </si>
  <si>
    <t>Johnson retired 2004</t>
  </si>
  <si>
    <t>First 1</t>
  </si>
  <si>
    <r>
      <rPr>
        <u/>
        <sz val="11"/>
        <color rgb="FF000000"/>
        <rFont val="Arial"/>
        <family val="2"/>
      </rPr>
      <t>Oklahoma Agricultural Cooperative Council</t>
    </r>
    <r>
      <rPr>
        <sz val="11"/>
        <color rgb="FF000000"/>
        <rFont val="Arial"/>
        <family val="2"/>
      </rPr>
      <t xml:space="preserve">, Nitrogen and Nutrient Management, Oklahoma City, </t>
    </r>
    <r>
      <rPr>
        <b/>
        <sz val="11"/>
        <color rgb="FF000000"/>
        <rFont val="Arial"/>
        <family val="2"/>
      </rPr>
      <t>October 24th</t>
    </r>
  </si>
  <si>
    <t>Water Availability and Row Spacing Effects on Nitrogen use efficiency in no-till maize</t>
  </si>
  <si>
    <t>Conventional harvest index methods may overestimate biomass and nutrient removal from abscising crop species</t>
  </si>
  <si>
    <t>Comm. Soil Sci. Plant Anal.</t>
  </si>
  <si>
    <t>A comprehensive approach to explore soil fertility status from the perspective of rice yield</t>
  </si>
  <si>
    <t>J. Soil &amp; Tillage Research</t>
  </si>
  <si>
    <t>Louisiana State University</t>
  </si>
  <si>
    <t>Brenda Tubana, NACTA Teaching Award</t>
  </si>
  <si>
    <t xml:space="preserve">Raun, W.R., Jagman Dillon, Bruno Figueiredo, and Tyler Lynch. 2018. Independence of biological processes in agriculture.  Agrosystems Geosciences &amp; Environment.  </t>
  </si>
  <si>
    <t>Novel Fertilizer as an Alternative for Supplying Manganese and Boron to Soybeans</t>
  </si>
  <si>
    <t>Elizabeth Eickhoff, Admission, Graduate College</t>
  </si>
  <si>
    <t>Alimamy Fornah, Research/Extension</t>
  </si>
  <si>
    <t>Koch Industries, Decatur GA</t>
  </si>
  <si>
    <t>SAS programming, Brent Ballagh, 10/9/2018</t>
  </si>
  <si>
    <t>Agric. Water Management</t>
  </si>
  <si>
    <t>No-tillage with 70 mm pre-sowing irrigation can achieve sufficient carbon storage and effective water utilization of summer maize in NCP</t>
  </si>
  <si>
    <t>Jason Warren, Advancement Land-Grant-Mission</t>
  </si>
  <si>
    <t>THE NDVI, N-NO3- AND K+ IN STEM SAP OF POTATO (GROUP ANDIGENA) IN RESPONSE TO FERTILIZATION</t>
  </si>
  <si>
    <t>Experimental Agriculture</t>
  </si>
  <si>
    <t>Journal Editor</t>
  </si>
  <si>
    <t>other faculty, other institutions</t>
  </si>
  <si>
    <t>graduate students</t>
  </si>
  <si>
    <t>former students</t>
  </si>
  <si>
    <t>Journal Article Reviews</t>
  </si>
  <si>
    <t>Associate Editor</t>
  </si>
  <si>
    <t>Letters of recommendation</t>
  </si>
  <si>
    <t>One on one student assistance Biometry SAS</t>
  </si>
  <si>
    <t>Data updating sharing,web posting, Long Term Trials</t>
  </si>
  <si>
    <t>Award Nominations International</t>
  </si>
  <si>
    <t>Award Nominations USA</t>
  </si>
  <si>
    <t>NUE Website, updated daily</t>
  </si>
  <si>
    <t xml:space="preserve">SBNRC, maintenance, updates, new algorithms </t>
  </si>
  <si>
    <t>SBIR Grant Letter of Support, USDA-CRADA</t>
  </si>
  <si>
    <t>Washington DC, Jim Schepers</t>
  </si>
  <si>
    <t>Past and Future Trajectories of Farmland Loss in Rapid Urbanization using Landsat Imagery and Markov-CA model: A case study of Delhi, India</t>
  </si>
  <si>
    <t>Remote Sensing</t>
  </si>
  <si>
    <r>
      <t xml:space="preserve">AGIN 5000, Toyosha Ray, Dr. Shida Henneberry, International Agriculture, </t>
    </r>
    <r>
      <rPr>
        <b/>
        <sz val="11"/>
        <color theme="1"/>
        <rFont val="Arial"/>
        <family val="2"/>
      </rPr>
      <t>October 22, 2018</t>
    </r>
    <r>
      <rPr>
        <sz val="11"/>
        <color theme="1"/>
        <rFont val="Arial"/>
        <family val="2"/>
      </rPr>
      <t xml:space="preserve"> (interim advisor)</t>
    </r>
  </si>
  <si>
    <t>Associate Editor, Journal of Plant Nutrition, 2013 - present</t>
  </si>
  <si>
    <r>
      <rPr>
        <b/>
        <u/>
        <sz val="11"/>
        <color rgb="FF000000"/>
        <rFont val="Arial"/>
        <family val="2"/>
      </rPr>
      <t>Senior Editor,</t>
    </r>
    <r>
      <rPr>
        <u/>
        <sz val="11"/>
        <color rgb="FF000000"/>
        <rFont val="Arial"/>
        <family val="2"/>
      </rPr>
      <t xml:space="preserve"> </t>
    </r>
    <r>
      <rPr>
        <sz val="11"/>
        <color rgb="FF000000"/>
        <rFont val="Arial"/>
        <family val="2"/>
      </rPr>
      <t xml:space="preserve"> </t>
    </r>
    <r>
      <rPr>
        <b/>
        <u/>
        <sz val="11"/>
        <color rgb="FF000000"/>
        <rFont val="Arial"/>
        <family val="2"/>
      </rPr>
      <t>Agrosystems, Geosciences, &amp; Environment (AGE)</t>
    </r>
    <r>
      <rPr>
        <sz val="11"/>
        <color rgb="FF000000"/>
        <rFont val="Arial"/>
        <family val="2"/>
      </rPr>
      <t>, January 2018-present</t>
    </r>
  </si>
  <si>
    <r>
      <rPr>
        <b/>
        <sz val="11"/>
        <color rgb="FF000000"/>
        <rFont val="Arial"/>
        <family val="2"/>
      </rPr>
      <t>All three papers documenting world N, P, and K use efficiency</t>
    </r>
    <r>
      <rPr>
        <sz val="11"/>
        <color rgb="FF000000"/>
        <rFont val="Arial"/>
        <family val="2"/>
      </rPr>
      <t xml:space="preserve"> are now published in </t>
    </r>
    <r>
      <rPr>
        <u/>
        <sz val="11"/>
        <color rgb="FF000000"/>
        <rFont val="Arial"/>
        <family val="2"/>
      </rPr>
      <t>Agronomy Journal</t>
    </r>
    <r>
      <rPr>
        <sz val="11"/>
        <color rgb="FF000000"/>
        <rFont val="Arial"/>
        <family val="2"/>
      </rPr>
      <t>, coming from our project</t>
    </r>
  </si>
  <si>
    <t>Letter of Appointment, AGE Journal</t>
  </si>
  <si>
    <r>
      <t xml:space="preserve">Major Advisor, thesis-required-graduates, 1991-2018, </t>
    </r>
    <r>
      <rPr>
        <b/>
        <sz val="11"/>
        <color rgb="FF000000"/>
        <rFont val="Arial"/>
        <family val="2"/>
      </rPr>
      <t>90</t>
    </r>
    <r>
      <rPr>
        <sz val="11"/>
        <color rgb="FF000000"/>
        <rFont val="Arial"/>
        <family val="2"/>
      </rPr>
      <t>, most in DASNR, (64 MS, 26 PhD)</t>
    </r>
  </si>
  <si>
    <t>12 different AE's</t>
  </si>
  <si>
    <t xml:space="preserve">Omara, Peter, Lawrence Aula, Fikayo Oyebiyi and W.R. Raun. 2018. World cereal nitrogen use efficiency trends: Review and current knowledge. Agrosystems, Geosciences &amp; Environment.  </t>
  </si>
  <si>
    <t xml:space="preserve">Dhillon, J.S., S. Dhital, T. Lynch, B. Figueiredo, W.R. Raun. 2018. In season application of nitrogen and sulfur in winter wheat (Triticum aestivum L.). Agrosystems, Geosciences, &amp; Environment. </t>
  </si>
  <si>
    <t xml:space="preserve">Lollato, R., B. Figueiredo, J. Dhillon, D. Arnall and W.R. Raun. 2018. Wheat yield and protein response to N, P, and K fertilizer rates and their interactions: a synthesis-analysis. J. Field Crops Res. </t>
  </si>
  <si>
    <t>9th most cited manuscript, Agronomy Journal, 1907-2018, Agron. J. 91:357-363.</t>
  </si>
  <si>
    <t>SAS consulting, Branden Watson, many dates, SAS consulting, programming Crystal Shipman 11/2/2018</t>
  </si>
  <si>
    <t xml:space="preserve">University of Nebraska </t>
  </si>
  <si>
    <t>OARA Conference, November 6-7, Norman, Oklahoma, OSU booth</t>
  </si>
  <si>
    <t>Brian Krienke, UNL Nutrient Management and Water Quality Specialist</t>
  </si>
  <si>
    <t>Decreasing Rice Cropping Intensity in Southern hina from 1990 to 2015</t>
  </si>
  <si>
    <t>Coating Materials for Slow Release of Nitrogen from Urea Fertilizer: A Review</t>
  </si>
  <si>
    <r>
      <t>SOIL 4234, Nutrient Management in the Developing World,</t>
    </r>
    <r>
      <rPr>
        <b/>
        <sz val="11"/>
        <color rgb="FF000000"/>
        <rFont val="Arial"/>
        <family val="2"/>
      </rPr>
      <t xml:space="preserve"> November 14, 2018</t>
    </r>
  </si>
  <si>
    <r>
      <t xml:space="preserve">SOIL 4013, Use and application of Spectrometers in Agricultural Research, </t>
    </r>
    <r>
      <rPr>
        <b/>
        <sz val="11"/>
        <color rgb="FF000000"/>
        <rFont val="Arial"/>
        <family val="2"/>
      </rPr>
      <t>November 14, 2018</t>
    </r>
  </si>
  <si>
    <t>Nitrogen and phosphorus limitations of potential cereal yield at the global scale</t>
  </si>
  <si>
    <t>Nature Sustainability</t>
  </si>
  <si>
    <t>Apurba Sutradhar, UNL Nutrient Management and Water Quality Specialist</t>
  </si>
  <si>
    <t>Improving Zn concentration and bioavailability of wheat grain through combined foliar applications of Zn and pesticides</t>
  </si>
  <si>
    <t>Agronomy Journal</t>
  </si>
  <si>
    <t>Assessing Correlations of High-resolution NDVI with Fertilizer Application Level and Yield of Rice and Wheat Crops using a Small and Compact UAV</t>
  </si>
  <si>
    <t>Impact of Late-season Herbicide Applications on Winter Canola Yield and Seed Quality</t>
  </si>
  <si>
    <r>
      <t xml:space="preserve">Major Advisor, thesis-required-graduates, </t>
    </r>
    <r>
      <rPr>
        <b/>
        <sz val="11"/>
        <color rgb="FF000000"/>
        <rFont val="Arial"/>
        <family val="2"/>
      </rPr>
      <t xml:space="preserve">3 </t>
    </r>
    <r>
      <rPr>
        <sz val="11"/>
        <color rgb="FF000000"/>
        <rFont val="Arial"/>
        <family val="2"/>
      </rPr>
      <t>in 2018 (A. Fornah, R. Lemings, E. Eickhoff)</t>
    </r>
  </si>
  <si>
    <r>
      <t xml:space="preserve">Refereed Journal Publications, </t>
    </r>
    <r>
      <rPr>
        <b/>
        <sz val="11"/>
        <color rgb="FF000000"/>
        <rFont val="Arial"/>
        <family val="2"/>
      </rPr>
      <t>11</t>
    </r>
  </si>
  <si>
    <t>Improving nutrient management of wheat at the regional scale in China</t>
  </si>
  <si>
    <r>
      <t xml:space="preserve">OSU Winter Crops School, 'Value of the OSU Long Term Experiments', </t>
    </r>
    <r>
      <rPr>
        <b/>
        <sz val="11"/>
        <color theme="1"/>
        <rFont val="Arial"/>
        <family val="2"/>
      </rPr>
      <t>December 12, 2018</t>
    </r>
  </si>
  <si>
    <t>Plant and Soil</t>
  </si>
  <si>
    <t>Controlled-release urea improves root development, enzymes activity and gene
expression contributing to high yield of rice cultivars</t>
  </si>
  <si>
    <r>
      <t xml:space="preserve">Classes taught </t>
    </r>
    <r>
      <rPr>
        <u/>
        <sz val="11"/>
        <color rgb="FF000000"/>
        <rFont val="Arial"/>
        <family val="2"/>
      </rPr>
      <t>in-class</t>
    </r>
    <r>
      <rPr>
        <sz val="11"/>
        <color rgb="FF000000"/>
        <rFont val="Arial"/>
        <family val="2"/>
      </rPr>
      <t xml:space="preserve"> and </t>
    </r>
    <r>
      <rPr>
        <u/>
        <sz val="11"/>
        <color rgb="FF000000"/>
        <rFont val="Arial"/>
        <family val="2"/>
      </rPr>
      <t>on-line</t>
    </r>
    <r>
      <rPr>
        <sz val="11"/>
        <color rgb="FF000000"/>
        <rFont val="Arial"/>
        <family val="2"/>
      </rPr>
      <t>, 2008-present.</t>
    </r>
  </si>
  <si>
    <t>Response of seed yield and yield components to row spacing under long-term seed production in alfalfa</t>
  </si>
  <si>
    <t>American Society of Agronomy Podcast, Field, Lab, Earth.  OSU Hand Planter, Madison, WI (December)</t>
  </si>
  <si>
    <t xml:space="preserve">Raj Khosla, Assistant Dean </t>
  </si>
  <si>
    <t>Raun, William. 2018.  OSU Hand Planter, Podcast.  Field, Lab, Earth.  American Soc. of Agronomy, Madison, WI.  https://dl.sciencesocieties.org/publications/podcast</t>
  </si>
  <si>
    <t>Patents,  0</t>
  </si>
  <si>
    <r>
      <t xml:space="preserve">Frontier Rotary presenation, OSU Greenseeder, </t>
    </r>
    <r>
      <rPr>
        <b/>
        <sz val="11"/>
        <color rgb="FF000000"/>
        <rFont val="Arial"/>
        <family val="2"/>
      </rPr>
      <t>Septermber 6, 2018</t>
    </r>
  </si>
  <si>
    <r>
      <t xml:space="preserve">ASA CSSA SSSA Podcast, OSU Greenseeder Hand Planter, Field, Lab, Earth, </t>
    </r>
    <r>
      <rPr>
        <b/>
        <sz val="11"/>
        <color theme="1"/>
        <rFont val="Arial"/>
        <family val="2"/>
      </rPr>
      <t>October 1, 2018</t>
    </r>
  </si>
  <si>
    <r>
      <t xml:space="preserve">Letters of Reference/support, requested and completed, </t>
    </r>
    <r>
      <rPr>
        <b/>
        <sz val="11"/>
        <color rgb="FF000000"/>
        <rFont val="Arial"/>
        <family val="2"/>
      </rPr>
      <t>(46, list provided)</t>
    </r>
  </si>
  <si>
    <r>
      <t>Manuscripts Reviewed (various journals) (</t>
    </r>
    <r>
      <rPr>
        <b/>
        <sz val="11"/>
        <color rgb="FF000000"/>
        <rFont val="Arial"/>
        <family val="2"/>
      </rPr>
      <t>45, list provided</t>
    </r>
    <r>
      <rPr>
        <sz val="11"/>
        <color rgb="FF000000"/>
        <rFont val="Arial"/>
        <family val="2"/>
      </rPr>
      <t>)</t>
    </r>
  </si>
  <si>
    <t>Name</t>
  </si>
  <si>
    <t>Country</t>
  </si>
  <si>
    <t>Degree</t>
  </si>
  <si>
    <t>Completion Date</t>
  </si>
  <si>
    <r>
      <t>1.</t>
    </r>
    <r>
      <rPr>
        <sz val="7"/>
        <color theme="1"/>
        <rFont val="Times New Roman"/>
        <family val="1"/>
      </rPr>
      <t xml:space="preserve">            </t>
    </r>
    <r>
      <rPr>
        <sz val="10"/>
        <color theme="1"/>
        <rFont val="Verdana"/>
        <family val="2"/>
      </rPr>
      <t>Attefat, Mehdi</t>
    </r>
  </si>
  <si>
    <t>Iraq</t>
  </si>
  <si>
    <t>M.S</t>
  </si>
  <si>
    <r>
      <t>2.</t>
    </r>
    <r>
      <rPr>
        <sz val="7"/>
        <color theme="1"/>
        <rFont val="Times New Roman"/>
        <family val="1"/>
      </rPr>
      <t xml:space="preserve">            </t>
    </r>
    <r>
      <rPr>
        <sz val="10"/>
        <color theme="1"/>
        <rFont val="Verdana"/>
        <family val="2"/>
      </rPr>
      <t xml:space="preserve">Ascencio, Edgar Noel. </t>
    </r>
  </si>
  <si>
    <t>El Salvador</t>
  </si>
  <si>
    <t>M.S.</t>
  </si>
  <si>
    <r>
      <t>3.</t>
    </r>
    <r>
      <rPr>
        <sz val="7"/>
        <color theme="1"/>
        <rFont val="Times New Roman"/>
        <family val="1"/>
      </rPr>
      <t xml:space="preserve">            </t>
    </r>
    <r>
      <rPr>
        <sz val="10"/>
        <color theme="1"/>
        <rFont val="Verdana"/>
        <family val="2"/>
      </rPr>
      <t>Sembiring, Hasil.</t>
    </r>
  </si>
  <si>
    <t>Indonesia</t>
  </si>
  <si>
    <r>
      <t>4.</t>
    </r>
    <r>
      <rPr>
        <sz val="7"/>
        <color theme="1"/>
        <rFont val="Times New Roman"/>
        <family val="1"/>
      </rPr>
      <t xml:space="preserve">            </t>
    </r>
    <r>
      <rPr>
        <sz val="10"/>
        <color theme="1"/>
        <rFont val="Verdana"/>
        <family val="2"/>
      </rPr>
      <t>Jojola, Michael E.</t>
    </r>
  </si>
  <si>
    <t>USA</t>
  </si>
  <si>
    <r>
      <t>5.</t>
    </r>
    <r>
      <rPr>
        <sz val="7"/>
        <color theme="1"/>
        <rFont val="Times New Roman"/>
        <family val="1"/>
      </rPr>
      <t xml:space="preserve">            </t>
    </r>
    <r>
      <rPr>
        <sz val="10"/>
        <color theme="1"/>
        <rFont val="Verdana"/>
        <family val="2"/>
      </rPr>
      <t>Ascencio, Edgar Noel.</t>
    </r>
  </si>
  <si>
    <t>Ph.D.</t>
  </si>
  <si>
    <r>
      <t>6.</t>
    </r>
    <r>
      <rPr>
        <sz val="7"/>
        <color theme="1"/>
        <rFont val="Times New Roman"/>
        <family val="1"/>
      </rPr>
      <t xml:space="preserve">            </t>
    </r>
    <r>
      <rPr>
        <sz val="10"/>
        <color theme="1"/>
        <rFont val="Verdana"/>
        <family val="2"/>
      </rPr>
      <t>Kanampiu, Fred</t>
    </r>
  </si>
  <si>
    <t>Kenya</t>
  </si>
  <si>
    <r>
      <t>7.</t>
    </r>
    <r>
      <rPr>
        <sz val="7"/>
        <color theme="1"/>
        <rFont val="Times New Roman"/>
        <family val="1"/>
      </rPr>
      <t xml:space="preserve">            </t>
    </r>
    <r>
      <rPr>
        <sz val="10"/>
        <color theme="1"/>
        <rFont val="Verdana"/>
        <family val="2"/>
      </rPr>
      <t>Gavi-Reyes, Francisco</t>
    </r>
  </si>
  <si>
    <r>
      <t>8.</t>
    </r>
    <r>
      <rPr>
        <sz val="7"/>
        <color theme="1"/>
        <rFont val="Times New Roman"/>
        <family val="1"/>
      </rPr>
      <t xml:space="preserve">            </t>
    </r>
    <r>
      <rPr>
        <sz val="10"/>
        <color theme="1"/>
        <rFont val="Verdana"/>
        <family val="2"/>
      </rPr>
      <t>Ball, Jeff B.</t>
    </r>
  </si>
  <si>
    <r>
      <t>9.</t>
    </r>
    <r>
      <rPr>
        <sz val="7"/>
        <color theme="1"/>
        <rFont val="Times New Roman"/>
        <family val="1"/>
      </rPr>
      <t xml:space="preserve">            </t>
    </r>
    <r>
      <rPr>
        <sz val="10"/>
        <color theme="1"/>
        <rFont val="Verdana"/>
        <family val="2"/>
      </rPr>
      <t>Phillips, Steven B.</t>
    </r>
  </si>
  <si>
    <r>
      <t>10.</t>
    </r>
    <r>
      <rPr>
        <sz val="7"/>
        <color theme="1"/>
        <rFont val="Times New Roman"/>
        <family val="1"/>
      </rPr>
      <t xml:space="preserve">         </t>
    </r>
    <r>
      <rPr>
        <sz val="10"/>
        <color theme="1"/>
        <rFont val="Verdana"/>
        <family val="2"/>
      </rPr>
      <t>Taylor, Shannon L.</t>
    </r>
  </si>
  <si>
    <t xml:space="preserve">1996 ** </t>
  </si>
  <si>
    <r>
      <t>11.</t>
    </r>
    <r>
      <rPr>
        <sz val="7"/>
        <color theme="1"/>
        <rFont val="Times New Roman"/>
        <family val="1"/>
      </rPr>
      <t xml:space="preserve">         </t>
    </r>
    <r>
      <rPr>
        <sz val="10"/>
        <color theme="1"/>
        <rFont val="Verdana"/>
        <family val="2"/>
      </rPr>
      <t>Chen, Jing</t>
    </r>
  </si>
  <si>
    <t>China</t>
  </si>
  <si>
    <r>
      <t>12.</t>
    </r>
    <r>
      <rPr>
        <sz val="7"/>
        <color theme="1"/>
        <rFont val="Times New Roman"/>
        <family val="1"/>
      </rPr>
      <t xml:space="preserve">         </t>
    </r>
    <r>
      <rPr>
        <sz val="10"/>
        <color theme="1"/>
        <rFont val="Verdana"/>
        <family val="2"/>
      </rPr>
      <t xml:space="preserve">Keahey, Dale, Alan. </t>
    </r>
  </si>
  <si>
    <r>
      <t>13.</t>
    </r>
    <r>
      <rPr>
        <sz val="7"/>
        <color theme="1"/>
        <rFont val="Times New Roman"/>
        <family val="1"/>
      </rPr>
      <t xml:space="preserve">         </t>
    </r>
    <r>
      <rPr>
        <sz val="10"/>
        <color theme="1"/>
        <rFont val="Verdana"/>
        <family val="2"/>
      </rPr>
      <t>Lees, Heather, L.</t>
    </r>
  </si>
  <si>
    <t>1997 **</t>
  </si>
  <si>
    <r>
      <t>14.</t>
    </r>
    <r>
      <rPr>
        <sz val="7"/>
        <color theme="1"/>
        <rFont val="Times New Roman"/>
        <family val="1"/>
      </rPr>
      <t xml:space="preserve">         </t>
    </r>
    <r>
      <rPr>
        <sz val="10"/>
        <color theme="1"/>
        <rFont val="Verdana"/>
        <family val="2"/>
      </rPr>
      <t>Sembiring, Hasil</t>
    </r>
  </si>
  <si>
    <t xml:space="preserve">1997 *** </t>
  </si>
  <si>
    <r>
      <t>15.</t>
    </r>
    <r>
      <rPr>
        <sz val="7"/>
        <color theme="1"/>
        <rFont val="Times New Roman"/>
        <family val="1"/>
      </rPr>
      <t xml:space="preserve">         </t>
    </r>
    <r>
      <rPr>
        <sz val="10"/>
        <color theme="1"/>
        <rFont val="Verdana"/>
        <family val="2"/>
      </rPr>
      <t>Thomason, Wade</t>
    </r>
  </si>
  <si>
    <r>
      <t>16.</t>
    </r>
    <r>
      <rPr>
        <sz val="7"/>
        <color theme="1"/>
        <rFont val="Times New Roman"/>
        <family val="1"/>
      </rPr>
      <t xml:space="preserve">         </t>
    </r>
    <r>
      <rPr>
        <sz val="10"/>
        <color theme="1"/>
        <rFont val="Verdana"/>
        <family val="2"/>
      </rPr>
      <t>Lukina, Erna V.</t>
    </r>
  </si>
  <si>
    <t>Uzbekistan</t>
  </si>
  <si>
    <r>
      <t>17.</t>
    </r>
    <r>
      <rPr>
        <sz val="7"/>
        <color theme="1"/>
        <rFont val="Times New Roman"/>
        <family val="1"/>
      </rPr>
      <t xml:space="preserve">         </t>
    </r>
    <r>
      <rPr>
        <sz val="10"/>
        <color theme="1"/>
        <rFont val="Verdana"/>
        <family val="2"/>
      </rPr>
      <t>LaRuffa, Joanne M.</t>
    </r>
  </si>
  <si>
    <t>1999 **</t>
  </si>
  <si>
    <r>
      <t>18.</t>
    </r>
    <r>
      <rPr>
        <sz val="7"/>
        <color theme="1"/>
        <rFont val="Times New Roman"/>
        <family val="1"/>
      </rPr>
      <t xml:space="preserve">         </t>
    </r>
    <r>
      <rPr>
        <sz val="10"/>
        <color theme="1"/>
        <rFont val="Verdana"/>
        <family val="2"/>
      </rPr>
      <t xml:space="preserve">Phillips, Steven B. </t>
    </r>
  </si>
  <si>
    <t xml:space="preserve">1999 *** </t>
  </si>
  <si>
    <r>
      <t>19.</t>
    </r>
    <r>
      <rPr>
        <sz val="7"/>
        <color theme="1"/>
        <rFont val="Times New Roman"/>
        <family val="1"/>
      </rPr>
      <t xml:space="preserve">         </t>
    </r>
    <r>
      <rPr>
        <sz val="10"/>
        <color theme="1"/>
        <rFont val="Verdana"/>
        <family val="2"/>
      </rPr>
      <t>Dennis, Jeremy</t>
    </r>
  </si>
  <si>
    <r>
      <t>20.</t>
    </r>
    <r>
      <rPr>
        <sz val="7"/>
        <color theme="1"/>
        <rFont val="Times New Roman"/>
        <family val="1"/>
      </rPr>
      <t xml:space="preserve">         </t>
    </r>
    <r>
      <rPr>
        <sz val="10"/>
        <color theme="1"/>
        <rFont val="Verdana"/>
        <family val="2"/>
      </rPr>
      <t>DeLeon, Micah</t>
    </r>
  </si>
  <si>
    <t>Argentina</t>
  </si>
  <si>
    <r>
      <t>21.</t>
    </r>
    <r>
      <rPr>
        <sz val="7"/>
        <color theme="1"/>
        <rFont val="Times New Roman"/>
        <family val="1"/>
      </rPr>
      <t xml:space="preserve">         </t>
    </r>
    <r>
      <rPr>
        <sz val="10"/>
        <color theme="1"/>
        <rFont val="Verdana"/>
        <family val="2"/>
      </rPr>
      <t>Cossey, Doug</t>
    </r>
  </si>
  <si>
    <r>
      <t>22.</t>
    </r>
    <r>
      <rPr>
        <sz val="7"/>
        <color theme="1"/>
        <rFont val="Times New Roman"/>
        <family val="1"/>
      </rPr>
      <t xml:space="preserve">         </t>
    </r>
    <r>
      <rPr>
        <sz val="10"/>
        <color theme="1"/>
        <rFont val="Verdana"/>
        <family val="2"/>
      </rPr>
      <t>Woolfolk, Curt</t>
    </r>
  </si>
  <si>
    <r>
      <t>23.</t>
    </r>
    <r>
      <rPr>
        <sz val="7"/>
        <color theme="1"/>
        <rFont val="Times New Roman"/>
        <family val="1"/>
      </rPr>
      <t xml:space="preserve">         </t>
    </r>
    <r>
      <rPr>
        <sz val="10"/>
        <color theme="1"/>
        <rFont val="Verdana"/>
        <family val="2"/>
      </rPr>
      <t>Mullen, R.W.</t>
    </r>
  </si>
  <si>
    <t xml:space="preserve">2001 ** </t>
  </si>
  <si>
    <r>
      <t>24.</t>
    </r>
    <r>
      <rPr>
        <sz val="7"/>
        <color theme="1"/>
        <rFont val="Times New Roman"/>
        <family val="1"/>
      </rPr>
      <t xml:space="preserve">         </t>
    </r>
    <r>
      <rPr>
        <sz val="10"/>
        <color theme="1"/>
        <rFont val="Verdana"/>
        <family val="2"/>
      </rPr>
      <t>Lukina, Erna, V.</t>
    </r>
  </si>
  <si>
    <t>2001 ***</t>
  </si>
  <si>
    <r>
      <t>25.</t>
    </r>
    <r>
      <rPr>
        <sz val="7"/>
        <color theme="1"/>
        <rFont val="Times New Roman"/>
        <family val="1"/>
      </rPr>
      <t xml:space="preserve">         </t>
    </r>
    <r>
      <rPr>
        <sz val="10"/>
        <color theme="1"/>
        <rFont val="Verdana"/>
        <family val="2"/>
      </rPr>
      <t>Thomason, Wade</t>
    </r>
  </si>
  <si>
    <t xml:space="preserve">2001 *** </t>
  </si>
  <si>
    <r>
      <t>26.</t>
    </r>
    <r>
      <rPr>
        <sz val="7"/>
        <color theme="1"/>
        <rFont val="Times New Roman"/>
        <family val="1"/>
      </rPr>
      <t xml:space="preserve">         </t>
    </r>
    <r>
      <rPr>
        <sz val="10"/>
        <color theme="1"/>
        <rFont val="Verdana"/>
        <family val="2"/>
      </rPr>
      <t>Wynn, Kathie J.</t>
    </r>
  </si>
  <si>
    <r>
      <t>27.</t>
    </r>
    <r>
      <rPr>
        <sz val="7"/>
        <color theme="1"/>
        <rFont val="Times New Roman"/>
        <family val="1"/>
      </rPr>
      <t xml:space="preserve">         </t>
    </r>
    <r>
      <rPr>
        <sz val="10"/>
        <color theme="1"/>
        <rFont val="Verdana"/>
        <family val="2"/>
      </rPr>
      <t>Freeman, Kyle W.</t>
    </r>
  </si>
  <si>
    <t>2002 **</t>
  </si>
  <si>
    <r>
      <t>28.</t>
    </r>
    <r>
      <rPr>
        <sz val="7"/>
        <color theme="1"/>
        <rFont val="Times New Roman"/>
        <family val="1"/>
      </rPr>
      <t xml:space="preserve">         </t>
    </r>
    <r>
      <rPr>
        <sz val="10"/>
        <color theme="1"/>
        <rFont val="Verdana"/>
        <family val="2"/>
      </rPr>
      <t>Teal, Roger</t>
    </r>
  </si>
  <si>
    <r>
      <t>29.</t>
    </r>
    <r>
      <rPr>
        <sz val="7"/>
        <color theme="1"/>
        <rFont val="Times New Roman"/>
        <family val="1"/>
      </rPr>
      <t xml:space="preserve">         </t>
    </r>
    <r>
      <rPr>
        <sz val="10"/>
        <color theme="1"/>
        <rFont val="Verdana"/>
        <family val="2"/>
      </rPr>
      <t>Moges, Shambel</t>
    </r>
  </si>
  <si>
    <t>Ethiopia</t>
  </si>
  <si>
    <r>
      <t>30.</t>
    </r>
    <r>
      <rPr>
        <sz val="7"/>
        <color theme="1"/>
        <rFont val="Times New Roman"/>
        <family val="1"/>
      </rPr>
      <t xml:space="preserve">         </t>
    </r>
    <r>
      <rPr>
        <sz val="10"/>
        <color theme="1"/>
        <rFont val="Verdana"/>
        <family val="2"/>
      </rPr>
      <t>Mullen, R.W.</t>
    </r>
  </si>
  <si>
    <r>
      <t xml:space="preserve">2003 *** </t>
    </r>
    <r>
      <rPr>
        <b/>
        <sz val="10"/>
        <color theme="1"/>
        <rFont val="Verdana"/>
        <family val="2"/>
      </rPr>
      <t>†</t>
    </r>
  </si>
  <si>
    <r>
      <t>31.</t>
    </r>
    <r>
      <rPr>
        <sz val="7"/>
        <color theme="1"/>
        <rFont val="Times New Roman"/>
        <family val="1"/>
      </rPr>
      <t xml:space="preserve">         </t>
    </r>
    <r>
      <rPr>
        <sz val="10"/>
        <color theme="1"/>
        <rFont val="Verdana"/>
        <family val="2"/>
      </rPr>
      <t>Humphreys, M.</t>
    </r>
  </si>
  <si>
    <r>
      <t>32.</t>
    </r>
    <r>
      <rPr>
        <sz val="7"/>
        <color theme="1"/>
        <rFont val="Times New Roman"/>
        <family val="1"/>
      </rPr>
      <t xml:space="preserve">         </t>
    </r>
    <r>
      <rPr>
        <sz val="10"/>
        <color theme="1"/>
        <rFont val="Verdana"/>
        <family val="2"/>
      </rPr>
      <t>Hodgen, Paul</t>
    </r>
  </si>
  <si>
    <r>
      <t>33.</t>
    </r>
    <r>
      <rPr>
        <sz val="7"/>
        <color theme="1"/>
        <rFont val="Times New Roman"/>
        <family val="1"/>
      </rPr>
      <t xml:space="preserve">         </t>
    </r>
    <r>
      <rPr>
        <sz val="10"/>
        <color theme="1"/>
        <rFont val="Verdana"/>
        <family val="2"/>
      </rPr>
      <t>Lawles, Jason</t>
    </r>
  </si>
  <si>
    <r>
      <t>34.</t>
    </r>
    <r>
      <rPr>
        <sz val="7"/>
        <color theme="1"/>
        <rFont val="Times New Roman"/>
        <family val="1"/>
      </rPr>
      <t xml:space="preserve">         </t>
    </r>
    <r>
      <rPr>
        <sz val="10"/>
        <color theme="1"/>
        <rFont val="Verdana"/>
        <family val="2"/>
      </rPr>
      <t>Mosali, Jagadeesh</t>
    </r>
  </si>
  <si>
    <t>India</t>
  </si>
  <si>
    <r>
      <t>35.</t>
    </r>
    <r>
      <rPr>
        <sz val="7"/>
        <color theme="1"/>
        <rFont val="Times New Roman"/>
        <family val="1"/>
      </rPr>
      <t xml:space="preserve">         </t>
    </r>
    <r>
      <rPr>
        <sz val="10"/>
        <color theme="1"/>
        <rFont val="Verdana"/>
        <family val="2"/>
      </rPr>
      <t>Brixey, Keri</t>
    </r>
  </si>
  <si>
    <r>
      <t>36.</t>
    </r>
    <r>
      <rPr>
        <sz val="7"/>
        <color theme="1"/>
        <rFont val="Times New Roman"/>
        <family val="1"/>
      </rPr>
      <t xml:space="preserve">         </t>
    </r>
    <r>
      <rPr>
        <sz val="10"/>
        <color theme="1"/>
        <rFont val="Verdana"/>
        <family val="2"/>
      </rPr>
      <t>Arnall, Brian</t>
    </r>
  </si>
  <si>
    <r>
      <t>37.</t>
    </r>
    <r>
      <rPr>
        <sz val="7"/>
        <color theme="1"/>
        <rFont val="Times New Roman"/>
        <family val="1"/>
      </rPr>
      <t xml:space="preserve">         </t>
    </r>
    <r>
      <rPr>
        <sz val="10"/>
        <color theme="1"/>
        <rFont val="Verdana"/>
        <family val="2"/>
      </rPr>
      <t>Girma, Kefyalew</t>
    </r>
  </si>
  <si>
    <t>2004 ***</t>
  </si>
  <si>
    <r>
      <t>38.</t>
    </r>
    <r>
      <rPr>
        <sz val="7"/>
        <color theme="1"/>
        <rFont val="Times New Roman"/>
        <family val="1"/>
      </rPr>
      <t xml:space="preserve">         </t>
    </r>
    <r>
      <rPr>
        <sz val="10"/>
        <color theme="1"/>
        <rFont val="Verdana"/>
        <family val="2"/>
      </rPr>
      <t>Martin, Kent</t>
    </r>
  </si>
  <si>
    <t>2005 **</t>
  </si>
  <si>
    <r>
      <t>39.</t>
    </r>
    <r>
      <rPr>
        <sz val="7"/>
        <color theme="1"/>
        <rFont val="Times New Roman"/>
        <family val="1"/>
      </rPr>
      <t xml:space="preserve">         </t>
    </r>
    <r>
      <rPr>
        <sz val="10"/>
        <color theme="1"/>
        <rFont val="Verdana"/>
        <family val="2"/>
      </rPr>
      <t>Freeman, Kyle W.</t>
    </r>
  </si>
  <si>
    <t>2005 ***</t>
  </si>
  <si>
    <r>
      <t>40.</t>
    </r>
    <r>
      <rPr>
        <sz val="7"/>
        <color theme="1"/>
        <rFont val="Times New Roman"/>
        <family val="1"/>
      </rPr>
      <t xml:space="preserve">         </t>
    </r>
    <r>
      <rPr>
        <sz val="10"/>
        <color theme="1"/>
        <rFont val="Verdana"/>
        <family val="2"/>
      </rPr>
      <t>Teal, Roger</t>
    </r>
  </si>
  <si>
    <t xml:space="preserve">2005 β </t>
  </si>
  <si>
    <r>
      <t>41.</t>
    </r>
    <r>
      <rPr>
        <sz val="7"/>
        <color theme="1"/>
        <rFont val="Times New Roman"/>
        <family val="1"/>
      </rPr>
      <t xml:space="preserve">         </t>
    </r>
    <r>
      <rPr>
        <sz val="10"/>
        <color theme="1"/>
        <rFont val="Verdana"/>
        <family val="2"/>
      </rPr>
      <t>Moges, Shambel</t>
    </r>
  </si>
  <si>
    <r>
      <t>42.</t>
    </r>
    <r>
      <rPr>
        <sz val="7"/>
        <color theme="1"/>
        <rFont val="Times New Roman"/>
        <family val="1"/>
      </rPr>
      <t xml:space="preserve">         </t>
    </r>
    <r>
      <rPr>
        <sz val="10"/>
        <color theme="1"/>
        <rFont val="Verdana"/>
        <family val="2"/>
      </rPr>
      <t>Mack, Clinton</t>
    </r>
  </si>
  <si>
    <r>
      <t>43.</t>
    </r>
    <r>
      <rPr>
        <sz val="7"/>
        <color theme="1"/>
        <rFont val="Times New Roman"/>
        <family val="1"/>
      </rPr>
      <t xml:space="preserve">         </t>
    </r>
    <r>
      <rPr>
        <sz val="10"/>
        <color theme="1"/>
        <rFont val="Verdana"/>
        <family val="2"/>
      </rPr>
      <t>Lawles, Kyle</t>
    </r>
  </si>
  <si>
    <r>
      <t>44.</t>
    </r>
    <r>
      <rPr>
        <sz val="7"/>
        <color theme="1"/>
        <rFont val="Times New Roman"/>
        <family val="1"/>
      </rPr>
      <t xml:space="preserve">         </t>
    </r>
    <r>
      <rPr>
        <sz val="10"/>
        <color theme="1"/>
        <rFont val="Verdana"/>
        <family val="2"/>
      </rPr>
      <t>Byungkyun, Chung</t>
    </r>
  </si>
  <si>
    <t>Korea</t>
  </si>
  <si>
    <r>
      <t>45.</t>
    </r>
    <r>
      <rPr>
        <sz val="7"/>
        <color theme="1"/>
        <rFont val="Times New Roman"/>
        <family val="1"/>
      </rPr>
      <t xml:space="preserve">         </t>
    </r>
    <r>
      <rPr>
        <sz val="10"/>
        <color theme="1"/>
        <rFont val="Verdana"/>
        <family val="2"/>
      </rPr>
      <t>Tubana, Brenda</t>
    </r>
  </si>
  <si>
    <t>Philippines</t>
  </si>
  <si>
    <t>2007 β ***</t>
  </si>
  <si>
    <r>
      <t>46.</t>
    </r>
    <r>
      <rPr>
        <sz val="7"/>
        <color theme="1"/>
        <rFont val="Times New Roman"/>
        <family val="1"/>
      </rPr>
      <t xml:space="preserve">         </t>
    </r>
    <r>
      <rPr>
        <sz val="10"/>
        <color theme="1"/>
        <rFont val="Verdana"/>
        <family val="2"/>
      </rPr>
      <t>Holtz, Starr</t>
    </r>
  </si>
  <si>
    <t xml:space="preserve">2007 ** </t>
  </si>
  <si>
    <r>
      <t>47.</t>
    </r>
    <r>
      <rPr>
        <sz val="7"/>
        <color theme="1"/>
        <rFont val="Times New Roman"/>
        <family val="1"/>
      </rPr>
      <t xml:space="preserve">         </t>
    </r>
    <r>
      <rPr>
        <sz val="10"/>
        <color theme="1"/>
        <rFont val="Verdana"/>
        <family val="2"/>
      </rPr>
      <t>Walsh, Olga</t>
    </r>
  </si>
  <si>
    <t>Russia</t>
  </si>
  <si>
    <r>
      <t>48.</t>
    </r>
    <r>
      <rPr>
        <sz val="7"/>
        <color theme="1"/>
        <rFont val="Times New Roman"/>
        <family val="1"/>
      </rPr>
      <t xml:space="preserve">         </t>
    </r>
    <r>
      <rPr>
        <sz val="10"/>
        <color theme="1"/>
        <rFont val="Verdana"/>
        <family val="2"/>
      </rPr>
      <t>Dotson, Clint</t>
    </r>
  </si>
  <si>
    <r>
      <t>49.</t>
    </r>
    <r>
      <rPr>
        <sz val="7"/>
        <color theme="1"/>
        <rFont val="Times New Roman"/>
        <family val="1"/>
      </rPr>
      <t xml:space="preserve">         </t>
    </r>
    <r>
      <rPr>
        <sz val="10"/>
        <color theme="1"/>
        <rFont val="Verdana"/>
        <family val="2"/>
      </rPr>
      <t>Arnall, Brian</t>
    </r>
  </si>
  <si>
    <t>2008 ***</t>
  </si>
  <si>
    <r>
      <t>50.</t>
    </r>
    <r>
      <rPr>
        <sz val="7"/>
        <color theme="1"/>
        <rFont val="Times New Roman"/>
        <family val="1"/>
      </rPr>
      <t xml:space="preserve">         </t>
    </r>
    <r>
      <rPr>
        <sz val="10"/>
        <color theme="1"/>
        <rFont val="Verdana"/>
        <family val="2"/>
      </rPr>
      <t>Turner, Pam</t>
    </r>
  </si>
  <si>
    <r>
      <t>51.</t>
    </r>
    <r>
      <rPr>
        <sz val="7"/>
        <color theme="1"/>
        <rFont val="Times New Roman"/>
        <family val="1"/>
      </rPr>
      <t xml:space="preserve">         </t>
    </r>
    <r>
      <rPr>
        <sz val="10"/>
        <color theme="1"/>
        <rFont val="Verdana"/>
        <family val="2"/>
      </rPr>
      <t>Edmonds, Daniel</t>
    </r>
  </si>
  <si>
    <t xml:space="preserve">2008 **£ </t>
  </si>
  <si>
    <r>
      <t>52.</t>
    </r>
    <r>
      <rPr>
        <sz val="7"/>
        <color theme="1"/>
        <rFont val="Times New Roman"/>
        <family val="1"/>
      </rPr>
      <t xml:space="preserve">         </t>
    </r>
    <r>
      <rPr>
        <sz val="10"/>
        <color theme="1"/>
        <rFont val="Verdana"/>
        <family val="2"/>
      </rPr>
      <t>England, Brandon</t>
    </r>
  </si>
  <si>
    <r>
      <t>53.</t>
    </r>
    <r>
      <rPr>
        <sz val="7"/>
        <color theme="1"/>
        <rFont val="Times New Roman"/>
        <family val="1"/>
      </rPr>
      <t xml:space="preserve">         </t>
    </r>
    <r>
      <rPr>
        <sz val="10"/>
        <color theme="1"/>
        <rFont val="Verdana"/>
        <family val="2"/>
      </rPr>
      <t>Daft, Cody</t>
    </r>
  </si>
  <si>
    <r>
      <t>54.</t>
    </r>
    <r>
      <rPr>
        <sz val="7"/>
        <color theme="1"/>
        <rFont val="Times New Roman"/>
        <family val="1"/>
      </rPr>
      <t xml:space="preserve">         </t>
    </r>
    <r>
      <rPr>
        <sz val="10"/>
        <color theme="1"/>
        <rFont val="Verdana"/>
        <family val="2"/>
      </rPr>
      <t>Walsh, Olga</t>
    </r>
  </si>
  <si>
    <t>2009 ***</t>
  </si>
  <si>
    <r>
      <t>55.</t>
    </r>
    <r>
      <rPr>
        <sz val="7"/>
        <color theme="1"/>
        <rFont val="Times New Roman"/>
        <family val="1"/>
      </rPr>
      <t xml:space="preserve">         </t>
    </r>
    <r>
      <rPr>
        <sz val="10"/>
        <color theme="1"/>
        <rFont val="Verdana"/>
        <family val="2"/>
      </rPr>
      <t>Desta, Birehane</t>
    </r>
  </si>
  <si>
    <r>
      <t>56.</t>
    </r>
    <r>
      <rPr>
        <sz val="7"/>
        <color theme="1"/>
        <rFont val="Times New Roman"/>
        <family val="1"/>
      </rPr>
      <t xml:space="preserve">         </t>
    </r>
    <r>
      <rPr>
        <sz val="10"/>
        <color theme="1"/>
        <rFont val="Verdana"/>
        <family val="2"/>
      </rPr>
      <t>Kanke, Yumiko</t>
    </r>
  </si>
  <si>
    <t>Japan</t>
  </si>
  <si>
    <t>2009 Σ € **</t>
  </si>
  <si>
    <r>
      <t>57.</t>
    </r>
    <r>
      <rPr>
        <sz val="7"/>
        <color theme="1"/>
        <rFont val="Times New Roman"/>
        <family val="1"/>
      </rPr>
      <t xml:space="preserve">         </t>
    </r>
    <r>
      <rPr>
        <sz val="10"/>
        <color theme="1"/>
        <rFont val="Verdana"/>
        <family val="2"/>
      </rPr>
      <t>Vossenkemper, Jacob</t>
    </r>
  </si>
  <si>
    <r>
      <t>58.</t>
    </r>
    <r>
      <rPr>
        <sz val="7"/>
        <color theme="1"/>
        <rFont val="Times New Roman"/>
        <family val="1"/>
      </rPr>
      <t xml:space="preserve">         </t>
    </r>
    <r>
      <rPr>
        <sz val="10"/>
        <color theme="1"/>
        <rFont val="Verdana"/>
        <family val="2"/>
      </rPr>
      <t>Torres, Guilherme</t>
    </r>
  </si>
  <si>
    <t>Brazil</t>
  </si>
  <si>
    <t xml:space="preserve">2010 ** </t>
  </si>
  <si>
    <r>
      <t>59.</t>
    </r>
    <r>
      <rPr>
        <sz val="7"/>
        <color theme="1"/>
        <rFont val="Times New Roman"/>
        <family val="1"/>
      </rPr>
      <t xml:space="preserve">         </t>
    </r>
    <r>
      <rPr>
        <sz val="10"/>
        <color theme="1"/>
        <rFont val="Verdana"/>
        <family val="2"/>
      </rPr>
      <t>Waldschmidt, Kevin</t>
    </r>
  </si>
  <si>
    <r>
      <t>60.</t>
    </r>
    <r>
      <rPr>
        <sz val="7"/>
        <color theme="1"/>
        <rFont val="Times New Roman"/>
        <family val="1"/>
      </rPr>
      <t xml:space="preserve">         </t>
    </r>
    <r>
      <rPr>
        <sz val="10"/>
        <color theme="1"/>
        <rFont val="Verdana"/>
        <family val="2"/>
      </rPr>
      <t>Kelly, Jonathan</t>
    </r>
  </si>
  <si>
    <t xml:space="preserve">2011 ** </t>
  </si>
  <si>
    <r>
      <t>61.</t>
    </r>
    <r>
      <rPr>
        <sz val="7"/>
        <color theme="1"/>
        <rFont val="Times New Roman"/>
        <family val="1"/>
      </rPr>
      <t xml:space="preserve">         </t>
    </r>
    <r>
      <rPr>
        <sz val="10"/>
        <color theme="1"/>
        <rFont val="Verdana"/>
        <family val="2"/>
      </rPr>
      <t>Rutto, Emily</t>
    </r>
  </si>
  <si>
    <t>2011 ***€</t>
  </si>
  <si>
    <r>
      <t>62.</t>
    </r>
    <r>
      <rPr>
        <sz val="7"/>
        <color theme="1"/>
        <rFont val="Times New Roman"/>
        <family val="1"/>
      </rPr>
      <t xml:space="preserve">         </t>
    </r>
    <r>
      <rPr>
        <sz val="10"/>
        <color theme="1"/>
        <rFont val="Verdana"/>
        <family val="2"/>
      </rPr>
      <t>Mohammed, Yesuf</t>
    </r>
  </si>
  <si>
    <r>
      <t>63.</t>
    </r>
    <r>
      <rPr>
        <sz val="7"/>
        <color theme="1"/>
        <rFont val="Times New Roman"/>
        <family val="1"/>
      </rPr>
      <t xml:space="preserve">         </t>
    </r>
    <r>
      <rPr>
        <sz val="10"/>
        <color theme="1"/>
        <rFont val="Verdana"/>
        <family val="2"/>
      </rPr>
      <t>Macnack, Natasha</t>
    </r>
  </si>
  <si>
    <t>Suriname</t>
  </si>
  <si>
    <r>
      <t>64.</t>
    </r>
    <r>
      <rPr>
        <sz val="7"/>
        <color theme="1"/>
        <rFont val="Times New Roman"/>
        <family val="1"/>
      </rPr>
      <t xml:space="preserve">         </t>
    </r>
    <r>
      <rPr>
        <sz val="10"/>
        <color theme="1"/>
        <rFont val="Verdana"/>
        <family val="2"/>
      </rPr>
      <t>Crain, Jared</t>
    </r>
  </si>
  <si>
    <r>
      <t>65.</t>
    </r>
    <r>
      <rPr>
        <sz val="7"/>
        <color theme="1"/>
        <rFont val="Times New Roman"/>
        <family val="1"/>
      </rPr>
      <t xml:space="preserve">         </t>
    </r>
    <r>
      <rPr>
        <sz val="10"/>
        <color theme="1"/>
        <rFont val="Verdana"/>
        <family val="2"/>
      </rPr>
      <t>Chim, Bee</t>
    </r>
  </si>
  <si>
    <t xml:space="preserve">Malaysia </t>
  </si>
  <si>
    <t>2012 **</t>
  </si>
  <si>
    <r>
      <t>66.</t>
    </r>
    <r>
      <rPr>
        <sz val="7"/>
        <color theme="1"/>
        <rFont val="Times New Roman"/>
        <family val="1"/>
      </rPr>
      <t xml:space="preserve">         </t>
    </r>
    <r>
      <rPr>
        <sz val="10"/>
        <color theme="1"/>
        <rFont val="Verdana"/>
        <family val="2"/>
      </rPr>
      <t>Mullock, Jeremiah</t>
    </r>
  </si>
  <si>
    <r>
      <t>67.</t>
    </r>
    <r>
      <rPr>
        <sz val="7"/>
        <color theme="1"/>
        <rFont val="Times New Roman"/>
        <family val="1"/>
      </rPr>
      <t xml:space="preserve">         </t>
    </r>
    <r>
      <rPr>
        <sz val="10"/>
        <color theme="1"/>
        <rFont val="Verdana"/>
        <family val="2"/>
      </rPr>
      <t>Torres, Guilherme</t>
    </r>
  </si>
  <si>
    <t>2013 ***</t>
  </si>
  <si>
    <r>
      <t>68.</t>
    </r>
    <r>
      <rPr>
        <sz val="7"/>
        <color theme="1"/>
        <rFont val="Times New Roman"/>
        <family val="1"/>
      </rPr>
      <t xml:space="preserve">         </t>
    </r>
    <r>
      <rPr>
        <sz val="10"/>
        <color theme="1"/>
        <rFont val="Verdana"/>
        <family val="2"/>
      </rPr>
      <t>Wyatt, Ethan</t>
    </r>
  </si>
  <si>
    <r>
      <t>69.</t>
    </r>
    <r>
      <rPr>
        <sz val="7"/>
        <color theme="1"/>
        <rFont val="Times New Roman"/>
        <family val="1"/>
      </rPr>
      <t xml:space="preserve">         </t>
    </r>
    <r>
      <rPr>
        <sz val="10"/>
        <color theme="1"/>
        <rFont val="Verdana"/>
        <family val="2"/>
      </rPr>
      <t>Dhital, Sulochana</t>
    </r>
  </si>
  <si>
    <t>Nepal</t>
  </si>
  <si>
    <r>
      <t>70.</t>
    </r>
    <r>
      <rPr>
        <sz val="7"/>
        <color theme="1"/>
        <rFont val="Times New Roman"/>
        <family val="1"/>
      </rPr>
      <t xml:space="preserve">         </t>
    </r>
    <r>
      <rPr>
        <sz val="10"/>
        <color theme="1"/>
        <rFont val="Verdana"/>
        <family val="2"/>
      </rPr>
      <t>Omara, Peter</t>
    </r>
  </si>
  <si>
    <t>Uganda</t>
  </si>
  <si>
    <r>
      <t>71.</t>
    </r>
    <r>
      <rPr>
        <sz val="7"/>
        <color theme="1"/>
        <rFont val="Times New Roman"/>
        <family val="1"/>
      </rPr>
      <t xml:space="preserve">         </t>
    </r>
    <r>
      <rPr>
        <sz val="10"/>
        <color theme="1"/>
        <rFont val="Verdana"/>
        <family val="2"/>
      </rPr>
      <t>Bushong, Jake</t>
    </r>
  </si>
  <si>
    <t xml:space="preserve">2014 *** </t>
  </si>
  <si>
    <r>
      <t>72.</t>
    </r>
    <r>
      <rPr>
        <sz val="7"/>
        <color theme="1"/>
        <rFont val="Times New Roman"/>
        <family val="1"/>
      </rPr>
      <t xml:space="preserve">         </t>
    </r>
    <r>
      <rPr>
        <sz val="10"/>
        <color theme="1"/>
        <rFont val="Verdana"/>
        <family val="2"/>
      </rPr>
      <t>Miller, Eric</t>
    </r>
  </si>
  <si>
    <r>
      <t>73.</t>
    </r>
    <r>
      <rPr>
        <sz val="7"/>
        <color theme="1"/>
        <rFont val="Times New Roman"/>
        <family val="1"/>
      </rPr>
      <t xml:space="preserve">         </t>
    </r>
    <r>
      <rPr>
        <sz val="10"/>
        <color theme="1"/>
        <rFont val="Verdana"/>
        <family val="2"/>
      </rPr>
      <t>Macnack, Natasha</t>
    </r>
  </si>
  <si>
    <t>2014 β</t>
  </si>
  <si>
    <r>
      <t>74.</t>
    </r>
    <r>
      <rPr>
        <sz val="7"/>
        <color theme="1"/>
        <rFont val="Times New Roman"/>
        <family val="1"/>
      </rPr>
      <t xml:space="preserve">         </t>
    </r>
    <r>
      <rPr>
        <sz val="10"/>
        <color theme="1"/>
        <rFont val="Verdana"/>
        <family val="2"/>
      </rPr>
      <t>Mullock, Jeremiah</t>
    </r>
  </si>
  <si>
    <r>
      <t>75.</t>
    </r>
    <r>
      <rPr>
        <sz val="7"/>
        <color theme="1"/>
        <rFont val="Times New Roman"/>
        <family val="1"/>
      </rPr>
      <t xml:space="preserve">         </t>
    </r>
    <r>
      <rPr>
        <sz val="10"/>
        <color theme="1"/>
        <rFont val="Verdana"/>
        <family val="2"/>
      </rPr>
      <t>Aula, Lawrence</t>
    </r>
  </si>
  <si>
    <t xml:space="preserve">Uganda </t>
  </si>
  <si>
    <r>
      <t>76.</t>
    </r>
    <r>
      <rPr>
        <sz val="7"/>
        <color theme="1"/>
        <rFont val="Times New Roman"/>
        <family val="1"/>
      </rPr>
      <t xml:space="preserve">         </t>
    </r>
    <r>
      <rPr>
        <sz val="10"/>
        <color theme="1"/>
        <rFont val="Verdana"/>
        <family val="2"/>
      </rPr>
      <t>Dhillon, Jagmandeep</t>
    </r>
  </si>
  <si>
    <r>
      <t>77.</t>
    </r>
    <r>
      <rPr>
        <sz val="7"/>
        <color theme="1"/>
        <rFont val="Times New Roman"/>
        <family val="1"/>
      </rPr>
      <t xml:space="preserve">         </t>
    </r>
    <r>
      <rPr>
        <sz val="10"/>
        <color theme="1"/>
        <rFont val="Verdana"/>
        <family val="2"/>
      </rPr>
      <t>Driver, Ethan</t>
    </r>
  </si>
  <si>
    <r>
      <t>78.</t>
    </r>
    <r>
      <rPr>
        <sz val="7"/>
        <color theme="1"/>
        <rFont val="Times New Roman"/>
        <family val="1"/>
      </rPr>
      <t xml:space="preserve">         </t>
    </r>
    <r>
      <rPr>
        <sz val="10"/>
        <color theme="1"/>
        <rFont val="Verdana"/>
        <family val="2"/>
      </rPr>
      <t>Ramos Del Corso, M.</t>
    </r>
  </si>
  <si>
    <r>
      <t>79.</t>
    </r>
    <r>
      <rPr>
        <sz val="7"/>
        <color theme="1"/>
        <rFont val="Times New Roman"/>
        <family val="1"/>
      </rPr>
      <t xml:space="preserve">         </t>
    </r>
    <r>
      <rPr>
        <sz val="10"/>
        <color theme="1"/>
        <rFont val="Verdana"/>
        <family val="2"/>
      </rPr>
      <t>Figueiredo, Bruno</t>
    </r>
  </si>
  <si>
    <r>
      <t>80.</t>
    </r>
    <r>
      <rPr>
        <sz val="7"/>
        <color theme="1"/>
        <rFont val="Times New Roman"/>
        <family val="1"/>
      </rPr>
      <t xml:space="preserve">         </t>
    </r>
    <r>
      <rPr>
        <sz val="10"/>
        <color theme="1"/>
        <rFont val="Verdana"/>
        <family val="2"/>
      </rPr>
      <t>Schlobohm, Ryan</t>
    </r>
  </si>
  <si>
    <r>
      <t>81.</t>
    </r>
    <r>
      <rPr>
        <sz val="7"/>
        <color theme="1"/>
        <rFont val="Times New Roman"/>
        <family val="1"/>
      </rPr>
      <t xml:space="preserve">         </t>
    </r>
    <r>
      <rPr>
        <sz val="10"/>
        <color theme="1"/>
        <rFont val="Verdana"/>
        <family val="2"/>
      </rPr>
      <t>Golden, Melissa</t>
    </r>
  </si>
  <si>
    <r>
      <t>82.</t>
    </r>
    <r>
      <rPr>
        <sz val="7"/>
        <color theme="1"/>
        <rFont val="Times New Roman"/>
        <family val="1"/>
      </rPr>
      <t xml:space="preserve">         </t>
    </r>
    <r>
      <rPr>
        <sz val="10"/>
        <color theme="1"/>
        <rFont val="Verdana"/>
        <family val="2"/>
      </rPr>
      <t>Remondet, Nicole</t>
    </r>
  </si>
  <si>
    <t xml:space="preserve">M.S. </t>
  </si>
  <si>
    <r>
      <t>83.</t>
    </r>
    <r>
      <rPr>
        <sz val="7"/>
        <color theme="1"/>
        <rFont val="Times New Roman"/>
        <family val="1"/>
      </rPr>
      <t xml:space="preserve">         </t>
    </r>
    <r>
      <rPr>
        <sz val="10"/>
        <color theme="1"/>
        <rFont val="Verdana"/>
        <family val="2"/>
      </rPr>
      <t>Alideki, Daniel</t>
    </r>
  </si>
  <si>
    <r>
      <t>84.</t>
    </r>
    <r>
      <rPr>
        <sz val="7"/>
        <color theme="1"/>
        <rFont val="Times New Roman"/>
        <family val="1"/>
      </rPr>
      <t xml:space="preserve">         </t>
    </r>
    <r>
      <rPr>
        <sz val="10"/>
        <color theme="1"/>
        <rFont val="Verdana"/>
        <family val="2"/>
      </rPr>
      <t>Dhital, Sulochana</t>
    </r>
  </si>
  <si>
    <t>2016 ***</t>
  </si>
  <si>
    <r>
      <t>85.</t>
    </r>
    <r>
      <rPr>
        <sz val="7"/>
        <color theme="1"/>
        <rFont val="Times New Roman"/>
        <family val="1"/>
      </rPr>
      <t xml:space="preserve">         </t>
    </r>
    <r>
      <rPr>
        <sz val="10"/>
        <color theme="1"/>
        <rFont val="Verdana"/>
        <family val="2"/>
      </rPr>
      <t>Weymeyer, Gwen</t>
    </r>
  </si>
  <si>
    <r>
      <t>86.</t>
    </r>
    <r>
      <rPr>
        <sz val="7"/>
        <color theme="1"/>
        <rFont val="Times New Roman"/>
        <family val="1"/>
      </rPr>
      <t xml:space="preserve">         </t>
    </r>
    <r>
      <rPr>
        <sz val="10"/>
        <color theme="1"/>
        <rFont val="Verdana"/>
        <family val="2"/>
      </rPr>
      <t>Nambi, Eva</t>
    </r>
  </si>
  <si>
    <r>
      <t>87.</t>
    </r>
    <r>
      <rPr>
        <sz val="7"/>
        <color theme="1"/>
        <rFont val="Times New Roman"/>
        <family val="1"/>
      </rPr>
      <t xml:space="preserve">         </t>
    </r>
    <r>
      <rPr>
        <sz val="10"/>
        <color theme="1"/>
        <rFont val="Verdana"/>
        <family val="2"/>
      </rPr>
      <t>Oyebiyi, Fikayo</t>
    </r>
  </si>
  <si>
    <t>Nigeria</t>
  </si>
  <si>
    <r>
      <t>88.</t>
    </r>
    <r>
      <rPr>
        <sz val="7"/>
        <color theme="1"/>
        <rFont val="Times New Roman"/>
        <family val="1"/>
      </rPr>
      <t xml:space="preserve">         </t>
    </r>
    <r>
      <rPr>
        <sz val="10"/>
        <color theme="1"/>
        <rFont val="Verdana"/>
        <family val="2"/>
      </rPr>
      <t>Fornah, Alimamy</t>
    </r>
  </si>
  <si>
    <t>Sierra Leone</t>
  </si>
  <si>
    <t>PhD.</t>
  </si>
  <si>
    <t>2018 ∞</t>
  </si>
  <si>
    <r>
      <t>89.</t>
    </r>
    <r>
      <rPr>
        <sz val="7"/>
        <color theme="1"/>
        <rFont val="Times New Roman"/>
        <family val="1"/>
      </rPr>
      <t xml:space="preserve">         </t>
    </r>
    <r>
      <rPr>
        <sz val="10"/>
        <color theme="1"/>
        <rFont val="Verdana"/>
        <family val="2"/>
      </rPr>
      <t>Lemings, Robert</t>
    </r>
  </si>
  <si>
    <r>
      <t>90.</t>
    </r>
    <r>
      <rPr>
        <sz val="7"/>
        <color theme="1"/>
        <rFont val="Times New Roman"/>
        <family val="1"/>
      </rPr>
      <t xml:space="preserve">         </t>
    </r>
    <r>
      <rPr>
        <sz val="10"/>
        <color theme="1"/>
        <rFont val="Verdana"/>
        <family val="2"/>
      </rPr>
      <t>Eickhoff, Elizabeth</t>
    </r>
  </si>
  <si>
    <r>
      <t>91.</t>
    </r>
    <r>
      <rPr>
        <sz val="7"/>
        <color theme="1"/>
        <rFont val="Times New Roman"/>
        <family val="1"/>
      </rPr>
      <t xml:space="preserve">         </t>
    </r>
    <r>
      <rPr>
        <sz val="10"/>
        <color theme="1"/>
        <rFont val="Verdana"/>
        <family val="2"/>
      </rPr>
      <t>Lynch, Tyler</t>
    </r>
  </si>
  <si>
    <t>2019 ‡</t>
  </si>
  <si>
    <r>
      <t>92.</t>
    </r>
    <r>
      <rPr>
        <sz val="7"/>
        <color theme="1"/>
        <rFont val="Times New Roman"/>
        <family val="1"/>
      </rPr>
      <t xml:space="preserve">         </t>
    </r>
    <r>
      <rPr>
        <sz val="10"/>
        <color theme="1"/>
        <rFont val="Verdana"/>
        <family val="2"/>
      </rPr>
      <t>Dhillon, Jagmandeep</t>
    </r>
  </si>
  <si>
    <t>PhD</t>
  </si>
  <si>
    <t>2018 ‡</t>
  </si>
  <si>
    <r>
      <t>93.</t>
    </r>
    <r>
      <rPr>
        <sz val="7"/>
        <color theme="1"/>
        <rFont val="Times New Roman"/>
        <family val="1"/>
      </rPr>
      <t xml:space="preserve">         </t>
    </r>
    <r>
      <rPr>
        <sz val="10"/>
        <color theme="1"/>
        <rFont val="Verdana"/>
        <family val="2"/>
      </rPr>
      <t>Figueiredo, Bruno</t>
    </r>
  </si>
  <si>
    <r>
      <t>94.</t>
    </r>
    <r>
      <rPr>
        <sz val="7"/>
        <color theme="1"/>
        <rFont val="Times New Roman"/>
        <family val="1"/>
      </rPr>
      <t xml:space="preserve">         </t>
    </r>
    <r>
      <rPr>
        <sz val="10"/>
        <color theme="1"/>
        <rFont val="Verdana"/>
        <family val="2"/>
      </rPr>
      <t>Eickhoff, Elizabeth</t>
    </r>
  </si>
  <si>
    <t>2020 ‡</t>
  </si>
  <si>
    <r>
      <t>95.</t>
    </r>
    <r>
      <rPr>
        <sz val="7"/>
        <color theme="1"/>
        <rFont val="Times New Roman"/>
        <family val="1"/>
      </rPr>
      <t xml:space="preserve">         </t>
    </r>
    <r>
      <rPr>
        <sz val="10"/>
        <color theme="1"/>
        <rFont val="Verdana"/>
        <family val="2"/>
      </rPr>
      <t>Wehmeyer, Gwen</t>
    </r>
  </si>
  <si>
    <r>
      <t>96.</t>
    </r>
    <r>
      <rPr>
        <sz val="7"/>
        <color theme="1"/>
        <rFont val="Times New Roman"/>
        <family val="1"/>
      </rPr>
      <t xml:space="preserve">         </t>
    </r>
    <r>
      <rPr>
        <sz val="10"/>
        <color theme="1"/>
        <rFont val="Verdana"/>
        <family val="2"/>
      </rPr>
      <t>Omara, Peter</t>
    </r>
  </si>
  <si>
    <r>
      <t>97.</t>
    </r>
    <r>
      <rPr>
        <sz val="7"/>
        <color theme="1"/>
        <rFont val="Times New Roman"/>
        <family val="1"/>
      </rPr>
      <t xml:space="preserve">         </t>
    </r>
    <r>
      <rPr>
        <sz val="10"/>
        <color theme="1"/>
        <rFont val="Verdana"/>
        <family val="2"/>
      </rPr>
      <t>Davidson, Dillon</t>
    </r>
  </si>
  <si>
    <t xml:space="preserve">2019 ‡ </t>
  </si>
  <si>
    <r>
      <t>98.</t>
    </r>
    <r>
      <rPr>
        <sz val="7"/>
        <color theme="1"/>
        <rFont val="Times New Roman"/>
        <family val="1"/>
      </rPr>
      <t xml:space="preserve">         </t>
    </r>
    <r>
      <rPr>
        <sz val="10"/>
        <color theme="1"/>
        <rFont val="Verdana"/>
        <family val="2"/>
      </rPr>
      <t>Oyebiyi, Fikayo</t>
    </r>
  </si>
  <si>
    <r>
      <t>99.</t>
    </r>
    <r>
      <rPr>
        <sz val="7"/>
        <color theme="1"/>
        <rFont val="Times New Roman"/>
        <family val="1"/>
      </rPr>
      <t xml:space="preserve">         </t>
    </r>
    <r>
      <rPr>
        <sz val="10"/>
        <color theme="1"/>
        <rFont val="Verdana"/>
        <family val="2"/>
      </rPr>
      <t>Aula, Lawrence</t>
    </r>
  </si>
  <si>
    <r>
      <t>100.</t>
    </r>
    <r>
      <rPr>
        <sz val="7"/>
        <color theme="1"/>
        <rFont val="Times New Roman"/>
        <family val="1"/>
      </rPr>
      <t xml:space="preserve">      </t>
    </r>
    <r>
      <rPr>
        <sz val="10"/>
        <color theme="1"/>
        <rFont val="Verdana"/>
        <family val="2"/>
      </rPr>
      <t>Nambi, Eva</t>
    </r>
  </si>
  <si>
    <t>Thesis Required Graduates</t>
  </si>
  <si>
    <t>Reviews</t>
  </si>
  <si>
    <t>Gopal Kakani, RPT</t>
  </si>
  <si>
    <t>Alimamy Fornah, UW-River Falls, Asst. Prof</t>
  </si>
  <si>
    <t>University of Wisconsin-River Falls</t>
  </si>
  <si>
    <t>Avg</t>
  </si>
  <si>
    <t>Stdev</t>
  </si>
  <si>
    <t>Letters and Nomination/Support</t>
  </si>
  <si>
    <t>Graduated Students</t>
  </si>
  <si>
    <t>OL, Adobe Connect, 2012-2019</t>
  </si>
  <si>
    <r>
      <t>Sugarbeet (</t>
    </r>
    <r>
      <rPr>
        <i/>
        <sz val="9"/>
        <color rgb="FF606060"/>
        <rFont val="Verdana"/>
        <family val="2"/>
      </rPr>
      <t>Beta vulgaris</t>
    </r>
    <r>
      <rPr>
        <sz val="9"/>
        <color rgb="FF606060"/>
        <rFont val="Verdana"/>
        <family val="2"/>
      </rPr>
      <t> L.) Response to Fertilizer-Nitrogen in North Dakota and Minnesota During the Last 40 Years</t>
    </r>
  </si>
  <si>
    <t>Can. J. Soil Science</t>
  </si>
  <si>
    <t>Global Horticulture Conference, November 8, 2018, Wes Watkins Center, OSU Hand Planter</t>
  </si>
  <si>
    <r>
      <rPr>
        <b/>
        <sz val="11"/>
        <color rgb="FF000000"/>
        <rFont val="Arial"/>
        <family val="2"/>
      </rPr>
      <t>NUE Web Site</t>
    </r>
    <r>
      <rPr>
        <sz val="11"/>
        <color rgb="FF000000"/>
        <rFont val="Arial"/>
        <family val="2"/>
      </rPr>
      <t xml:space="preserve"> (www.nue.okstate.edu), established in 1996, now in its</t>
    </r>
    <r>
      <rPr>
        <b/>
        <sz val="11"/>
        <color rgb="FF000000"/>
        <rFont val="Arial"/>
        <family val="2"/>
      </rPr>
      <t xml:space="preserve"> 23nd year, </t>
    </r>
    <r>
      <rPr>
        <sz val="11"/>
        <color rgb="FF000000"/>
        <rFont val="Arial"/>
        <family val="2"/>
      </rPr>
      <t>updated weekly</t>
    </r>
  </si>
  <si>
    <t>Academic Products, 2019</t>
  </si>
  <si>
    <t>John Fenderson</t>
  </si>
  <si>
    <t>OSU Distinguished Alumni Award</t>
  </si>
  <si>
    <t>The nitrogen nutrition potential of arable soils</t>
  </si>
  <si>
    <t>Sci. Reports</t>
  </si>
  <si>
    <t>Josselyn Daniela Quinones Vasquez, GreenSeeker N Rate based on in country data and data analysis</t>
  </si>
  <si>
    <t>Outstanding Group Award, OSU Extension Weed Science</t>
  </si>
  <si>
    <t>An integrated approach to exploring soil fertility from the perspective of rice (Oryza sativa L.) yields</t>
  </si>
  <si>
    <t>Soil and Tillage Research</t>
  </si>
  <si>
    <t>Diego Marek</t>
  </si>
  <si>
    <t>University of Texas-Austin, Internship, Environmental Science Institute</t>
  </si>
  <si>
    <t>Eva Nambi</t>
  </si>
  <si>
    <t>Gwen Wehmeyer</t>
  </si>
  <si>
    <t>Fikayo Oyebiyi</t>
  </si>
  <si>
    <t>Peter Omara</t>
  </si>
  <si>
    <t>Tyler Lynch</t>
  </si>
  <si>
    <t>Lawrence Aula</t>
  </si>
  <si>
    <t>Dillon Davidson</t>
  </si>
  <si>
    <t>"Influence of variety and nitrogen fertilizer on productivity and trait association of malting barley</t>
  </si>
  <si>
    <t>J. Plant Nutr.</t>
  </si>
  <si>
    <t>Wade Thomason, Crop Science Extension Edu.</t>
  </si>
  <si>
    <t>Crop Science Society</t>
  </si>
  <si>
    <t>Elizabeth Eickhoff, Outstanding MS</t>
  </si>
  <si>
    <t>Jagmandeep Dhillon, Outstanding PhD</t>
  </si>
  <si>
    <t xml:space="preserve">Wade Thomason, Agronomic Education </t>
  </si>
  <si>
    <t>Crop Science Society of America</t>
  </si>
  <si>
    <t>Brian Krienke, CSSA Early Career Award</t>
  </si>
  <si>
    <t>Water Effects on Optical Canopy Sensing for Late-Season Site-Specific Nitrogen Management of Maize</t>
  </si>
  <si>
    <t>Computers and Electronics in Agriculture</t>
  </si>
  <si>
    <t>James Schepers, ASA Distinguished Service</t>
  </si>
  <si>
    <t>Jagmandeep Dhillon, Nelson Yield-Limiting Factors Graduate Student Scholarship</t>
  </si>
  <si>
    <t>Newell Kitchen, Soil Science Research Award</t>
  </si>
  <si>
    <t>Soil Science Society of America</t>
  </si>
  <si>
    <t>Improving corn yield prediction across the US Corn Belt by replacing air temperature with daily MODIS land surface temperature</t>
  </si>
  <si>
    <t>Agricltural and Forest Meteorology</t>
  </si>
  <si>
    <t xml:space="preserve">The Effect of Potassium and Humic Acid Applications on Yield and Nutrient Contents of Wheat with Same Soil Properties."  </t>
  </si>
  <si>
    <t>Effect of nitrogen rates applying controlled-release and conventional urea blend in maize</t>
  </si>
  <si>
    <t>Modeling nitrogen fertilization requirement for maize crop by combining spectral reflectance and agronomic efficiency</t>
  </si>
  <si>
    <t>Prec. Agric.</t>
  </si>
  <si>
    <t>Newell Kitchen, Werner L. Nelson Award</t>
  </si>
  <si>
    <t>MAJOR ADVISOR, GRADUATE DEGREE PROGRAMS, 1991-present</t>
  </si>
  <si>
    <r>
      <t>74.</t>
    </r>
    <r>
      <rPr>
        <sz val="7"/>
        <color theme="1"/>
        <rFont val="Times New Roman"/>
        <family val="1"/>
      </rPr>
      <t xml:space="preserve">         </t>
    </r>
    <r>
      <rPr>
        <sz val="10"/>
        <color theme="1"/>
        <rFont val="Verdana"/>
        <family val="2"/>
      </rPr>
      <t>Aula, Lawrence</t>
    </r>
  </si>
  <si>
    <r>
      <t>75.</t>
    </r>
    <r>
      <rPr>
        <sz val="7"/>
        <color theme="1"/>
        <rFont val="Times New Roman"/>
        <family val="1"/>
      </rPr>
      <t xml:space="preserve">         </t>
    </r>
    <r>
      <rPr>
        <sz val="10"/>
        <color theme="1"/>
        <rFont val="Verdana"/>
        <family val="2"/>
      </rPr>
      <t>Mullock, Jeremiah</t>
    </r>
  </si>
  <si>
    <t>2018 ‡***</t>
  </si>
  <si>
    <t>** Outstanding M.S. student, Department of Plant and Soil Sciences</t>
  </si>
  <si>
    <t>*** Outstanding Ph.D. student, Department of Plant and Soil Sciences</t>
  </si>
  <si>
    <t>£ Phoenix award winner, Outstanding M.S. Student, Oklahoma State University</t>
  </si>
  <si>
    <t>β Williams Outstanding Ph.D Thesis Award Recipient</t>
  </si>
  <si>
    <t>Σ Williams Distinguished Fellowship Recipient</t>
  </si>
  <si>
    <t>€ Graduate College Research Fellowship Recipient</t>
  </si>
  <si>
    <t>∞ Outstanding PhD Student, Presidents Leadership Recognition</t>
  </si>
  <si>
    <t>‡ Current graduate student</t>
  </si>
  <si>
    <r>
      <t>†</t>
    </r>
    <r>
      <rPr>
        <sz val="10"/>
        <color theme="1"/>
        <rFont val="Verdana"/>
        <family val="2"/>
      </rPr>
      <t xml:space="preserve"> 2004 Emil Truog, SSSA Recipient (outstanding SOILS Ph.D student international, SSSA)</t>
    </r>
  </si>
  <si>
    <t>Research Thesis (M.S.) and/or Dissertation (Ph.D) required for all degrees.</t>
  </si>
  <si>
    <t xml:space="preserve">Since 1992, 50% of the students receiving the outstanding M.S. and/or Ph.D student award in the Department of Plant and Soil Sciences have come from the soil fertility project. </t>
  </si>
  <si>
    <t>Malaysia</t>
  </si>
  <si>
    <t>Graduates</t>
  </si>
  <si>
    <t>M/F</t>
  </si>
  <si>
    <t>m</t>
  </si>
  <si>
    <t>f</t>
  </si>
  <si>
    <t>m f</t>
  </si>
  <si>
    <t>Male</t>
  </si>
  <si>
    <t>Female</t>
  </si>
  <si>
    <t>COUNTIF</t>
  </si>
  <si>
    <t>Hailin Zhang Soil Science Applied Research Award</t>
  </si>
  <si>
    <t>Switchgrass as forage and biofuel feedstock: Effect of nitrogen fertilization rate on the quality of biomass harvested in late summer and early fall</t>
  </si>
  <si>
    <t>Louisiana State University, Dr. Melissa Cater</t>
  </si>
  <si>
    <t>nominations, 2019 including 4 for ASA</t>
  </si>
  <si>
    <t>Agronomic Education and Extension Award</t>
  </si>
  <si>
    <t>Agronomic Industry Award</t>
  </si>
  <si>
    <t>ASA Distinguished Service Award</t>
  </si>
  <si>
    <t>Carl Sprengel Agronomic Research Award</t>
  </si>
  <si>
    <t>CSSA Early Career Award</t>
  </si>
  <si>
    <t>SSSA Fellow</t>
  </si>
  <si>
    <t>NOMINATIONS</t>
  </si>
  <si>
    <t>Brenda Tubana, Carl Sprengel Agronomic Research Award</t>
  </si>
  <si>
    <t>Jagmandeep Dhillon, Gerald Mott Award</t>
  </si>
  <si>
    <t>Josh McGrath, Agronomic Education and Extension Award</t>
  </si>
  <si>
    <t>Evaluation of Cover Crop Interseeding Establishment Methods in Organic Corn</t>
  </si>
  <si>
    <t>Dr. Joshua M. McGrath</t>
  </si>
  <si>
    <t>Dr. Kyle W. Freeman</t>
  </si>
  <si>
    <t xml:space="preserve">Dr. James S. Schepers </t>
  </si>
  <si>
    <t xml:space="preserve">Dr. Brenda S. Tubana </t>
  </si>
  <si>
    <t xml:space="preserve">Brian Krienke </t>
  </si>
  <si>
    <t xml:space="preserve">Dr. Tyson E. Ochsner </t>
  </si>
  <si>
    <t>Nominations 2019</t>
  </si>
  <si>
    <t>Wade Thomason, Agronomic Education and Extension</t>
  </si>
  <si>
    <t>Wade Thomason, Crop Science Extension Education Award</t>
  </si>
  <si>
    <t>Crop Science Socity of America</t>
  </si>
  <si>
    <t>ASA</t>
  </si>
  <si>
    <t>Jagmandeep Dhillon, Nelson Yield-Liming Factors Scholasrhip</t>
  </si>
  <si>
    <t>Anna Zander, Grad College Recommendation</t>
  </si>
  <si>
    <t>COUNTIF USA</t>
  </si>
  <si>
    <t>International</t>
  </si>
  <si>
    <t>US Midwest Soil and Weather Conditions Influence Anaerobic Potentially Mineralizable Nitrogen</t>
  </si>
  <si>
    <t>Soil Science Society of America Journal</t>
  </si>
  <si>
    <r>
      <t>Ling Wang, MS Aero/Astro Engineering , Massachusets Institute of Technology (</t>
    </r>
    <r>
      <rPr>
        <b/>
        <sz val="11"/>
        <color rgb="FF000000"/>
        <rFont val="Arial"/>
        <family val="2"/>
      </rPr>
      <t>MIT</t>
    </r>
    <r>
      <rPr>
        <sz val="11"/>
        <color rgb="FF000000"/>
        <rFont val="Arial"/>
        <family val="2"/>
      </rPr>
      <t xml:space="preserve">), contacted OSU concerning the hand planter.  Joint work is now undeway, </t>
    </r>
    <r>
      <rPr>
        <b/>
        <sz val="11"/>
        <color rgb="FF000000"/>
        <rFont val="Arial"/>
        <family val="2"/>
      </rPr>
      <t>February 26, 2019</t>
    </r>
  </si>
  <si>
    <t>INTERNATIONAL and OSU AWARD NOMINATIONS</t>
  </si>
  <si>
    <t>Candidate</t>
  </si>
  <si>
    <t>Award</t>
  </si>
  <si>
    <t>Year(s) nominated</t>
  </si>
  <si>
    <t>Received</t>
  </si>
  <si>
    <t>Gordon V. Johnson</t>
  </si>
  <si>
    <t>Fellow, SSSA</t>
  </si>
  <si>
    <t>Werner L. Nelson, ASA</t>
  </si>
  <si>
    <t>1997, 1998</t>
  </si>
  <si>
    <t>Soil Science, App. Res SSSA</t>
  </si>
  <si>
    <t>2001, 2002, 2003</t>
  </si>
  <si>
    <t>James R. Brown</t>
  </si>
  <si>
    <t>Nicholas T. Basta</t>
  </si>
  <si>
    <t>James Whatley Award, OSU</t>
  </si>
  <si>
    <t>Environmental Quality-ASA</t>
  </si>
  <si>
    <t>2000- 2007</t>
  </si>
  <si>
    <t>Fellow, ASA</t>
  </si>
  <si>
    <t>2002, 2003</t>
  </si>
  <si>
    <t>2002, 2003, 2004</t>
  </si>
  <si>
    <t>R. L. Westerman</t>
  </si>
  <si>
    <t>1997-2000</t>
  </si>
  <si>
    <t>Jefforey Jacobsen</t>
  </si>
  <si>
    <t>1998-2000</t>
  </si>
  <si>
    <t>2001-2005</t>
  </si>
  <si>
    <t>Charles Taliaferro</t>
  </si>
  <si>
    <t>Fellow, CSSA</t>
  </si>
  <si>
    <t>1999, 2000</t>
  </si>
  <si>
    <t>John Caddel</t>
  </si>
  <si>
    <t>1999-2002</t>
  </si>
  <si>
    <t>Jeffory A  Hattey</t>
  </si>
  <si>
    <t>Merrick Found. Teaching</t>
  </si>
  <si>
    <t>Jeffory A. Hattey</t>
  </si>
  <si>
    <t>AMOCO Teaching Award</t>
  </si>
  <si>
    <t>GSD Award, OSU</t>
  </si>
  <si>
    <t>NACTA Teacher Fellow</t>
  </si>
  <si>
    <t>SSSA Soil Science Educ.</t>
  </si>
  <si>
    <t>2007-2010</t>
  </si>
  <si>
    <t>Arthur Klatt</t>
  </si>
  <si>
    <t>International Service ASA</t>
  </si>
  <si>
    <t>1999-2012</t>
  </si>
  <si>
    <t>Steven B. Phillips</t>
  </si>
  <si>
    <t>Emil Truog Award, SSSA</t>
  </si>
  <si>
    <t>Eugene Krenzer</t>
  </si>
  <si>
    <t>Agronomic Extension ASA</t>
  </si>
  <si>
    <t>2000, 2001</t>
  </si>
  <si>
    <t>Ken Sayre</t>
  </si>
  <si>
    <t>2001, 2002</t>
  </si>
  <si>
    <t>Gyles Randall</t>
  </si>
  <si>
    <t>Sam Fuhlendorf</t>
  </si>
  <si>
    <t>Shiping Deng</t>
  </si>
  <si>
    <t>2001-2004</t>
  </si>
  <si>
    <t>Hailin Zhang</t>
  </si>
  <si>
    <t>2002-2018</t>
  </si>
  <si>
    <t>2006, 2007, 2008</t>
  </si>
  <si>
    <t>2007, 2008, 2009</t>
  </si>
  <si>
    <t>Sarkeys Distinguished Prof</t>
  </si>
  <si>
    <t>Brian Carter</t>
  </si>
  <si>
    <t>ASA, Fellow</t>
  </si>
  <si>
    <t>SSSA, Fellow</t>
  </si>
  <si>
    <t>Robert Mullen</t>
  </si>
  <si>
    <t xml:space="preserve">SSSA, Clark Soil Biology </t>
  </si>
  <si>
    <t>SSSA Emil Truog Award</t>
  </si>
  <si>
    <t>James Schepers</t>
  </si>
  <si>
    <t>SSSA Professional Service</t>
  </si>
  <si>
    <t>SSSA Intl. Soil Science</t>
  </si>
  <si>
    <t>2005-2015</t>
  </si>
  <si>
    <t>John Lamb</t>
  </si>
  <si>
    <t>ASA Fellow</t>
  </si>
  <si>
    <t>2005-2007</t>
  </si>
  <si>
    <t>2005-2013</t>
  </si>
  <si>
    <t>Kyle Freeman</t>
  </si>
  <si>
    <t>Brian Arnall</t>
  </si>
  <si>
    <t>ASA Larsen Memorial</t>
  </si>
  <si>
    <t>2006, 2007</t>
  </si>
  <si>
    <t>Newell Kitchen</t>
  </si>
  <si>
    <t xml:space="preserve">Newell Kitchen </t>
  </si>
  <si>
    <t>Kefyalew Girma</t>
  </si>
  <si>
    <t>Syngenta ASA</t>
  </si>
  <si>
    <t>ASA Young Crop Scientist</t>
  </si>
  <si>
    <t>Jeff Edwards</t>
  </si>
  <si>
    <t>ASA Early Career Award</t>
  </si>
  <si>
    <t>Richard Ferguson</t>
  </si>
  <si>
    <t>ASA Werner Nelson</t>
  </si>
  <si>
    <t>Mike Stewart</t>
  </si>
  <si>
    <t>2007-2009</t>
  </si>
  <si>
    <t>David Porter</t>
  </si>
  <si>
    <t>CSSA Fellow</t>
  </si>
  <si>
    <t>Emil Truog Award</t>
  </si>
  <si>
    <t>Chad Godsey</t>
  </si>
  <si>
    <t>Early Career Prof. Award</t>
  </si>
  <si>
    <t>2009-2011</t>
  </si>
  <si>
    <t>Raj Khosla</t>
  </si>
  <si>
    <t>Peter Scharf</t>
  </si>
  <si>
    <t>2012-2015</t>
  </si>
  <si>
    <t>Dave Franzen</t>
  </si>
  <si>
    <t>2012, 2013</t>
  </si>
  <si>
    <t>Young Crop Scientist</t>
  </si>
  <si>
    <t>Wade Thomason</t>
  </si>
  <si>
    <t>Carl Sprengel ASA</t>
  </si>
  <si>
    <t>Jeremiah Mullock</t>
  </si>
  <si>
    <t>Emil Truog SSSA</t>
  </si>
  <si>
    <t>Randy Taylor</t>
  </si>
  <si>
    <t>OSU Regents Professor</t>
  </si>
  <si>
    <t>Pierre Robert ISPA</t>
  </si>
  <si>
    <t>2017, 2018, 2019</t>
  </si>
  <si>
    <t>OSU Land Grant Award</t>
  </si>
  <si>
    <t>Crop Sci. Extension Award</t>
  </si>
  <si>
    <t>Lakesh Sharma</t>
  </si>
  <si>
    <t>2018, 2019</t>
  </si>
  <si>
    <t>Joshua McGrath</t>
  </si>
  <si>
    <t>ASA Distinguished Service</t>
  </si>
  <si>
    <t>Brenda Tubana</t>
  </si>
  <si>
    <t>Carl Sprengel Agronomic Research</t>
  </si>
  <si>
    <t>Brian Krienke</t>
  </si>
  <si>
    <t>Jagmandeep Dhillon</t>
  </si>
  <si>
    <t>Gerald Mott Award</t>
  </si>
  <si>
    <t>Tyson Ochsner</t>
  </si>
  <si>
    <t>TOTAL</t>
  </si>
  <si>
    <t>Managing tillage practice to enhance grain yield of winter wheat with lower nitrogen fertilizer costs</t>
  </si>
  <si>
    <t>Raj Khosla, MSU Dept Head Support</t>
  </si>
  <si>
    <t>Michigan State University</t>
  </si>
  <si>
    <t>Nelson Yield Limiting Factors ASA</t>
  </si>
  <si>
    <t>The variability of attainable yield and nutrient requirements for wheat across China</t>
  </si>
  <si>
    <t>Corn Nitrogen Rate Recommendation Tools’ Performance Across Eight U.S. Midwest Corn Belt States</t>
  </si>
  <si>
    <t>Development of a sensor-based site-specific topdressing N management strategy for a typical leafy vegetable</t>
  </si>
  <si>
    <t>Agriculture Ecosystems &amp; Environment</t>
  </si>
  <si>
    <t>Optimizing the nitrogen management strategy for winter wheat in the North China Plain using rapid soil and plant nitrogen measurements</t>
  </si>
  <si>
    <t>Hailin Zhang, Soil Science Education and Extension Award</t>
  </si>
  <si>
    <t>Effect of manures and fertilizers on soil physical properties, build-up of macro and micronutrients and uptake in soil under different cropping systems</t>
  </si>
  <si>
    <t>Using Normalized Difference Vegetation Index to assess N status and predict grain yield in rice</t>
  </si>
  <si>
    <t>Lousiana State University</t>
  </si>
  <si>
    <t>Impact of Monoammonium Phosphate Fertilizers Use Efficiency of Bread Wheat (Triticum aestivum L.) and Maize (Zea mays L.) by Sulfur under Greenhouse Condition</t>
  </si>
  <si>
    <t>Andre Abit</t>
  </si>
  <si>
    <t>Stillwater Medical Center</t>
  </si>
  <si>
    <t>Multi-site evaluation of plastic film mulch and nitrogen fertilization for wheat grain yield, protein content and its components in semiarid areas of China</t>
  </si>
  <si>
    <t>Reasonable fertilization improves the conservation tillage benefit for rain-fed winter wheat soil water use: A case study from the Loess Plateau, China</t>
  </si>
  <si>
    <t>Effects of alfalfa-corn rotation and row placement on crop yield, water use efficiency and economic benefit in the corn belt of Northeast China</t>
  </si>
  <si>
    <t>Alimamy Fornah</t>
  </si>
  <si>
    <t>Tennessee State University</t>
  </si>
  <si>
    <t>Assessment of Precision Nitrogen Management Strategies in Terms of Growth, Yield and Monetary Efficiency of Maize Grown in Western India</t>
  </si>
  <si>
    <t>Interaction effects of nitrogen and phosphorus fertilizer on nitrogen mineralization of wheat residues in a calcareous soil</t>
  </si>
  <si>
    <t>Optimum Nitrogen Rates for Maize and Wheat in North Carolina</t>
  </si>
  <si>
    <t>Nitrogen utilization efficiency variability in genotypes of Indian mustard (Brassica juncea) under contrasting N supply</t>
  </si>
  <si>
    <t>Agric. Forest Meteorology</t>
  </si>
  <si>
    <t>Ancient and improved wheats are discrepant in nitrogen acquisition and partitioning yet comparable in nitrogen assimilation capabilities</t>
  </si>
  <si>
    <t>Ecological intensification management of winter wheat-summer maize rotation system in northcentral China: Agronomic and environmental response</t>
  </si>
  <si>
    <t>Crop nutrients review and the impact of fertilizer on the plantation in Malaysia: a mini review</t>
  </si>
  <si>
    <t>Carrier based and liquid bioinoculants of Azotobacter and PSB saved chemical fertilizers in Wheat (Triticum aestivum L.) and enhanced soil biological properties in Mollisols.</t>
  </si>
  <si>
    <t>Crop growth stage wise nutrient requirement and fertilizer management of avocado </t>
  </si>
  <si>
    <t>Tenure and Promotion Evaluation and Letter, Katie L. Lewis, Texas A&amp;M University</t>
  </si>
  <si>
    <t>Organic Amendments and Urea Nitrogen Effects the Growth and Nutrient Content of Fenugreek (Trigonella foenumgraecum) and Goat Pea (Securigera securidaca )</t>
  </si>
  <si>
    <t>Jagmandeep Dhillon, support letter, Assistant Professor, Kansas State University</t>
  </si>
  <si>
    <t>Combined effect of poultry manure and soil mulching on soil properties, physiological responses, yields and water-use efficiencies of sorghum plants under water stress</t>
  </si>
  <si>
    <t>Development and Characterization of Allicin using Palm Stearin as a Binder on Urea Granules</t>
  </si>
  <si>
    <t>2nd Letter, Tennessee State University</t>
  </si>
  <si>
    <t>Kristofor Brye, Honorary Appointment to University Professor, Univ. Arkansas</t>
  </si>
  <si>
    <t>Plant yield, antioxidant capacity and essential oil quality of Satureja mutica supplied with cattle manure and wheat straw in different plant densities</t>
  </si>
  <si>
    <t>Can precrop deep roots deliver subsoil P and K to subsequently grown spring wheat?</t>
  </si>
  <si>
    <t>Physiological and yield response in maize in cohesive tropical soil is improved through the addition of gypsum and leguminous mulch</t>
  </si>
  <si>
    <t>J. Agricultural Science</t>
  </si>
  <si>
    <t>Branden Watson</t>
  </si>
  <si>
    <t>Noble Foundation, Research Associate</t>
  </si>
  <si>
    <t>Macronutrient accumulation in wheat crop with Azospirillum brasilense associated with nitrogen doses and sources</t>
  </si>
  <si>
    <t>Effect of Seed-Row Placed Fertilizer on Emergence, Biomass and Nutrient Uptake by Six Pulse Crops Grown Under Controlled Environment Conditions</t>
  </si>
  <si>
    <t>A hierarchical interannual wheat yield and grain protein prediction model using spectral vegetative indices and meteorological data</t>
  </si>
  <si>
    <t>Ground-Based Optical Canopy Sensing Technologies for Corn-Nitrogen Management in the Upper Midwest</t>
  </si>
  <si>
    <t>Nutrient use efficiency for sustainable wheat production: A review</t>
  </si>
  <si>
    <r>
      <rPr>
        <b/>
        <sz val="11"/>
        <color rgb="FF000000"/>
        <rFont val="Arial"/>
        <family val="2"/>
      </rPr>
      <t>All four papers documenting World N, P, K, and S Use Efficiency</t>
    </r>
    <r>
      <rPr>
        <sz val="11"/>
        <color rgb="FF000000"/>
        <rFont val="Arial"/>
        <family val="2"/>
      </rPr>
      <t xml:space="preserve"> are now published in </t>
    </r>
    <r>
      <rPr>
        <b/>
        <u/>
        <sz val="11"/>
        <color rgb="FF000000"/>
        <rFont val="Arial"/>
        <family val="2"/>
      </rPr>
      <t>Agronomy Journal</t>
    </r>
    <r>
      <rPr>
        <sz val="11"/>
        <color rgb="FF000000"/>
        <rFont val="Arial"/>
        <family val="2"/>
      </rPr>
      <t>, coming from our project</t>
    </r>
  </si>
  <si>
    <t>Nutrient source and tillage effects on maize-Part 2: Yield, soil carbon and CO2 emissions</t>
  </si>
  <si>
    <t>Agrosytems, Geosciences and Environment</t>
  </si>
  <si>
    <t>Nutrient Cycling in Agroecosystems</t>
  </si>
  <si>
    <t>Maize and sorghum nutrient response functions for Ethiopia</t>
  </si>
  <si>
    <r>
      <t xml:space="preserve">17th NUE Conference, August 5-7, 2019 ,Columbia, Missouri, 9 posters, </t>
    </r>
    <r>
      <rPr>
        <b/>
        <sz val="11"/>
        <color rgb="FF000000"/>
        <rFont val="Arial"/>
        <family val="2"/>
      </rPr>
      <t>2</t>
    </r>
    <r>
      <rPr>
        <sz val="11"/>
        <color rgb="FF000000"/>
        <rFont val="Arial"/>
        <family val="2"/>
      </rPr>
      <t xml:space="preserve"> oral presentations</t>
    </r>
  </si>
  <si>
    <t>Dry Matter and Nitrogen Accumulation, Partitioning and Translocation in Synthetic-derived Wheat Cultivars under Nitrogen Deficient Condition at the Post-jointing Stage</t>
  </si>
  <si>
    <t>Food and Energy Security</t>
  </si>
  <si>
    <r>
      <t xml:space="preserve">Major Advisor, thesis-required-graduates, 1991-2019, </t>
    </r>
    <r>
      <rPr>
        <b/>
        <sz val="11"/>
        <color rgb="FF000000"/>
        <rFont val="Arial"/>
        <family val="2"/>
      </rPr>
      <t>95</t>
    </r>
    <r>
      <rPr>
        <sz val="11"/>
        <color rgb="FF000000"/>
        <rFont val="Arial"/>
        <family val="2"/>
      </rPr>
      <t>, most in DASNR, (67 MS, 28 PhD)</t>
    </r>
  </si>
  <si>
    <t>IFA Norman Borlaug Award</t>
  </si>
  <si>
    <t>Nominator</t>
  </si>
  <si>
    <t>Award Nominated For</t>
  </si>
  <si>
    <t>The Mosaic Company, KF</t>
  </si>
  <si>
    <t>Submission</t>
  </si>
  <si>
    <t>ASA International Agronomy Award</t>
  </si>
  <si>
    <t>Dr. Hailin Zhang</t>
  </si>
  <si>
    <r>
      <t>Long Term Trials Updated, October</t>
    </r>
    <r>
      <rPr>
        <b/>
        <sz val="11"/>
        <color rgb="FF000000"/>
        <rFont val="Arial"/>
        <family val="2"/>
      </rPr>
      <t>, 2019</t>
    </r>
  </si>
  <si>
    <r>
      <t>Greenseeker and Greenseeder technologies,</t>
    </r>
    <r>
      <rPr>
        <b/>
        <sz val="11"/>
        <color theme="1"/>
        <rFont val="Arial"/>
        <family val="2"/>
      </rPr>
      <t xml:space="preserve"> June 12, 2019</t>
    </r>
    <r>
      <rPr>
        <sz val="11"/>
        <color theme="1"/>
        <rFont val="Arial"/>
        <family val="2"/>
      </rPr>
      <t>, Dr. Gopal Kakani, ANGRAU university India</t>
    </r>
  </si>
  <si>
    <r>
      <rPr>
        <u/>
        <sz val="11"/>
        <color theme="1"/>
        <rFont val="Arial"/>
        <family val="2"/>
      </rPr>
      <t>Mandela Fellows</t>
    </r>
    <r>
      <rPr>
        <sz val="11"/>
        <color theme="1"/>
        <rFont val="Arial"/>
        <family val="2"/>
      </rPr>
      <t>, Joe Nyamowa Zimbabwe,</t>
    </r>
    <r>
      <rPr>
        <b/>
        <sz val="11"/>
        <color theme="1"/>
        <rFont val="Arial"/>
        <family val="2"/>
      </rPr>
      <t xml:space="preserve"> July 9, 2019</t>
    </r>
  </si>
  <si>
    <r>
      <rPr>
        <u/>
        <sz val="11"/>
        <color rgb="FF000000"/>
        <rFont val="Arial"/>
        <family val="2"/>
      </rPr>
      <t>Mandela Fellows</t>
    </r>
    <r>
      <rPr>
        <sz val="11"/>
        <color rgb="FF000000"/>
        <rFont val="Arial"/>
        <family val="2"/>
      </rPr>
      <t xml:space="preserve">, Entire Group, Hand Planter Demonstration and discussion, </t>
    </r>
    <r>
      <rPr>
        <b/>
        <sz val="11"/>
        <color rgb="FF000000"/>
        <rFont val="Arial"/>
        <family val="2"/>
      </rPr>
      <t>July 11, 2019</t>
    </r>
  </si>
  <si>
    <r>
      <rPr>
        <u/>
        <sz val="11"/>
        <color rgb="FF000000"/>
        <rFont val="Arial"/>
        <family val="2"/>
      </rPr>
      <t>Mandela Fellows</t>
    </r>
    <r>
      <rPr>
        <sz val="11"/>
        <color rgb="FF000000"/>
        <rFont val="Arial"/>
        <family val="2"/>
      </rPr>
      <t xml:space="preserve">, Joe Nyamowa and Amandou Sani, LCB tour, demonstration, all morning, </t>
    </r>
    <r>
      <rPr>
        <b/>
        <sz val="11"/>
        <color rgb="FF000000"/>
        <rFont val="Arial"/>
        <family val="2"/>
      </rPr>
      <t>July 12, 2019</t>
    </r>
  </si>
  <si>
    <r>
      <rPr>
        <u/>
        <sz val="11"/>
        <color rgb="FF000000"/>
        <rFont val="Arial"/>
        <family val="2"/>
      </rPr>
      <t>Mandela Fellows</t>
    </r>
    <r>
      <rPr>
        <sz val="11"/>
        <color rgb="FF000000"/>
        <rFont val="Arial"/>
        <family val="2"/>
      </rPr>
      <t xml:space="preserve">: </t>
    </r>
    <r>
      <rPr>
        <u/>
        <sz val="11"/>
        <color rgb="FF000000"/>
        <rFont val="Arial"/>
        <family val="2"/>
      </rPr>
      <t>Delivery of 25 OSU Hand Planters</t>
    </r>
    <r>
      <rPr>
        <sz val="11"/>
        <color rgb="FF000000"/>
        <rFont val="Arial"/>
        <family val="2"/>
      </rPr>
      <t>,</t>
    </r>
    <r>
      <rPr>
        <b/>
        <sz val="11"/>
        <color rgb="FF000000"/>
        <rFont val="Arial"/>
        <family val="2"/>
      </rPr>
      <t xml:space="preserve"> July 25, 2019</t>
    </r>
  </si>
  <si>
    <r>
      <rPr>
        <u/>
        <sz val="11"/>
        <color rgb="FF000000"/>
        <rFont val="Arial"/>
        <family val="2"/>
      </rPr>
      <t>Mandela Fellows</t>
    </r>
    <r>
      <rPr>
        <sz val="11"/>
        <color rgb="FF000000"/>
        <rFont val="Arial"/>
        <family val="2"/>
      </rPr>
      <t>, post SSA return follow up, many countries (</t>
    </r>
    <r>
      <rPr>
        <b/>
        <sz val="11"/>
        <color rgb="FF000000"/>
        <rFont val="Arial"/>
        <family val="2"/>
      </rPr>
      <t>August, 2019</t>
    </r>
    <r>
      <rPr>
        <sz val="11"/>
        <color rgb="FF000000"/>
        <rFont val="Arial"/>
        <family val="2"/>
      </rPr>
      <t>)</t>
    </r>
  </si>
  <si>
    <r>
      <t xml:space="preserve">Hosted Mark and Tieneke Trotter, CQ Univeristy, Queensland Australia, </t>
    </r>
    <r>
      <rPr>
        <b/>
        <sz val="11"/>
        <color rgb="FF000000"/>
        <rFont val="Arial"/>
        <family val="2"/>
      </rPr>
      <t>September 9, 2019.</t>
    </r>
  </si>
  <si>
    <r>
      <t xml:space="preserve">Mandela Fellows Lecturer, Dr. Craig Edwards, </t>
    </r>
    <r>
      <rPr>
        <b/>
        <sz val="11"/>
        <color rgb="FF000000"/>
        <rFont val="Arial"/>
        <family val="2"/>
      </rPr>
      <t>June 21, 2019</t>
    </r>
  </si>
  <si>
    <t>Innovative processes and technologies for nutrients recovery from wastes: a comprehensive review</t>
  </si>
  <si>
    <t>Comm. in Soil Sci. Plant Anal.</t>
  </si>
  <si>
    <t>Commun. in Soil Sci. Plant Anal.</t>
  </si>
  <si>
    <t>Inorganic fertilizer and salt tolerance in Sorghum bicolor (L.) Moench ssp. bicolor</t>
  </si>
  <si>
    <t>Mixture of controlled release and conventional urea application changes the distribution of root system and improves grain yield in dryland maize (Zea mays L.) fields</t>
  </si>
  <si>
    <t>Synergistic use of plant growth promoting rhizobacteria, arbuscular mycorrhizal fungi and spectral properties for improving nutrient use efficiencies in wheat (Triticum aestivum L.)</t>
  </si>
  <si>
    <t>Elizabeth Eickhoff, Jeanie Borlaug Lube Women in Triticum (WIT) Early Career Award</t>
  </si>
  <si>
    <t>BGRI, Borlaug Global Rust Initiative</t>
  </si>
  <si>
    <t xml:space="preserve">Does a trade-off between yield and efficiency reduce water and nitrogen inputs of winter wheat in the North China Plain? </t>
  </si>
  <si>
    <t>North Dakota State University, Precision Agriculture</t>
  </si>
  <si>
    <t>Cameron University</t>
  </si>
  <si>
    <t>Field Evaluation of Ammonium Sulfate versus Two Fertilizer Products Containing Ammonium Sulfate and Elemental Sulfur on Soybeans</t>
  </si>
  <si>
    <t>Oklahoma Foundation for Excellence</t>
  </si>
  <si>
    <t>Application Timing of Urea Supergranules for Climate-Resilient Maize Cultivars Grown in Northern Ghana</t>
  </si>
  <si>
    <t>Yesuf Mohammed</t>
  </si>
  <si>
    <t>USDA Letter of Support</t>
  </si>
  <si>
    <r>
      <t xml:space="preserve">AGIN 5312 Lecture, Dr. Henneberry, 11:30 to 1:00pm in AGH 002, </t>
    </r>
    <r>
      <rPr>
        <b/>
        <sz val="10"/>
        <color theme="1"/>
        <rFont val="Arial"/>
        <family val="2"/>
      </rPr>
      <t>September 11, 2019</t>
    </r>
  </si>
  <si>
    <r>
      <t>Liam Oram video interview, Spears School of Business, value of the Mandela Fellows,</t>
    </r>
    <r>
      <rPr>
        <b/>
        <sz val="11"/>
        <color rgb="FF000000"/>
        <rFont val="Arial"/>
        <family val="2"/>
      </rPr>
      <t xml:space="preserve"> September 20, 2019</t>
    </r>
  </si>
  <si>
    <r>
      <t>AGED Lecture, Global Food Security, Equipment Demonstration, AGED 4713,</t>
    </r>
    <r>
      <rPr>
        <b/>
        <sz val="11"/>
        <color rgb="FF000000"/>
        <rFont val="Arial"/>
        <family val="2"/>
      </rPr>
      <t xml:space="preserve"> October 29, 2019</t>
    </r>
  </si>
  <si>
    <r>
      <t xml:space="preserve">Hosted, Rebecca Harman, </t>
    </r>
    <r>
      <rPr>
        <sz val="11"/>
        <color theme="1"/>
        <rFont val="Arial"/>
        <family val="2"/>
      </rPr>
      <t xml:space="preserve">University of Tennessee, </t>
    </r>
    <r>
      <rPr>
        <b/>
        <sz val="11"/>
        <color theme="1"/>
        <rFont val="Arial"/>
        <family val="2"/>
      </rPr>
      <t>August 27, 2019</t>
    </r>
  </si>
  <si>
    <t>Gerald O. Mott Award, CSSA</t>
  </si>
  <si>
    <t>Nelson yield-limiting factors Graduate Scholarships, ASA</t>
  </si>
  <si>
    <r>
      <t xml:space="preserve">International Nominations, submitted </t>
    </r>
    <r>
      <rPr>
        <b/>
        <sz val="11"/>
        <color rgb="FF000000"/>
        <rFont val="Arial"/>
        <family val="2"/>
      </rPr>
      <t>8, 4</t>
    </r>
    <r>
      <rPr>
        <sz val="11"/>
        <color rgb="FF000000"/>
        <rFont val="Arial"/>
        <family val="2"/>
      </rPr>
      <t xml:space="preserve"> successful</t>
    </r>
  </si>
  <si>
    <r>
      <rPr>
        <u/>
        <sz val="11"/>
        <color rgb="FF000000"/>
        <rFont val="Arial"/>
        <family val="2"/>
      </rPr>
      <t xml:space="preserve">Nominated </t>
    </r>
    <r>
      <rPr>
        <sz val="11"/>
        <color rgb="FF000000"/>
        <rFont val="Arial"/>
        <family val="2"/>
      </rPr>
      <t>for the 2019 IFA Norman Borlaug Award (Paris, France), by The Mosaic Company, Plymouth, MN</t>
    </r>
  </si>
  <si>
    <r>
      <rPr>
        <u/>
        <sz val="11"/>
        <color rgb="FF000000"/>
        <rFont val="Arial"/>
        <family val="2"/>
      </rPr>
      <t>Nominated</t>
    </r>
    <r>
      <rPr>
        <sz val="11"/>
        <color rgb="FF000000"/>
        <rFont val="Arial"/>
        <family val="2"/>
      </rPr>
      <t xml:space="preserve"> for the ASA International Agronomy Award</t>
    </r>
  </si>
  <si>
    <t>The Effects of Elevated Atmospheric Carbon Dioxide [CO₂] on Micronutrient Concentration, Specifically Iron (Fe) and Zinc (Zn) in Rice; A Systematic Review</t>
  </si>
  <si>
    <t>NDSU, public committee review</t>
  </si>
  <si>
    <r>
      <t xml:space="preserve">Malawi Visitors, Extension and Education, Dr. Jim Trapp, </t>
    </r>
    <r>
      <rPr>
        <b/>
        <sz val="11"/>
        <color theme="1"/>
        <rFont val="Arial"/>
        <family val="2"/>
      </rPr>
      <t>November 15, 2019</t>
    </r>
  </si>
  <si>
    <r>
      <t xml:space="preserve">OARA Conference, Norman, Oklahoma, OSU booth, </t>
    </r>
    <r>
      <rPr>
        <b/>
        <sz val="11"/>
        <color theme="1"/>
        <rFont val="Arial"/>
        <family val="2"/>
      </rPr>
      <t>November 6-7, 2019</t>
    </r>
  </si>
  <si>
    <t>Nick Basta, Environmental Quality Research Award</t>
  </si>
  <si>
    <r>
      <t xml:space="preserve">Sitlington Enriched Graduate Scholarship, submitted, 'Production and Training, OSU Hand Planter', </t>
    </r>
    <r>
      <rPr>
        <b/>
        <sz val="11"/>
        <color rgb="FF000000"/>
        <rFont val="Arial"/>
        <family val="2"/>
      </rPr>
      <t>November 24, 2019</t>
    </r>
  </si>
  <si>
    <r>
      <t xml:space="preserve">OSU Winter Crops School, 'Comprehensive Theory of the OSU Approach,'  </t>
    </r>
    <r>
      <rPr>
        <b/>
        <sz val="11"/>
        <color theme="1"/>
        <rFont val="Arial"/>
        <family val="2"/>
      </rPr>
      <t>December 17 and 18, 2019</t>
    </r>
  </si>
  <si>
    <r>
      <t xml:space="preserve">Moving Beyond Yield Goals, SERA-IEG-6 Annual Meeting,  SERA IEA-6, </t>
    </r>
    <r>
      <rPr>
        <b/>
        <sz val="11"/>
        <color rgb="FF000000"/>
        <rFont val="Arial"/>
        <family val="2"/>
      </rPr>
      <t xml:space="preserve">June 10, 2019 </t>
    </r>
  </si>
  <si>
    <t>Tapasya Babu, Soil Fertilty Faculty Position</t>
  </si>
  <si>
    <t>‘Adobe-Connect’, 2012-2019</t>
  </si>
  <si>
    <r>
      <t xml:space="preserve">Letters of Reference/support, requested and completed, </t>
    </r>
    <r>
      <rPr>
        <b/>
        <sz val="11"/>
        <color rgb="FF000000"/>
        <rFont val="Arial"/>
        <family val="2"/>
      </rPr>
      <t>(39, list provided)</t>
    </r>
  </si>
  <si>
    <r>
      <rPr>
        <b/>
        <u/>
        <sz val="11"/>
        <color rgb="FF000000"/>
        <rFont val="Arial"/>
        <family val="2"/>
      </rPr>
      <t>Manuscript</t>
    </r>
    <r>
      <rPr>
        <sz val="11"/>
        <color rgb="FF000000"/>
        <rFont val="Arial"/>
        <family val="2"/>
      </rPr>
      <t xml:space="preserve"> </t>
    </r>
    <r>
      <rPr>
        <b/>
        <u/>
        <sz val="11"/>
        <color rgb="FF000000"/>
        <rFont val="Arial"/>
        <family val="2"/>
      </rPr>
      <t>Reviewer</t>
    </r>
    <r>
      <rPr>
        <sz val="11"/>
        <color rgb="FF000000"/>
        <rFont val="Arial"/>
        <family val="2"/>
      </rPr>
      <t>, Field Crops Research, Crop Science, Can. J. Soil Science, Journal of Plant Nutrition, Agronomy Journal, AGE,  (</t>
    </r>
    <r>
      <rPr>
        <b/>
        <sz val="11"/>
        <color rgb="FFFF0000"/>
        <rFont val="Arial"/>
        <family val="2"/>
      </rPr>
      <t>61</t>
    </r>
    <r>
      <rPr>
        <sz val="11"/>
        <color rgb="FF000000"/>
        <rFont val="Arial"/>
        <family val="2"/>
      </rPr>
      <t>)</t>
    </r>
  </si>
  <si>
    <r>
      <t xml:space="preserve">Manuscripts Reviewed (various journals) </t>
    </r>
    <r>
      <rPr>
        <b/>
        <sz val="11"/>
        <color rgb="FF000000"/>
        <rFont val="Arial"/>
        <family val="2"/>
      </rPr>
      <t>(61, list provided</t>
    </r>
    <r>
      <rPr>
        <sz val="11"/>
        <color rgb="FF000000"/>
        <rFont val="Arial"/>
        <family val="2"/>
      </rPr>
      <t>)</t>
    </r>
  </si>
  <si>
    <t>Management Strategies on an Upland Soil for Improving Soil Properties</t>
  </si>
  <si>
    <t>Hardeep Singh</t>
  </si>
  <si>
    <t>Langston University, Faculty Position</t>
  </si>
  <si>
    <t>Lakesh Sharma, letter/phone</t>
  </si>
  <si>
    <t xml:space="preserve">Taylor, Lisa, Assoumane Maiga, and Bill Raun.  2018. Perceptions of early Greenseeder hand planter users: Implications for global diffusion. J. Arid Land Studies. </t>
  </si>
  <si>
    <t>Ngombe, John, B. Wade Brorsen, William R. Raun, and Jagman S. Dhillon.  2019. Economics of the Greenseeder Hand Planter.  Agrosystems, Geosciences &amp; Environment (in press).</t>
  </si>
  <si>
    <t>Fornah, Alimamy, Jagmandeep Dhillon, Lawrence Aula, Fikayo Oyebiyi, and W.R. Raun. 2019. Effect of row spacing, plant density, nitrogen rate and planting method on maize (Zea mays L.) grain yield.  Agrosystems, Geosciences &amp; Environment (in press)</t>
  </si>
  <si>
    <t>Aula, Lawrence, Jagmandeep Dhillon, Kyle W. Freeman, Peter Omara, Gwen Wehmeyer and William R. Raun. 2019.  World sulfur use efficiency for cereal crops.  Agron. J. (accepted)</t>
  </si>
  <si>
    <t>Aula, Lawrence, 2019. Effect of Winter Wheat (Triticum aestivum L) Cultivar on Grain Yield under Different Nitrogen Management. Agrosystems, Geosciences &amp; Environment. (in press)</t>
  </si>
  <si>
    <t>Sutradhar Apurba K., Daryl B. Arnall, Bruce L. Dunn and William R. Raun. 2019. Does phosphite, a reduced form of phosphate contribute to phosphorus nutrition in corn (Zea mays L.)?  J. Plant Nutr. doi.org/10.1080/01904167.2019.1589503.</t>
  </si>
  <si>
    <t>Omara, Peter, Lawrence Aula and W.R. Raun.  2019. Nitrogen Uptake Efficiency and Total Soil Nitrogen Accumulation in Long-Term Beef Manure and Inorganic Fertilizer Application.  Int. Journal of Agronomy. https://doi.org/10.1155/2019/9594369.</t>
  </si>
  <si>
    <t xml:space="preserve">Aula, Lawrence, Peter Omara, Jagmandeep Dhillon, Alimamy Fornah and William R. Raun. 2019. Influence of applied cattle manure on winter wheat (Triticum aestivum L.) grain yield, soil pH and soil organic carbon. Comm. Soil Sci. Plant Anal. 50 (16), 2056-2064.  </t>
  </si>
  <si>
    <t>Omara, Peter, Lawrence Aula, Elizabeth Eickhoff, Jagmandeep Dhillon, Tyler Lynch and William R. Raun. 2019. Influence of No-tillage on Soil Organic Carbon, Total Soil Nitrogen and Winter Wheat (Triticum aestivum L.) Grain Yield.  Int. J. Agronomy https://doi.org10.1155/2019/9632969.</t>
  </si>
  <si>
    <t>Omara, Peter, Lawrence Aula, Fikayo Oyebiyi, Eva Nambi, Jagmandeep S. Dhillon, Jonathan Carpenter and William R Raun. 2019. No-tillage Improves Winter Wheat (Triticum Aestivum L.) Grain Nitrogen Use Efficiency, Communications in Soil Science and Plant Analysis, DOI: 10.1080/00103624.2019.1659307.</t>
  </si>
  <si>
    <t xml:space="preserve">Dhillon, Jagman, B. Figueiredo, E. Eickhoff, and W.R. Raun. 2019. Nitrogen management impact on Winter Wheat (Triticum aestivum L.) Grain Yield and Estimated Plant Nitrogen Loss. Agron. J. </t>
  </si>
  <si>
    <t xml:space="preserve">Fikayo B. Oyebiyi, Lawrence Aula, Peter Omara, Eva Nambi, Jagmandeep S. Dhillon &amp; William R. Raun (2019) Maize (Zea mays L.) Grain Yield Response to Methods of Nitrogen Fertilization, Communications in Soil Science and Plant Analysis, DOI: 10.1080/00103624.2019.1670837. </t>
  </si>
  <si>
    <t xml:space="preserve">Dhillon, J., B. Figueiredo, E. Eickhoff, and W.R. Raun. 2019. Applied Use of Growing Degree Days to Refine Optimum Times for Nitrogen Stress Sensing in Winter Wheat (Triticum aestivum L.). Agron. J. </t>
  </si>
  <si>
    <t>Ratio, corresponding author to first author</t>
  </si>
  <si>
    <t xml:space="preserve">Figueiredo, Bruno, Jagmandeep Dhillon, Elizabeth Eickhoff, Eva Nambi and W.R. Raun. 2020. Value of composite NDVI and GDD data in Oklahoma, 1999 to 2018. Agrosytems, Geosciences &amp; Environment. </t>
  </si>
  <si>
    <t>Using countif function</t>
  </si>
  <si>
    <t>slope component significant at 0.036 (Pr &gt; |t|)</t>
  </si>
  <si>
    <t>without 9</t>
  </si>
  <si>
    <t>slope component significant at 0.102 (Pr &gt; |t|)</t>
  </si>
  <si>
    <t>2019 no annual leave days taken, 422 unused days of annual leave, 1991 to present</t>
  </si>
  <si>
    <r>
      <t>91.</t>
    </r>
    <r>
      <rPr>
        <sz val="7"/>
        <color theme="1"/>
        <rFont val="Times New Roman"/>
        <family val="1"/>
      </rPr>
      <t xml:space="preserve">         </t>
    </r>
    <r>
      <rPr>
        <sz val="10"/>
        <color theme="1"/>
        <rFont val="Verdana"/>
        <family val="2"/>
      </rPr>
      <t>Figueiredo, Bruno</t>
    </r>
  </si>
  <si>
    <r>
      <t>92.</t>
    </r>
    <r>
      <rPr>
        <sz val="7"/>
        <color theme="1"/>
        <rFont val="Times New Roman"/>
        <family val="1"/>
      </rPr>
      <t xml:space="preserve">         </t>
    </r>
    <r>
      <rPr>
        <sz val="10"/>
        <color theme="1"/>
        <rFont val="Verdana"/>
        <family val="2"/>
      </rPr>
      <t>Lynch, Tyler</t>
    </r>
  </si>
  <si>
    <r>
      <t>93.</t>
    </r>
    <r>
      <rPr>
        <sz val="7"/>
        <color theme="1"/>
        <rFont val="Times New Roman"/>
        <family val="1"/>
      </rPr>
      <t xml:space="preserve">         </t>
    </r>
    <r>
      <rPr>
        <sz val="10"/>
        <color theme="1"/>
        <rFont val="Verdana"/>
        <family val="2"/>
      </rPr>
      <t>Davidson, Dillon</t>
    </r>
  </si>
  <si>
    <r>
      <t>95.</t>
    </r>
    <r>
      <rPr>
        <sz val="7"/>
        <color theme="1"/>
        <rFont val="Times New Roman"/>
        <family val="1"/>
      </rPr>
      <t xml:space="preserve">         </t>
    </r>
    <r>
      <rPr>
        <sz val="10"/>
        <color theme="1"/>
        <rFont val="Verdana"/>
        <family val="2"/>
      </rPr>
      <t>Dhillon, Jagmandeep</t>
    </r>
  </si>
  <si>
    <t>94.       Toyosha Ray</t>
  </si>
  <si>
    <r>
      <t>96.</t>
    </r>
    <r>
      <rPr>
        <sz val="7"/>
        <color theme="1"/>
        <rFont val="Times New Roman"/>
        <family val="1"/>
      </rPr>
      <t xml:space="preserve">         </t>
    </r>
    <r>
      <rPr>
        <sz val="10"/>
        <color theme="1"/>
        <rFont val="Verdana"/>
        <family val="2"/>
      </rPr>
      <t>Eickhoff, Elizabeth</t>
    </r>
  </si>
  <si>
    <r>
      <t>97.</t>
    </r>
    <r>
      <rPr>
        <sz val="7"/>
        <color theme="1"/>
        <rFont val="Times New Roman"/>
        <family val="1"/>
      </rPr>
      <t xml:space="preserve">         </t>
    </r>
    <r>
      <rPr>
        <sz val="10"/>
        <color theme="1"/>
        <rFont val="Verdana"/>
        <family val="2"/>
      </rPr>
      <t>Wehmeyer, Gwen</t>
    </r>
  </si>
  <si>
    <r>
      <t>98.</t>
    </r>
    <r>
      <rPr>
        <sz val="7"/>
        <color theme="1"/>
        <rFont val="Times New Roman"/>
        <family val="1"/>
      </rPr>
      <t xml:space="preserve">         </t>
    </r>
    <r>
      <rPr>
        <sz val="10"/>
        <color theme="1"/>
        <rFont val="Verdana"/>
        <family val="2"/>
      </rPr>
      <t>Omara, Peter</t>
    </r>
  </si>
  <si>
    <r>
      <t>99.</t>
    </r>
    <r>
      <rPr>
        <sz val="7"/>
        <color theme="1"/>
        <rFont val="Times New Roman"/>
        <family val="1"/>
      </rPr>
      <t xml:space="preserve">         </t>
    </r>
    <r>
      <rPr>
        <sz val="10"/>
        <color theme="1"/>
        <rFont val="Verdana"/>
        <family val="2"/>
      </rPr>
      <t>Oyebiyi, Fikayo</t>
    </r>
  </si>
  <si>
    <r>
      <t>101.</t>
    </r>
    <r>
      <rPr>
        <sz val="7"/>
        <color theme="1"/>
        <rFont val="Times New Roman"/>
        <family val="1"/>
      </rPr>
      <t xml:space="preserve">      </t>
    </r>
    <r>
      <rPr>
        <sz val="10"/>
        <color theme="1"/>
        <rFont val="Verdana"/>
        <family val="2"/>
      </rPr>
      <t>Nambi, Eva</t>
    </r>
  </si>
  <si>
    <t>100.   Aula, Lawrence</t>
  </si>
  <si>
    <t>102.     Austin Benzing</t>
  </si>
  <si>
    <t>2021  ‡</t>
  </si>
  <si>
    <t>103.     Tyler Carpenter</t>
  </si>
  <si>
    <r>
      <t xml:space="preserve">Sensor Based Nutrient Rate Calculator (SBNRC), on-line since 2002, now in its </t>
    </r>
    <r>
      <rPr>
        <b/>
        <sz val="11"/>
        <color rgb="FF000000"/>
        <rFont val="Arial"/>
        <family val="2"/>
      </rPr>
      <t>18th year, programming/maintenance</t>
    </r>
  </si>
  <si>
    <r>
      <rPr>
        <b/>
        <sz val="11"/>
        <color theme="1"/>
        <rFont val="Arial"/>
        <family val="2"/>
      </rPr>
      <t>6th</t>
    </r>
    <r>
      <rPr>
        <sz val="11"/>
        <color theme="1"/>
        <rFont val="Arial"/>
        <family val="2"/>
      </rPr>
      <t xml:space="preserve"> most cited manuscript in 112 year history, Agronomy Journal, 1907-2019, Agron. J. 91:357-363.</t>
    </r>
  </si>
  <si>
    <t>Nitrogen supply modulates nitrogen remobilization and nitrogen use of wheat under supplemental irrigation in the North China Plain</t>
  </si>
  <si>
    <t>Scientific Reports</t>
  </si>
  <si>
    <r>
      <t xml:space="preserve">Refereed Journal Publications in 2019, </t>
    </r>
    <r>
      <rPr>
        <b/>
        <sz val="11"/>
        <color rgb="FF000000"/>
        <rFont val="Arial"/>
        <family val="2"/>
      </rPr>
      <t>12</t>
    </r>
  </si>
  <si>
    <r>
      <t>H-Index Google Scholar (</t>
    </r>
    <r>
      <rPr>
        <b/>
        <sz val="11"/>
        <color rgb="FF000000"/>
        <rFont val="Arial"/>
        <family val="2"/>
      </rPr>
      <t>61</t>
    </r>
    <r>
      <rPr>
        <sz val="11"/>
        <color rgb="FF000000"/>
        <rFont val="Arial"/>
        <family val="2"/>
      </rPr>
      <t>), most citations in DASNR</t>
    </r>
  </si>
  <si>
    <r>
      <t xml:space="preserve">Commencement Speaker, OSU Master's of International Agriculture Program (MIIAP), </t>
    </r>
    <r>
      <rPr>
        <b/>
        <sz val="11"/>
        <color rgb="FF000000"/>
        <rFont val="Arial"/>
        <family val="2"/>
      </rPr>
      <t>December 13, 2019</t>
    </r>
  </si>
  <si>
    <t>Amber Pasket</t>
  </si>
  <si>
    <t>Kansas State University</t>
  </si>
  <si>
    <t>Dr. James Schepers</t>
  </si>
  <si>
    <t>Pierre Robert Precision Agriculture Award</t>
  </si>
  <si>
    <t>Nomination</t>
  </si>
  <si>
    <t>Letter sent to</t>
  </si>
  <si>
    <t>James Schepers, Pierre Robert Precision Agriculture Award</t>
  </si>
  <si>
    <t>James Schepers, Distinguished Service</t>
  </si>
  <si>
    <t>Int. Soc. Precision Agriculture</t>
  </si>
  <si>
    <t>Academic Products, 2020</t>
  </si>
  <si>
    <t>Nominations 2020</t>
  </si>
  <si>
    <t xml:space="preserve">Fornah, Alimamy, Jagman Dhillon and W.R. Raun. 2019. Changes in Check Plot Yields over Time in Three Long-Term Winter Wheat Experiments.  2019.  Commun. Soil Sci. Plant Anal.   https://doi.org/10.1080/00103624.2019.1705330. </t>
  </si>
  <si>
    <t xml:space="preserve">Aula, Lawrence, Peter Omara, F. Oyebiyi, J.S. Dhillon and W.R. Raun. 2020.  Effect of Winter Wheat (Triticum aestivum L.) Cultivars on Grain Yield Trend under Different Nitrogen Management, Agrosystems, Geosciences &amp; Environment.  </t>
  </si>
  <si>
    <r>
      <t>Major Advisor, thesis-required-graduates,</t>
    </r>
    <r>
      <rPr>
        <b/>
        <sz val="11"/>
        <color rgb="FF000000"/>
        <rFont val="Calibri"/>
        <family val="2"/>
        <scheme val="minor"/>
      </rPr>
      <t xml:space="preserve"> 5 </t>
    </r>
    <r>
      <rPr>
        <sz val="11"/>
        <color rgb="FF000000"/>
        <rFont val="Calibri"/>
        <family val="2"/>
        <scheme val="minor"/>
      </rPr>
      <t>in 2019 (B. Figueiredo, T. Lynch, T. Ray, D. Davidson, J. Dhillon)</t>
    </r>
  </si>
  <si>
    <r>
      <t xml:space="preserve">Major Advisor, thesis-required-graduates, 1991-2019, </t>
    </r>
    <r>
      <rPr>
        <b/>
        <sz val="11"/>
        <color rgb="FF000000"/>
        <rFont val="Calibri"/>
        <family val="2"/>
        <scheme val="minor"/>
      </rPr>
      <t>95</t>
    </r>
    <r>
      <rPr>
        <sz val="11"/>
        <color rgb="FF000000"/>
        <rFont val="Calibri"/>
        <family val="2"/>
        <scheme val="minor"/>
      </rPr>
      <t>, most in DASNR, (67 MS, 28 PhD)</t>
    </r>
  </si>
  <si>
    <r>
      <t>H-Index Google Scholar (</t>
    </r>
    <r>
      <rPr>
        <b/>
        <sz val="11"/>
        <color rgb="FF000000"/>
        <rFont val="Calibri"/>
        <family val="2"/>
        <scheme val="minor"/>
      </rPr>
      <t>61</t>
    </r>
    <r>
      <rPr>
        <sz val="11"/>
        <color rgb="FF000000"/>
        <rFont val="Calibri"/>
        <family val="2"/>
        <scheme val="minor"/>
      </rPr>
      <t>), most citations in DASNR</t>
    </r>
  </si>
  <si>
    <r>
      <t xml:space="preserve">Refereed Journal Publications in 2019, </t>
    </r>
    <r>
      <rPr>
        <b/>
        <sz val="11"/>
        <color rgb="FF000000"/>
        <rFont val="Calibri"/>
        <family val="2"/>
        <scheme val="minor"/>
      </rPr>
      <t>12</t>
    </r>
  </si>
  <si>
    <r>
      <t xml:space="preserve">Letters of Reference/support, requested and completed, </t>
    </r>
    <r>
      <rPr>
        <b/>
        <sz val="11"/>
        <color rgb="FF000000"/>
        <rFont val="Calibri"/>
        <family val="2"/>
        <scheme val="minor"/>
      </rPr>
      <t>(50, list provided)</t>
    </r>
  </si>
  <si>
    <r>
      <t xml:space="preserve">Manuscripts Reviewed (various journals) </t>
    </r>
    <r>
      <rPr>
        <b/>
        <sz val="11"/>
        <color rgb="FF000000"/>
        <rFont val="Calibri"/>
        <family val="2"/>
        <scheme val="minor"/>
      </rPr>
      <t>(61, list provided</t>
    </r>
    <r>
      <rPr>
        <sz val="11"/>
        <color rgb="FF000000"/>
        <rFont val="Calibri"/>
        <family val="2"/>
        <scheme val="minor"/>
      </rPr>
      <t>)</t>
    </r>
  </si>
  <si>
    <r>
      <rPr>
        <b/>
        <sz val="11"/>
        <color rgb="FF000000"/>
        <rFont val="Calibri"/>
        <family val="2"/>
        <scheme val="minor"/>
      </rPr>
      <t>8</t>
    </r>
    <r>
      <rPr>
        <sz val="11"/>
        <color rgb="FF000000"/>
        <rFont val="Calibri"/>
        <family val="2"/>
        <scheme val="minor"/>
      </rPr>
      <t xml:space="preserve"> International Nominations submitted</t>
    </r>
    <r>
      <rPr>
        <b/>
        <sz val="11"/>
        <color rgb="FF000000"/>
        <rFont val="Calibri"/>
        <family val="2"/>
        <scheme val="minor"/>
      </rPr>
      <t>, 4</t>
    </r>
    <r>
      <rPr>
        <sz val="11"/>
        <color rgb="FF000000"/>
        <rFont val="Calibri"/>
        <family val="2"/>
        <scheme val="minor"/>
      </rPr>
      <t xml:space="preserve"> successful</t>
    </r>
  </si>
  <si>
    <r>
      <rPr>
        <u/>
        <sz val="11"/>
        <color rgb="FF000000"/>
        <rFont val="Calibri"/>
        <family val="2"/>
        <scheme val="minor"/>
      </rPr>
      <t xml:space="preserve">Nominated </t>
    </r>
    <r>
      <rPr>
        <sz val="11"/>
        <color rgb="FF000000"/>
        <rFont val="Calibri"/>
        <family val="2"/>
        <scheme val="minor"/>
      </rPr>
      <t>for the 2019 IFA Norman Borlaug Award (Paris, France), by The Mosaic Company, Plymouth, MN</t>
    </r>
  </si>
  <si>
    <r>
      <rPr>
        <u/>
        <sz val="11"/>
        <color rgb="FF000000"/>
        <rFont val="Calibri"/>
        <family val="2"/>
        <scheme val="minor"/>
      </rPr>
      <t>Nominated</t>
    </r>
    <r>
      <rPr>
        <sz val="11"/>
        <color rgb="FF000000"/>
        <rFont val="Calibri"/>
        <family val="2"/>
        <scheme val="minor"/>
      </rPr>
      <t xml:space="preserve"> for the ASA International Agronomy Award</t>
    </r>
  </si>
  <si>
    <r>
      <t xml:space="preserve">Classes taught </t>
    </r>
    <r>
      <rPr>
        <u/>
        <sz val="11"/>
        <color rgb="FF000000"/>
        <rFont val="Calibri"/>
        <family val="2"/>
        <scheme val="minor"/>
      </rPr>
      <t>in-class</t>
    </r>
    <r>
      <rPr>
        <sz val="11"/>
        <color rgb="FF000000"/>
        <rFont val="Calibri"/>
        <family val="2"/>
        <scheme val="minor"/>
      </rPr>
      <t xml:space="preserve"> and </t>
    </r>
    <r>
      <rPr>
        <u/>
        <sz val="11"/>
        <color rgb="FF000000"/>
        <rFont val="Calibri"/>
        <family val="2"/>
        <scheme val="minor"/>
      </rPr>
      <t>on-line</t>
    </r>
    <r>
      <rPr>
        <sz val="11"/>
        <color rgb="FF000000"/>
        <rFont val="Calibri"/>
        <family val="2"/>
        <scheme val="minor"/>
      </rPr>
      <t>, 2008-present.</t>
    </r>
  </si>
  <si>
    <r>
      <t xml:space="preserve">85-15% research-teaching appointment, 1991-present. </t>
    </r>
    <r>
      <rPr>
        <u/>
        <sz val="11"/>
        <color rgb="FF000000"/>
        <rFont val="Calibri"/>
        <family val="2"/>
        <scheme val="minor"/>
      </rPr>
      <t>Required</t>
    </r>
    <r>
      <rPr>
        <sz val="11"/>
        <color rgb="FF000000"/>
        <rFont val="Calibri"/>
        <family val="2"/>
        <scheme val="minor"/>
      </rPr>
      <t xml:space="preserve"> to teach only one class (SOIL 5813). </t>
    </r>
  </si>
  <si>
    <r>
      <t xml:space="preserve">Publishing consultation, Agronomy Journal,  Class Lecture, DASNR graduate students, Dr. Abit, </t>
    </r>
    <r>
      <rPr>
        <b/>
        <sz val="11"/>
        <color rgb="FF000000"/>
        <rFont val="Calibri"/>
        <family val="2"/>
        <scheme val="minor"/>
      </rPr>
      <t>February 13, 2019</t>
    </r>
  </si>
  <si>
    <r>
      <t xml:space="preserve">AGED Lecture, </t>
    </r>
    <r>
      <rPr>
        <b/>
        <sz val="11"/>
        <color rgb="FF000000"/>
        <rFont val="Calibri"/>
        <family val="2"/>
        <scheme val="minor"/>
      </rPr>
      <t>April 16, 2019</t>
    </r>
    <r>
      <rPr>
        <sz val="11"/>
        <color rgb="FF000000"/>
        <rFont val="Calibri"/>
        <family val="2"/>
        <scheme val="minor"/>
      </rPr>
      <t>.  Value of the Greenseeker and Greenseeder Technologies  AGED 5863</t>
    </r>
  </si>
  <si>
    <r>
      <t xml:space="preserve">Moving Beyond Yield Goals, SERA-IEG-6 Annual Meeting,  SERA IEA-6, </t>
    </r>
    <r>
      <rPr>
        <b/>
        <sz val="11"/>
        <color rgb="FF000000"/>
        <rFont val="Calibri"/>
        <family val="2"/>
        <scheme val="minor"/>
      </rPr>
      <t xml:space="preserve">June 10, 2019 </t>
    </r>
  </si>
  <si>
    <r>
      <t>Greenseeker and Greenseeder technologies,</t>
    </r>
    <r>
      <rPr>
        <b/>
        <sz val="11"/>
        <color theme="1"/>
        <rFont val="Calibri"/>
        <family val="2"/>
        <scheme val="minor"/>
      </rPr>
      <t xml:space="preserve"> June 12, 2019</t>
    </r>
    <r>
      <rPr>
        <sz val="11"/>
        <color theme="1"/>
        <rFont val="Calibri"/>
        <family val="2"/>
        <scheme val="minor"/>
      </rPr>
      <t>, Dr. Gopal Kakani, ANGRAU university India</t>
    </r>
  </si>
  <si>
    <r>
      <t xml:space="preserve">Mandela Fellows Lecturer, Dr. Craig Edwards, </t>
    </r>
    <r>
      <rPr>
        <b/>
        <sz val="11"/>
        <color rgb="FF000000"/>
        <rFont val="Calibri"/>
        <family val="2"/>
        <scheme val="minor"/>
      </rPr>
      <t>June 21, 2019</t>
    </r>
  </si>
  <si>
    <r>
      <rPr>
        <u/>
        <sz val="11"/>
        <color theme="1"/>
        <rFont val="Calibri"/>
        <family val="2"/>
        <scheme val="minor"/>
      </rPr>
      <t>Mandela Fellows</t>
    </r>
    <r>
      <rPr>
        <sz val="11"/>
        <color theme="1"/>
        <rFont val="Calibri"/>
        <family val="2"/>
        <scheme val="minor"/>
      </rPr>
      <t>, Joe Nyamowa Zimbabwe,</t>
    </r>
    <r>
      <rPr>
        <b/>
        <sz val="11"/>
        <color theme="1"/>
        <rFont val="Calibri"/>
        <family val="2"/>
        <scheme val="minor"/>
      </rPr>
      <t xml:space="preserve"> July 9, 2019</t>
    </r>
  </si>
  <si>
    <r>
      <rPr>
        <u/>
        <sz val="11"/>
        <color rgb="FF000000"/>
        <rFont val="Calibri"/>
        <family val="2"/>
        <scheme val="minor"/>
      </rPr>
      <t>Mandela Fellows</t>
    </r>
    <r>
      <rPr>
        <sz val="11"/>
        <color rgb="FF000000"/>
        <rFont val="Calibri"/>
        <family val="2"/>
        <scheme val="minor"/>
      </rPr>
      <t xml:space="preserve">, Entire Group, Hand Planter Demonstration and discussion, </t>
    </r>
    <r>
      <rPr>
        <b/>
        <sz val="11"/>
        <color rgb="FF000000"/>
        <rFont val="Calibri"/>
        <family val="2"/>
        <scheme val="minor"/>
      </rPr>
      <t>July 11, 2019</t>
    </r>
  </si>
  <si>
    <r>
      <rPr>
        <u/>
        <sz val="11"/>
        <color rgb="FF000000"/>
        <rFont val="Calibri"/>
        <family val="2"/>
        <scheme val="minor"/>
      </rPr>
      <t>Mandela Fellows</t>
    </r>
    <r>
      <rPr>
        <sz val="11"/>
        <color rgb="FF000000"/>
        <rFont val="Calibri"/>
        <family val="2"/>
        <scheme val="minor"/>
      </rPr>
      <t xml:space="preserve">, Joe Nyamowa and Amandou Sani, LCB tour, demonstration, all morning, </t>
    </r>
    <r>
      <rPr>
        <b/>
        <sz val="11"/>
        <color rgb="FF000000"/>
        <rFont val="Calibri"/>
        <family val="2"/>
        <scheme val="minor"/>
      </rPr>
      <t>July 12, 2019</t>
    </r>
  </si>
  <si>
    <r>
      <rPr>
        <u/>
        <sz val="11"/>
        <color rgb="FF000000"/>
        <rFont val="Calibri"/>
        <family val="2"/>
        <scheme val="minor"/>
      </rPr>
      <t>Mandela Fellows</t>
    </r>
    <r>
      <rPr>
        <sz val="11"/>
        <color rgb="FF000000"/>
        <rFont val="Calibri"/>
        <family val="2"/>
        <scheme val="minor"/>
      </rPr>
      <t xml:space="preserve">: </t>
    </r>
    <r>
      <rPr>
        <u/>
        <sz val="11"/>
        <color rgb="FF000000"/>
        <rFont val="Calibri"/>
        <family val="2"/>
        <scheme val="minor"/>
      </rPr>
      <t>Delivery of 25 OSU Hand Planters</t>
    </r>
    <r>
      <rPr>
        <sz val="11"/>
        <color rgb="FF000000"/>
        <rFont val="Calibri"/>
        <family val="2"/>
        <scheme val="minor"/>
      </rPr>
      <t>,</t>
    </r>
    <r>
      <rPr>
        <b/>
        <sz val="11"/>
        <color rgb="FF000000"/>
        <rFont val="Calibri"/>
        <family val="2"/>
        <scheme val="minor"/>
      </rPr>
      <t xml:space="preserve"> July 25, 2019</t>
    </r>
  </si>
  <si>
    <r>
      <rPr>
        <u/>
        <sz val="11"/>
        <color rgb="FF000000"/>
        <rFont val="Calibri"/>
        <family val="2"/>
        <scheme val="minor"/>
      </rPr>
      <t>Mandela Fellows</t>
    </r>
    <r>
      <rPr>
        <sz val="11"/>
        <color rgb="FF000000"/>
        <rFont val="Calibri"/>
        <family val="2"/>
        <scheme val="minor"/>
      </rPr>
      <t>, post SSA return follow up, many countries (</t>
    </r>
    <r>
      <rPr>
        <b/>
        <sz val="11"/>
        <color rgb="FF000000"/>
        <rFont val="Calibri"/>
        <family val="2"/>
        <scheme val="minor"/>
      </rPr>
      <t>August, 2019</t>
    </r>
    <r>
      <rPr>
        <sz val="11"/>
        <color rgb="FF000000"/>
        <rFont val="Calibri"/>
        <family val="2"/>
        <scheme val="minor"/>
      </rPr>
      <t>)</t>
    </r>
  </si>
  <si>
    <r>
      <t xml:space="preserve">Hosted, Rebecca Harman, </t>
    </r>
    <r>
      <rPr>
        <sz val="11"/>
        <color theme="1"/>
        <rFont val="Calibri"/>
        <family val="2"/>
        <scheme val="minor"/>
      </rPr>
      <t xml:space="preserve">University of Tennessee, </t>
    </r>
    <r>
      <rPr>
        <b/>
        <sz val="11"/>
        <color theme="1"/>
        <rFont val="Calibri"/>
        <family val="2"/>
        <scheme val="minor"/>
      </rPr>
      <t>August 27, 2019</t>
    </r>
  </si>
  <si>
    <r>
      <t xml:space="preserve">Hosted Mark and Tieneke Trotter, CQ Univeristy, Queensland Australia, </t>
    </r>
    <r>
      <rPr>
        <b/>
        <sz val="11"/>
        <color rgb="FF000000"/>
        <rFont val="Calibri"/>
        <family val="2"/>
        <scheme val="minor"/>
      </rPr>
      <t>September 9, 2019.</t>
    </r>
  </si>
  <si>
    <r>
      <t>Liam Oram video interview, Spears School of Business, value of the Mandela Fellows,</t>
    </r>
    <r>
      <rPr>
        <b/>
        <sz val="11"/>
        <color rgb="FF000000"/>
        <rFont val="Calibri"/>
        <family val="2"/>
        <scheme val="minor"/>
      </rPr>
      <t xml:space="preserve"> September 20, 2019</t>
    </r>
  </si>
  <si>
    <r>
      <t>AGED Lecture, Global Food Security, Equipment Demonstration, AGED 4713,</t>
    </r>
    <r>
      <rPr>
        <b/>
        <sz val="11"/>
        <color rgb="FF000000"/>
        <rFont val="Calibri"/>
        <family val="2"/>
        <scheme val="minor"/>
      </rPr>
      <t xml:space="preserve"> October 29, 2019</t>
    </r>
  </si>
  <si>
    <r>
      <t xml:space="preserve">OARA Conference, Norman, Oklahoma, +OSU booth, </t>
    </r>
    <r>
      <rPr>
        <b/>
        <sz val="11"/>
        <color theme="1"/>
        <rFont val="Calibri"/>
        <family val="2"/>
        <scheme val="minor"/>
      </rPr>
      <t>November 6-7, 2019</t>
    </r>
  </si>
  <si>
    <r>
      <t xml:space="preserve">Malawi Visitors, Extension and Education, Dr. Jim Trapp, </t>
    </r>
    <r>
      <rPr>
        <b/>
        <sz val="11"/>
        <color theme="1"/>
        <rFont val="Calibri"/>
        <family val="2"/>
        <scheme val="minor"/>
      </rPr>
      <t>November 15, 2019</t>
    </r>
  </si>
  <si>
    <r>
      <t xml:space="preserve">Commencement Speaker, OSU Master's of International Agriculture Program (MIIAP), </t>
    </r>
    <r>
      <rPr>
        <b/>
        <sz val="11"/>
        <color rgb="FF000000"/>
        <rFont val="Calibri"/>
        <family val="2"/>
        <scheme val="minor"/>
      </rPr>
      <t>December 13, 2019</t>
    </r>
  </si>
  <si>
    <r>
      <t xml:space="preserve">OSU Winter Crops School, 'Comprehensive Theory of the OSU Approach,'  </t>
    </r>
    <r>
      <rPr>
        <b/>
        <sz val="11"/>
        <color theme="1"/>
        <rFont val="Calibri"/>
        <family val="2"/>
        <scheme val="minor"/>
      </rPr>
      <t>December 17 and 18, 2019</t>
    </r>
  </si>
  <si>
    <r>
      <rPr>
        <b/>
        <u/>
        <sz val="11"/>
        <color rgb="FF000000"/>
        <rFont val="Calibri"/>
        <family val="2"/>
        <scheme val="minor"/>
      </rPr>
      <t>Senior Editor,</t>
    </r>
    <r>
      <rPr>
        <u/>
        <sz val="11"/>
        <color rgb="FF000000"/>
        <rFont val="Calibri"/>
        <family val="2"/>
        <scheme val="minor"/>
      </rPr>
      <t xml:space="preserve"> </t>
    </r>
    <r>
      <rPr>
        <sz val="11"/>
        <color rgb="FF000000"/>
        <rFont val="Calibri"/>
        <family val="2"/>
        <scheme val="minor"/>
      </rPr>
      <t xml:space="preserve"> </t>
    </r>
    <r>
      <rPr>
        <b/>
        <u/>
        <sz val="11"/>
        <color rgb="FF000000"/>
        <rFont val="Calibri"/>
        <family val="2"/>
        <scheme val="minor"/>
      </rPr>
      <t>Agrosystems, Geosciences, &amp; Environment (AGE)</t>
    </r>
    <r>
      <rPr>
        <sz val="11"/>
        <color rgb="FF000000"/>
        <rFont val="Calibri"/>
        <family val="2"/>
        <scheme val="minor"/>
      </rPr>
      <t>, January 2018-present</t>
    </r>
  </si>
  <si>
    <r>
      <rPr>
        <b/>
        <i/>
        <sz val="11"/>
        <color rgb="FF000000"/>
        <rFont val="Calibri"/>
        <family val="2"/>
        <scheme val="minor"/>
      </rPr>
      <t>Agronomia Mesoamericana</t>
    </r>
    <r>
      <rPr>
        <sz val="11"/>
        <color rgb="FF000000"/>
        <rFont val="Calibri"/>
        <family val="2"/>
        <scheme val="minor"/>
      </rPr>
      <t>, co-Founder 1990, now in its 30</t>
    </r>
    <r>
      <rPr>
        <b/>
        <sz val="11"/>
        <color rgb="FF000000"/>
        <rFont val="Calibri"/>
        <family val="2"/>
        <scheme val="minor"/>
      </rPr>
      <t>th year</t>
    </r>
    <r>
      <rPr>
        <sz val="11"/>
        <color rgb="FF000000"/>
        <rFont val="Calibri"/>
        <family val="2"/>
        <scheme val="minor"/>
      </rPr>
      <t>, published in Spanish, abstracts in English</t>
    </r>
  </si>
  <si>
    <r>
      <t>Long Term Trials Updated, October</t>
    </r>
    <r>
      <rPr>
        <b/>
        <sz val="11"/>
        <color rgb="FF000000"/>
        <rFont val="Calibri"/>
        <family val="2"/>
        <scheme val="minor"/>
      </rPr>
      <t>, 2019</t>
    </r>
  </si>
  <si>
    <r>
      <t xml:space="preserve">17th NUE Conference, August 5-7, 2019 ,Columbia, Missouri, 9 posters, </t>
    </r>
    <r>
      <rPr>
        <b/>
        <sz val="11"/>
        <color rgb="FF000000"/>
        <rFont val="Calibri"/>
        <family val="2"/>
        <scheme val="minor"/>
      </rPr>
      <t>2</t>
    </r>
    <r>
      <rPr>
        <sz val="11"/>
        <color rgb="FF000000"/>
        <rFont val="Calibri"/>
        <family val="2"/>
        <scheme val="minor"/>
      </rPr>
      <t xml:space="preserve"> oral presentations</t>
    </r>
  </si>
  <si>
    <r>
      <rPr>
        <b/>
        <sz val="11"/>
        <color rgb="FF000000"/>
        <rFont val="Calibri"/>
        <family val="2"/>
        <scheme val="minor"/>
      </rPr>
      <t>NUE Web Site</t>
    </r>
    <r>
      <rPr>
        <sz val="11"/>
        <color rgb="FF000000"/>
        <rFont val="Calibri"/>
        <family val="2"/>
        <scheme val="minor"/>
      </rPr>
      <t xml:space="preserve"> (www.nue.okstate.edu), established in 1996, now in its</t>
    </r>
    <r>
      <rPr>
        <b/>
        <sz val="11"/>
        <color rgb="FF000000"/>
        <rFont val="Calibri"/>
        <family val="2"/>
        <scheme val="minor"/>
      </rPr>
      <t xml:space="preserve"> 24th year, </t>
    </r>
    <r>
      <rPr>
        <sz val="11"/>
        <color rgb="FF000000"/>
        <rFont val="Calibri"/>
        <family val="2"/>
        <scheme val="minor"/>
      </rPr>
      <t>updated weekly</t>
    </r>
  </si>
  <si>
    <r>
      <rPr>
        <b/>
        <i/>
        <sz val="11"/>
        <color rgb="FF000000"/>
        <rFont val="Calibri"/>
        <family val="2"/>
        <scheme val="minor"/>
      </rPr>
      <t>First International NUE Conference</t>
    </r>
    <r>
      <rPr>
        <sz val="11"/>
        <color rgb="FF000000"/>
        <rFont val="Calibri"/>
        <family val="2"/>
        <scheme val="minor"/>
      </rPr>
      <t>, 2003, Stillwater, OK</t>
    </r>
  </si>
  <si>
    <r>
      <t xml:space="preserve">Sensor Based Nutrient Rate Calculator (SBNRC), on-line since 2002, now in its </t>
    </r>
    <r>
      <rPr>
        <b/>
        <sz val="11"/>
        <color rgb="FF000000"/>
        <rFont val="Calibri"/>
        <family val="2"/>
        <scheme val="minor"/>
      </rPr>
      <t>18th year, programming/maintenance</t>
    </r>
  </si>
  <si>
    <r>
      <rPr>
        <b/>
        <sz val="11"/>
        <color rgb="FF000000"/>
        <rFont val="Calibri"/>
        <family val="2"/>
        <scheme val="minor"/>
      </rPr>
      <t>33</t>
    </r>
    <r>
      <rPr>
        <sz val="11"/>
        <color rgb="FF000000"/>
        <rFont val="Calibri"/>
        <family val="2"/>
        <scheme val="minor"/>
      </rPr>
      <t xml:space="preserve"> on-line options (http://nue.okstate.edu/SBNRC/mesonet.php)</t>
    </r>
  </si>
  <si>
    <r>
      <t xml:space="preserve">AGIN 5312 Lecture, Dr. Henneberry, 11:30 to 1:00pm in AGH 002, </t>
    </r>
    <r>
      <rPr>
        <b/>
        <sz val="11"/>
        <color theme="1"/>
        <rFont val="Calibri"/>
        <family val="2"/>
        <scheme val="minor"/>
      </rPr>
      <t>September 11, 2019</t>
    </r>
  </si>
  <si>
    <r>
      <rPr>
        <b/>
        <u/>
        <sz val="11"/>
        <color theme="1"/>
        <rFont val="Calibri"/>
        <family val="2"/>
        <scheme val="minor"/>
      </rPr>
      <t>6th most cited</t>
    </r>
    <r>
      <rPr>
        <sz val="11"/>
        <color theme="1"/>
        <rFont val="Calibri"/>
        <family val="2"/>
        <scheme val="minor"/>
      </rPr>
      <t xml:space="preserve"> manuscript in 112 year history, Agronomy Journal, 1907-2019, Agron. J. 91:357-363.</t>
    </r>
  </si>
  <si>
    <r>
      <rPr>
        <b/>
        <u/>
        <sz val="11"/>
        <color rgb="FF000000"/>
        <rFont val="Calibri"/>
        <family val="2"/>
        <scheme val="minor"/>
      </rPr>
      <t>Manuscript</t>
    </r>
    <r>
      <rPr>
        <sz val="11"/>
        <color rgb="FF000000"/>
        <rFont val="Calibri"/>
        <family val="2"/>
        <scheme val="minor"/>
      </rPr>
      <t xml:space="preserve"> </t>
    </r>
    <r>
      <rPr>
        <b/>
        <u/>
        <sz val="11"/>
        <color rgb="FF000000"/>
        <rFont val="Calibri"/>
        <family val="2"/>
        <scheme val="minor"/>
      </rPr>
      <t>Reviewer</t>
    </r>
    <r>
      <rPr>
        <sz val="11"/>
        <color rgb="FF000000"/>
        <rFont val="Calibri"/>
        <family val="2"/>
        <scheme val="minor"/>
      </rPr>
      <t>, Field Crops Research, Crop Sci., Can. J. Soil Science, J. Plant Nutrition, Agronomy J, AGE,  (</t>
    </r>
    <r>
      <rPr>
        <b/>
        <sz val="11"/>
        <color rgb="FFFF0000"/>
        <rFont val="Calibri"/>
        <family val="2"/>
        <scheme val="minor"/>
      </rPr>
      <t>61</t>
    </r>
    <r>
      <rPr>
        <sz val="11"/>
        <color rgb="FF000000"/>
        <rFont val="Calibri"/>
        <family val="2"/>
        <scheme val="minor"/>
      </rPr>
      <t>)</t>
    </r>
  </si>
  <si>
    <r>
      <rPr>
        <b/>
        <sz val="11"/>
        <color rgb="FF000000"/>
        <rFont val="Calibri"/>
        <family val="2"/>
        <scheme val="minor"/>
      </rPr>
      <t>All 4 papers documenting World N, P, K, and S Use Efficiency</t>
    </r>
    <r>
      <rPr>
        <sz val="11"/>
        <color rgb="FF000000"/>
        <rFont val="Calibri"/>
        <family val="2"/>
        <scheme val="minor"/>
      </rPr>
      <t xml:space="preserve"> are now published in </t>
    </r>
    <r>
      <rPr>
        <b/>
        <u/>
        <sz val="11"/>
        <color rgb="FF000000"/>
        <rFont val="Calibri"/>
        <family val="2"/>
        <scheme val="minor"/>
      </rPr>
      <t>Agronomy Journal</t>
    </r>
    <r>
      <rPr>
        <sz val="11"/>
        <color rgb="FF000000"/>
        <rFont val="Calibri"/>
        <family val="2"/>
        <scheme val="minor"/>
      </rPr>
      <t>, coming from our project</t>
    </r>
  </si>
  <si>
    <t>Zinc sulphate and boron based foliar fertilizer effect on growth, yield, (Arachis hypogaea L)</t>
  </si>
  <si>
    <r>
      <t xml:space="preserve">Soil Testing Advisory Board, </t>
    </r>
    <r>
      <rPr>
        <b/>
        <sz val="11"/>
        <color rgb="FF000000"/>
        <rFont val="Arial"/>
        <family val="2"/>
      </rPr>
      <t>January 8, 2020</t>
    </r>
  </si>
  <si>
    <r>
      <t xml:space="preserve">AGED Lecture, </t>
    </r>
    <r>
      <rPr>
        <b/>
        <sz val="11"/>
        <color rgb="FFFF0000"/>
        <rFont val="Arial"/>
        <family val="2"/>
      </rPr>
      <t>April, 2019</t>
    </r>
    <r>
      <rPr>
        <sz val="11"/>
        <color rgb="FFFF0000"/>
        <rFont val="Arial"/>
        <family val="2"/>
      </rPr>
      <t>.  Value of the Greenseeker and Greenseeder Technologies  AGED 5863</t>
    </r>
  </si>
  <si>
    <t>text in red</t>
  </si>
  <si>
    <t>will be completed</t>
  </si>
  <si>
    <r>
      <rPr>
        <b/>
        <sz val="11"/>
        <color rgb="FF000000"/>
        <rFont val="Calibri"/>
        <family val="2"/>
        <scheme val="minor"/>
      </rPr>
      <t>40 year</t>
    </r>
    <r>
      <rPr>
        <sz val="11"/>
        <color rgb="FF000000"/>
        <rFont val="Calibri"/>
        <family val="2"/>
        <scheme val="minor"/>
      </rPr>
      <t xml:space="preserve"> Membership Certificate, ASA, SSSA  (</t>
    </r>
    <r>
      <rPr>
        <sz val="11"/>
        <color theme="8" tint="-0.249977111117893"/>
        <rFont val="Calibri"/>
        <family val="2"/>
        <scheme val="minor"/>
      </rPr>
      <t>http://nue.okstate.edu/raun/ASA_Membership_40_years.pdf</t>
    </r>
    <r>
      <rPr>
        <sz val="11"/>
        <color rgb="FF000000"/>
        <rFont val="Calibri"/>
        <family val="2"/>
        <scheme val="minor"/>
      </rPr>
      <t>)</t>
    </r>
  </si>
  <si>
    <r>
      <t>Major Advisor, thesis-required-graduates,</t>
    </r>
    <r>
      <rPr>
        <b/>
        <sz val="11"/>
        <color rgb="FF000000"/>
        <rFont val="Arial"/>
        <family val="2"/>
      </rPr>
      <t xml:space="preserve"> 5 </t>
    </r>
    <r>
      <rPr>
        <sz val="11"/>
        <color rgb="FF000000"/>
        <rFont val="Arial"/>
        <family val="2"/>
      </rPr>
      <t>in 2020 (G. Wehmeyer, )</t>
    </r>
  </si>
  <si>
    <r>
      <t xml:space="preserve">Publishing in ASA, SSSA, CSSA,  Class Lecture, DASNR graduate students, Dr. Abit, </t>
    </r>
    <r>
      <rPr>
        <b/>
        <sz val="11"/>
        <color rgb="FF000000"/>
        <rFont val="Arial"/>
        <family val="2"/>
      </rPr>
      <t>February 12, 2020</t>
    </r>
  </si>
  <si>
    <t>NOMINATIONS 2019</t>
  </si>
  <si>
    <r>
      <t>Ling Wang, MS Aero/Astro Engineering , Massachusetts Institute of Technology (</t>
    </r>
    <r>
      <rPr>
        <b/>
        <sz val="11"/>
        <color rgb="FF000000"/>
        <rFont val="Calibri"/>
        <family val="2"/>
        <scheme val="minor"/>
      </rPr>
      <t>MIT</t>
    </r>
    <r>
      <rPr>
        <sz val="11"/>
        <color rgb="FF000000"/>
        <rFont val="Calibri"/>
        <family val="2"/>
        <scheme val="minor"/>
      </rPr>
      <t xml:space="preserve">), contacted OSU concerning the hand planter.  Joint work is undeway, </t>
    </r>
    <r>
      <rPr>
        <b/>
        <sz val="11"/>
        <color rgb="FF000000"/>
        <rFont val="Calibri"/>
        <family val="2"/>
        <scheme val="minor"/>
      </rPr>
      <t>February 26, 2019</t>
    </r>
  </si>
  <si>
    <t>http://nue.okstate.edu/NPKS_use_efficiency.html</t>
  </si>
  <si>
    <t xml:space="preserve">Kevin </t>
  </si>
  <si>
    <t>Env. Quality Research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</si>
</sst>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1" x14ac:knownFonts="1">
    <font>
      <sz val="11"/>
      <color theme="1"/>
      <name val="Calibri"/>
      <family val="2"/>
      <scheme val="minor"/>
    </font>
    <font>
      <sz val="10"/>
      <color theme="1"/>
      <name val="Arial"/>
      <family val="2"/>
    </font>
    <font>
      <sz val="10"/>
      <color rgb="FF000000"/>
      <name val="Arial"/>
      <family val="2"/>
    </font>
    <font>
      <sz val="10"/>
      <color rgb="FFFF0000"/>
      <name val="Arial"/>
      <family val="2"/>
    </font>
    <font>
      <sz val="10"/>
      <color theme="0"/>
      <name val="Arial"/>
      <family val="2"/>
    </font>
    <font>
      <b/>
      <sz val="14"/>
      <color theme="1"/>
      <name val="Calibri"/>
      <family val="2"/>
      <scheme val="minor"/>
    </font>
    <font>
      <b/>
      <sz val="11"/>
      <color rgb="FF000000"/>
      <name val="Arial"/>
      <family val="2"/>
    </font>
    <font>
      <sz val="11"/>
      <color rgb="FF000000"/>
      <name val="Arial"/>
      <family val="2"/>
    </font>
    <font>
      <b/>
      <u/>
      <sz val="11"/>
      <color rgb="FF000000"/>
      <name val="Arial"/>
      <family val="2"/>
    </font>
    <font>
      <b/>
      <i/>
      <sz val="11"/>
      <color rgb="FF000000"/>
      <name val="Arial"/>
      <family val="2"/>
    </font>
    <font>
      <u/>
      <sz val="11"/>
      <color rgb="FF000000"/>
      <name val="Arial"/>
      <family val="2"/>
    </font>
    <font>
      <sz val="11"/>
      <color theme="1"/>
      <name val="Arial"/>
      <family val="2"/>
    </font>
    <font>
      <i/>
      <u/>
      <sz val="11"/>
      <color rgb="FF000000"/>
      <name val="Arial"/>
      <family val="2"/>
    </font>
    <font>
      <b/>
      <sz val="16"/>
      <color theme="0"/>
      <name val="Calibri"/>
      <family val="2"/>
      <scheme val="minor"/>
    </font>
    <font>
      <b/>
      <sz val="14"/>
      <color theme="0"/>
      <name val="Calibri"/>
      <family val="2"/>
      <scheme val="minor"/>
    </font>
    <font>
      <u/>
      <sz val="10"/>
      <color indexed="12"/>
      <name val="Arial"/>
      <family val="2"/>
    </font>
    <font>
      <b/>
      <sz val="11"/>
      <color theme="1"/>
      <name val="Calibri"/>
      <family val="2"/>
      <scheme val="minor"/>
    </font>
    <font>
      <sz val="10"/>
      <color theme="1"/>
      <name val="Verdana"/>
      <family val="2"/>
    </font>
    <font>
      <sz val="10"/>
      <color rgb="FF000000"/>
      <name val="Verdana"/>
      <family val="2"/>
    </font>
    <font>
      <sz val="11"/>
      <color theme="0"/>
      <name val="Calibri"/>
      <family val="2"/>
      <scheme val="minor"/>
    </font>
    <font>
      <sz val="8"/>
      <color theme="1"/>
      <name val="Calibri"/>
      <family val="2"/>
      <scheme val="minor"/>
    </font>
    <font>
      <b/>
      <i/>
      <sz val="11"/>
      <color theme="5"/>
      <name val="Arial"/>
      <family val="2"/>
    </font>
    <font>
      <b/>
      <sz val="11"/>
      <color theme="1"/>
      <name val="Arial"/>
      <family val="2"/>
    </font>
    <font>
      <b/>
      <sz val="11"/>
      <color theme="0"/>
      <name val="Calibri"/>
      <family val="2"/>
      <scheme val="minor"/>
    </font>
    <font>
      <sz val="11"/>
      <color rgb="FF000000"/>
      <name val="Calibri"/>
      <family val="2"/>
      <scheme val="minor"/>
    </font>
    <font>
      <b/>
      <sz val="16"/>
      <color theme="1"/>
      <name val="Calibri"/>
      <family val="2"/>
      <scheme val="minor"/>
    </font>
    <font>
      <u/>
      <sz val="10"/>
      <color theme="1"/>
      <name val="Verdana"/>
      <family val="2"/>
    </font>
    <font>
      <sz val="7"/>
      <color theme="1"/>
      <name val="Times New Roman"/>
      <family val="1"/>
    </font>
    <font>
      <b/>
      <sz val="10"/>
      <color theme="1"/>
      <name val="Verdana"/>
      <family val="2"/>
    </font>
    <font>
      <b/>
      <sz val="20"/>
      <color theme="1"/>
      <name val="Calibri"/>
      <family val="2"/>
      <scheme val="minor"/>
    </font>
    <font>
      <b/>
      <sz val="9"/>
      <color theme="1"/>
      <name val="Verdana"/>
      <family val="2"/>
    </font>
    <font>
      <sz val="9"/>
      <color theme="1"/>
      <name val="Verdana"/>
      <family val="2"/>
    </font>
    <font>
      <sz val="9"/>
      <color rgb="FF606060"/>
      <name val="Verdana"/>
      <family val="2"/>
    </font>
    <font>
      <i/>
      <sz val="9"/>
      <color rgb="FF606060"/>
      <name val="Verdana"/>
      <family val="2"/>
    </font>
    <font>
      <sz val="9"/>
      <color rgb="FF000000"/>
      <name val="Verdana"/>
      <family val="2"/>
    </font>
    <font>
      <sz val="10"/>
      <name val="Arial"/>
      <family val="2"/>
    </font>
    <font>
      <sz val="10"/>
      <color rgb="FF606060"/>
      <name val="Verdana"/>
      <family val="2"/>
    </font>
    <font>
      <b/>
      <u/>
      <sz val="10"/>
      <color theme="1"/>
      <name val="Verdana"/>
      <family val="2"/>
    </font>
    <font>
      <b/>
      <sz val="10"/>
      <name val="Arial"/>
      <family val="2"/>
    </font>
    <font>
      <b/>
      <sz val="9"/>
      <color rgb="FF606060"/>
      <name val="Verdana"/>
      <family val="2"/>
    </font>
    <font>
      <b/>
      <sz val="9"/>
      <color theme="0"/>
      <name val="Verdana"/>
      <family val="2"/>
    </font>
    <font>
      <sz val="8"/>
      <color rgb="FF000033"/>
      <name val="Verdana"/>
      <family val="2"/>
    </font>
    <font>
      <sz val="8"/>
      <color rgb="FF000000"/>
      <name val="Verdana"/>
      <family val="2"/>
    </font>
    <font>
      <sz val="8"/>
      <color theme="1"/>
      <name val="Verdana"/>
      <family val="2"/>
    </font>
    <font>
      <sz val="8"/>
      <color rgb="FF606060"/>
      <name val="Verdana"/>
      <family val="2"/>
    </font>
    <font>
      <sz val="11"/>
      <color rgb="FF606060"/>
      <name val="Arial"/>
      <family val="2"/>
    </font>
    <font>
      <u/>
      <sz val="11"/>
      <color theme="1"/>
      <name val="Arial"/>
      <family val="2"/>
    </font>
    <font>
      <b/>
      <sz val="11"/>
      <color rgb="FFFF0000"/>
      <name val="Arial"/>
      <family val="2"/>
    </font>
    <font>
      <sz val="8"/>
      <color theme="0"/>
      <name val="Verdana"/>
      <family val="2"/>
    </font>
    <font>
      <b/>
      <sz val="10"/>
      <color theme="1"/>
      <name val="Arial"/>
      <family val="2"/>
    </font>
    <font>
      <b/>
      <sz val="11"/>
      <color rgb="FF000000"/>
      <name val="Calibri"/>
      <family val="2"/>
      <scheme val="minor"/>
    </font>
    <font>
      <u/>
      <sz val="11"/>
      <color rgb="FF000000"/>
      <name val="Calibri"/>
      <family val="2"/>
      <scheme val="minor"/>
    </font>
    <font>
      <i/>
      <u/>
      <sz val="11"/>
      <color rgb="FF000000"/>
      <name val="Calibri"/>
      <family val="2"/>
      <scheme val="minor"/>
    </font>
    <font>
      <u/>
      <sz val="11"/>
      <color theme="1"/>
      <name val="Calibri"/>
      <family val="2"/>
      <scheme val="minor"/>
    </font>
    <font>
      <b/>
      <u/>
      <sz val="11"/>
      <color rgb="FF000000"/>
      <name val="Calibri"/>
      <family val="2"/>
      <scheme val="minor"/>
    </font>
    <font>
      <b/>
      <sz val="11"/>
      <color rgb="FFFF0000"/>
      <name val="Calibri"/>
      <family val="2"/>
      <scheme val="minor"/>
    </font>
    <font>
      <b/>
      <i/>
      <sz val="11"/>
      <color rgb="FF000000"/>
      <name val="Calibri"/>
      <family val="2"/>
      <scheme val="minor"/>
    </font>
    <font>
      <b/>
      <u/>
      <sz val="11"/>
      <color theme="1"/>
      <name val="Calibri"/>
      <family val="2"/>
      <scheme val="minor"/>
    </font>
    <font>
      <sz val="11"/>
      <color rgb="FFFF0000"/>
      <name val="Calibri"/>
      <family val="2"/>
      <scheme val="minor"/>
    </font>
    <font>
      <sz val="11"/>
      <color rgb="FFFF0000"/>
      <name val="Arial"/>
      <family val="2"/>
    </font>
    <font>
      <sz val="11"/>
      <color theme="8" tint="-0.249977111117893"/>
      <name val="Calibri"/>
      <family val="2"/>
      <scheme val="minor"/>
    </font>
  </fonts>
  <fills count="44">
    <fill>
      <patternFill patternType="none"/>
    </fill>
    <fill>
      <patternFill patternType="gray125"/>
    </fill>
    <fill>
      <patternFill patternType="solid">
        <fgColor rgb="FFFFFF00"/>
        <bgColor indexed="64"/>
      </patternFill>
    </fill>
    <fill>
      <patternFill patternType="solid">
        <fgColor rgb="FFCCCCFF"/>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rgb="FF3399FF"/>
        <bgColor indexed="64"/>
      </patternFill>
    </fill>
    <fill>
      <patternFill patternType="solid">
        <fgColor rgb="FF00B050"/>
        <bgColor indexed="64"/>
      </patternFill>
    </fill>
    <fill>
      <patternFill patternType="solid">
        <fgColor theme="5"/>
        <bgColor indexed="64"/>
      </patternFill>
    </fill>
    <fill>
      <patternFill patternType="solid">
        <fgColor rgb="FFFF66FF"/>
        <bgColor indexed="64"/>
      </patternFill>
    </fill>
    <fill>
      <patternFill patternType="solid">
        <fgColor rgb="FFCC9900"/>
        <bgColor indexed="64"/>
      </patternFill>
    </fill>
    <fill>
      <patternFill patternType="solid">
        <fgColor theme="0" tint="-4.9989318521683403E-2"/>
        <bgColor indexed="64"/>
      </patternFill>
    </fill>
    <fill>
      <patternFill patternType="solid">
        <fgColor rgb="FF33CC33"/>
        <bgColor indexed="64"/>
      </patternFill>
    </fill>
    <fill>
      <patternFill patternType="solid">
        <fgColor rgb="FFFF9933"/>
        <bgColor indexed="64"/>
      </patternFill>
    </fill>
    <fill>
      <patternFill patternType="solid">
        <fgColor theme="7" tint="0.39991454817346722"/>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249977111117893"/>
        <bgColor indexed="64"/>
      </patternFill>
    </fill>
    <fill>
      <patternFill patternType="solid">
        <fgColor rgb="FF199728"/>
        <bgColor indexed="64"/>
      </patternFill>
    </fill>
    <fill>
      <patternFill patternType="solid">
        <fgColor theme="5" tint="0.39997558519241921"/>
        <bgColor indexed="64"/>
      </patternFill>
    </fill>
    <fill>
      <patternFill patternType="solid">
        <fgColor rgb="FF00B0F0"/>
        <bgColor indexed="64"/>
      </patternFill>
    </fill>
    <fill>
      <patternFill patternType="solid">
        <fgColor rgb="FFFFCCCC"/>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CC99"/>
        <bgColor indexed="64"/>
      </patternFill>
    </fill>
    <fill>
      <patternFill patternType="solid">
        <fgColor rgb="FFFFFF99"/>
        <bgColor indexed="64"/>
      </patternFill>
    </fill>
    <fill>
      <patternFill patternType="solid">
        <fgColor theme="4" tint="-0.249977111117893"/>
        <bgColor indexed="64"/>
      </patternFill>
    </fill>
    <fill>
      <patternFill patternType="solid">
        <fgColor rgb="FF66FF66"/>
        <bgColor indexed="64"/>
      </patternFill>
    </fill>
    <fill>
      <patternFill patternType="solid">
        <fgColor theme="7" tint="0.59999389629810485"/>
        <bgColor indexed="64"/>
      </patternFill>
    </fill>
    <fill>
      <patternFill patternType="solid">
        <fgColor theme="9" tint="0.599963377788628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00FFFF"/>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2"/>
        <bgColor indexed="64"/>
      </patternFill>
    </fill>
    <fill>
      <patternFill patternType="solid">
        <fgColor theme="5" tint="0.59999389629810485"/>
        <bgColor indexed="64"/>
      </patternFill>
    </fill>
    <fill>
      <patternFill patternType="solid">
        <fgColor theme="7"/>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C1C1C1"/>
      </left>
      <right/>
      <top/>
      <bottom/>
      <diagonal/>
    </border>
    <border>
      <left/>
      <right/>
      <top style="medium">
        <color rgb="FFC1C1C1"/>
      </top>
      <bottom/>
      <diagonal/>
    </border>
    <border>
      <left style="medium">
        <color rgb="FFC1C1C1"/>
      </left>
      <right/>
      <top style="medium">
        <color rgb="FFC1C1C1"/>
      </top>
      <bottom/>
      <diagonal/>
    </border>
    <border>
      <left style="thin">
        <color auto="1"/>
      </left>
      <right style="thin">
        <color auto="1"/>
      </right>
      <top/>
      <bottom style="thin">
        <color auto="1"/>
      </bottom>
      <diagonal/>
    </border>
  </borders>
  <cellStyleXfs count="2">
    <xf numFmtId="0" fontId="0" fillId="0" borderId="0"/>
    <xf numFmtId="0" fontId="15" fillId="0" borderId="0" applyNumberFormat="0" applyFill="0" applyBorder="0" applyAlignment="0" applyProtection="0">
      <alignment vertical="top"/>
      <protection locked="0"/>
    </xf>
  </cellStyleXfs>
  <cellXfs count="235">
    <xf numFmtId="0" fontId="0" fillId="0" borderId="0" xfId="0"/>
    <xf numFmtId="0" fontId="1"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horizontal="left"/>
    </xf>
    <xf numFmtId="0" fontId="1" fillId="14" borderId="0" xfId="0" applyFont="1" applyFill="1"/>
    <xf numFmtId="0" fontId="1" fillId="10" borderId="0" xfId="0" applyFont="1" applyFill="1" applyAlignment="1">
      <alignment horizontal="center"/>
    </xf>
    <xf numFmtId="0" fontId="1" fillId="11" borderId="0" xfId="0" applyFont="1" applyFill="1"/>
    <xf numFmtId="0" fontId="1" fillId="4" borderId="0" xfId="0" applyFont="1" applyFill="1"/>
    <xf numFmtId="0" fontId="1" fillId="7" borderId="0" xfId="0" applyFont="1" applyFill="1"/>
    <xf numFmtId="0" fontId="1" fillId="13" borderId="0" xfId="0" applyFont="1" applyFill="1"/>
    <xf numFmtId="0" fontId="1" fillId="10" borderId="0" xfId="0" applyFont="1" applyFill="1"/>
    <xf numFmtId="0" fontId="1" fillId="3" borderId="0" xfId="0" applyFont="1" applyFill="1"/>
    <xf numFmtId="0" fontId="1" fillId="5" borderId="0" xfId="0" applyFont="1" applyFill="1"/>
    <xf numFmtId="0" fontId="1" fillId="4" borderId="0" xfId="0" applyFont="1" applyFill="1" applyAlignment="1">
      <alignment horizontal="center"/>
    </xf>
    <xf numFmtId="0" fontId="1" fillId="7" borderId="0" xfId="0" applyFont="1" applyFill="1" applyAlignment="1">
      <alignment horizontal="center"/>
    </xf>
    <xf numFmtId="0" fontId="1" fillId="13" borderId="0" xfId="0" applyFont="1" applyFill="1" applyAlignment="1">
      <alignment horizontal="center"/>
    </xf>
    <xf numFmtId="0" fontId="1" fillId="14" borderId="0" xfId="0" applyFont="1" applyFill="1" applyAlignment="1">
      <alignment horizontal="center"/>
    </xf>
    <xf numFmtId="0" fontId="7" fillId="4" borderId="0" xfId="0" applyFont="1" applyFill="1" applyAlignment="1">
      <alignment horizontal="left" vertical="top" wrapText="1"/>
    </xf>
    <xf numFmtId="0" fontId="7" fillId="3" borderId="0" xfId="0" applyFont="1" applyFill="1" applyAlignment="1">
      <alignment horizontal="left" vertical="top" wrapText="1"/>
    </xf>
    <xf numFmtId="0" fontId="0" fillId="0" borderId="0" xfId="0" applyAlignment="1">
      <alignment horizontal="center"/>
    </xf>
    <xf numFmtId="0" fontId="5" fillId="1" borderId="1" xfId="0" applyFont="1" applyFill="1" applyBorder="1" applyAlignment="1">
      <alignment horizontal="center"/>
    </xf>
    <xf numFmtId="0" fontId="6" fillId="2" borderId="0" xfId="0" applyFont="1" applyFill="1" applyAlignment="1">
      <alignment horizontal="center" vertical="top" wrapText="1"/>
    </xf>
    <xf numFmtId="0" fontId="7" fillId="0" borderId="0" xfId="0" applyFont="1" applyAlignment="1">
      <alignment horizontal="center" vertical="top" wrapText="1"/>
    </xf>
    <xf numFmtId="0" fontId="11" fillId="0" borderId="0" xfId="0" applyFont="1" applyAlignment="1">
      <alignment horizontal="center" wrapText="1"/>
    </xf>
    <xf numFmtId="0" fontId="12" fillId="3" borderId="0" xfId="0" applyFont="1" applyFill="1" applyAlignment="1">
      <alignment horizontal="left" vertical="top" wrapText="1"/>
    </xf>
    <xf numFmtId="0" fontId="0" fillId="4" borderId="0" xfId="0" applyFill="1"/>
    <xf numFmtId="0" fontId="13" fillId="17" borderId="0" xfId="0" applyFont="1" applyFill="1" applyAlignment="1">
      <alignment horizontal="center"/>
    </xf>
    <xf numFmtId="0" fontId="0" fillId="3" borderId="0" xfId="0" applyFill="1"/>
    <xf numFmtId="0" fontId="0" fillId="16" borderId="0" xfId="0" applyFill="1"/>
    <xf numFmtId="0" fontId="7" fillId="16" borderId="0" xfId="0" applyFont="1" applyFill="1" applyAlignment="1">
      <alignment horizontal="left" vertical="top" wrapText="1"/>
    </xf>
    <xf numFmtId="0" fontId="0" fillId="0" borderId="0" xfId="0" applyAlignment="1">
      <alignment horizontal="left"/>
    </xf>
    <xf numFmtId="0" fontId="15" fillId="0" borderId="0" xfId="1" applyAlignment="1" applyProtection="1">
      <alignment horizontal="left"/>
    </xf>
    <xf numFmtId="1" fontId="0" fillId="0" borderId="0" xfId="0" applyNumberFormat="1" applyAlignment="1">
      <alignment horizontal="left"/>
    </xf>
    <xf numFmtId="0" fontId="5" fillId="1" borderId="1" xfId="0" applyFont="1" applyFill="1" applyBorder="1" applyAlignment="1">
      <alignment horizontal="center" vertical="center"/>
    </xf>
    <xf numFmtId="0" fontId="0" fillId="18" borderId="0" xfId="0" applyFill="1"/>
    <xf numFmtId="0" fontId="7" fillId="19" borderId="0" xfId="0" applyFont="1" applyFill="1" applyAlignment="1">
      <alignment horizontal="left" vertical="top" wrapText="1"/>
    </xf>
    <xf numFmtId="0" fontId="0" fillId="20" borderId="0" xfId="0" applyFill="1"/>
    <xf numFmtId="0" fontId="18" fillId="0" borderId="0" xfId="0" applyFont="1" applyAlignment="1">
      <alignment horizontal="left" vertical="center" indent="1"/>
    </xf>
    <xf numFmtId="0" fontId="7" fillId="0" borderId="0" xfId="0" applyFont="1" applyAlignment="1">
      <alignment horizontal="center" vertical="center" wrapText="1"/>
    </xf>
    <xf numFmtId="0" fontId="7" fillId="15" borderId="0" xfId="0" applyFont="1" applyFill="1" applyAlignment="1">
      <alignment horizontal="left" vertical="center" wrapText="1"/>
    </xf>
    <xf numFmtId="0" fontId="19" fillId="21" borderId="0" xfId="0" applyFont="1" applyFill="1"/>
    <xf numFmtId="0" fontId="14" fillId="22" borderId="0" xfId="0" applyFont="1" applyFill="1"/>
    <xf numFmtId="0" fontId="20" fillId="0" borderId="0" xfId="0" applyFont="1"/>
    <xf numFmtId="0" fontId="0" fillId="0" borderId="0" xfId="0" applyAlignment="1">
      <alignment wrapText="1"/>
    </xf>
    <xf numFmtId="0" fontId="0" fillId="0" borderId="0" xfId="0" applyAlignment="1">
      <alignment horizontal="center" wrapText="1"/>
    </xf>
    <xf numFmtId="0" fontId="5" fillId="1" borderId="1" xfId="0" applyFont="1" applyFill="1" applyBorder="1" applyAlignment="1">
      <alignment horizontal="center" vertical="center" wrapText="1"/>
    </xf>
    <xf numFmtId="0" fontId="21" fillId="16" borderId="0" xfId="0" applyFont="1" applyFill="1" applyAlignment="1">
      <alignment horizontal="left" vertical="top" wrapText="1"/>
    </xf>
    <xf numFmtId="0" fontId="7" fillId="24" borderId="0" xfId="0" applyFont="1" applyFill="1" applyAlignment="1">
      <alignment horizontal="left" vertical="top" wrapText="1"/>
    </xf>
    <xf numFmtId="0" fontId="7" fillId="25" borderId="0" xfId="0" applyFont="1" applyFill="1" applyAlignment="1">
      <alignment horizontal="left" vertical="top" wrapText="1"/>
    </xf>
    <xf numFmtId="0" fontId="0" fillId="25" borderId="0" xfId="0" applyFill="1"/>
    <xf numFmtId="0" fontId="7" fillId="25" borderId="0" xfId="0" applyFont="1" applyFill="1" applyAlignment="1">
      <alignment horizontal="center" vertical="top" wrapText="1"/>
    </xf>
    <xf numFmtId="0" fontId="23" fillId="26" borderId="0" xfId="0" applyFont="1" applyFill="1"/>
    <xf numFmtId="0" fontId="16" fillId="2" borderId="0" xfId="0" applyFont="1" applyFill="1"/>
    <xf numFmtId="0" fontId="16" fillId="2" borderId="0" xfId="0" applyFont="1" applyFill="1" applyAlignment="1">
      <alignment horizontal="left"/>
    </xf>
    <xf numFmtId="0" fontId="11" fillId="27" borderId="0" xfId="0" applyFont="1" applyFill="1"/>
    <xf numFmtId="0" fontId="11" fillId="27" borderId="0" xfId="0" applyFont="1" applyFill="1" applyAlignment="1">
      <alignment wrapText="1"/>
    </xf>
    <xf numFmtId="0" fontId="11" fillId="27" borderId="0" xfId="0" applyFont="1" applyFill="1" applyAlignment="1">
      <alignment horizontal="left" vertical="top" wrapText="1"/>
    </xf>
    <xf numFmtId="0" fontId="22" fillId="27" borderId="0" xfId="0" applyFont="1" applyFill="1"/>
    <xf numFmtId="0" fontId="16" fillId="4" borderId="0" xfId="0" applyFont="1" applyFill="1"/>
    <xf numFmtId="0" fontId="0" fillId="0" borderId="0" xfId="0" applyAlignment="1">
      <alignment horizontal="left" wrapText="1"/>
    </xf>
    <xf numFmtId="0" fontId="0" fillId="28" borderId="0" xfId="0" applyFill="1"/>
    <xf numFmtId="0" fontId="0" fillId="16" borderId="0" xfId="0" applyFill="1" applyAlignment="1">
      <alignment horizontal="left" wrapText="1"/>
    </xf>
    <xf numFmtId="0" fontId="0" fillId="16" borderId="0" xfId="0" applyFill="1" applyAlignment="1">
      <alignment horizontal="left"/>
    </xf>
    <xf numFmtId="0" fontId="16" fillId="16" borderId="0" xfId="0" applyFont="1" applyFill="1" applyAlignment="1">
      <alignment horizontal="left"/>
    </xf>
    <xf numFmtId="0" fontId="24" fillId="23" borderId="0" xfId="0" applyFont="1" applyFill="1" applyAlignment="1">
      <alignment horizontal="left" vertical="top" wrapText="1"/>
    </xf>
    <xf numFmtId="0" fontId="11" fillId="3" borderId="0" xfId="0" applyFont="1" applyFill="1"/>
    <xf numFmtId="0" fontId="7" fillId="0" borderId="2" xfId="0" applyFont="1" applyBorder="1" applyAlignment="1">
      <alignment horizontal="center" vertical="top" wrapText="1"/>
    </xf>
    <xf numFmtId="0" fontId="6" fillId="0" borderId="2" xfId="0" applyFont="1" applyBorder="1" applyAlignment="1">
      <alignment horizontal="center" vertical="top" wrapText="1"/>
    </xf>
    <xf numFmtId="0" fontId="7" fillId="0" borderId="0" xfId="0" applyFont="1" applyAlignment="1">
      <alignment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0" fillId="2" borderId="0" xfId="0" applyFill="1" applyAlignment="1">
      <alignment horizontal="center"/>
    </xf>
    <xf numFmtId="164" fontId="0" fillId="0" borderId="0" xfId="0" applyNumberFormat="1"/>
    <xf numFmtId="0" fontId="0" fillId="2" borderId="0" xfId="0" applyFill="1"/>
    <xf numFmtId="0" fontId="16" fillId="28" borderId="0" xfId="0" applyFont="1" applyFill="1"/>
    <xf numFmtId="0" fontId="16" fillId="28" borderId="0" xfId="0" applyFont="1" applyFill="1" applyAlignment="1">
      <alignment horizontal="center"/>
    </xf>
    <xf numFmtId="0" fontId="25" fillId="4" borderId="0" xfId="0" applyFont="1" applyFill="1"/>
    <xf numFmtId="0" fontId="11" fillId="0" borderId="0" xfId="0" applyFont="1" applyAlignment="1">
      <alignment horizontal="center"/>
    </xf>
    <xf numFmtId="0" fontId="0" fillId="34" borderId="0" xfId="0" applyFill="1"/>
    <xf numFmtId="0" fontId="5" fillId="34" borderId="0" xfId="0" applyFont="1" applyFill="1"/>
    <xf numFmtId="0" fontId="8" fillId="4" borderId="0" xfId="0" applyFont="1" applyFill="1" applyAlignment="1">
      <alignment horizontal="left" vertical="top" wrapText="1"/>
    </xf>
    <xf numFmtId="0" fontId="1" fillId="35" borderId="5" xfId="0" applyFont="1" applyFill="1" applyBorder="1" applyAlignment="1">
      <alignment horizontal="left"/>
    </xf>
    <xf numFmtId="0" fontId="1" fillId="35" borderId="1" xfId="0" applyFont="1" applyFill="1" applyBorder="1" applyAlignment="1">
      <alignment horizontal="left"/>
    </xf>
    <xf numFmtId="0" fontId="1" fillId="2" borderId="1" xfId="0" applyFont="1" applyFill="1" applyBorder="1" applyAlignment="1">
      <alignment horizontal="left"/>
    </xf>
    <xf numFmtId="0" fontId="4" fillId="11" borderId="1" xfId="0" applyFont="1" applyFill="1" applyBorder="1" applyAlignment="1">
      <alignment horizontal="center"/>
    </xf>
    <xf numFmtId="0" fontId="1" fillId="6" borderId="1" xfId="0" applyFont="1" applyFill="1" applyBorder="1" applyAlignment="1">
      <alignment horizontal="center"/>
    </xf>
    <xf numFmtId="0" fontId="4" fillId="7" borderId="1" xfId="0" applyFont="1" applyFill="1" applyBorder="1" applyAlignment="1">
      <alignment horizontal="center"/>
    </xf>
    <xf numFmtId="0" fontId="4" fillId="13" borderId="1" xfId="0" applyFont="1" applyFill="1" applyBorder="1" applyAlignment="1">
      <alignment horizontal="center"/>
    </xf>
    <xf numFmtId="0" fontId="4" fillId="14" borderId="1" xfId="0" applyFont="1" applyFill="1" applyBorder="1" applyAlignment="1">
      <alignment horizontal="center"/>
    </xf>
    <xf numFmtId="0" fontId="1" fillId="10" borderId="1" xfId="0" applyFont="1" applyFill="1" applyBorder="1" applyAlignment="1">
      <alignment horizontal="center"/>
    </xf>
    <xf numFmtId="0" fontId="25" fillId="19" borderId="0" xfId="0" applyFont="1" applyFill="1"/>
    <xf numFmtId="0" fontId="26" fillId="0" borderId="0" xfId="0" applyFont="1" applyAlignment="1">
      <alignment horizontal="left" vertical="center"/>
    </xf>
    <xf numFmtId="0" fontId="17" fillId="0" borderId="0" xfId="0" applyFont="1" applyAlignment="1">
      <alignment horizontal="left" vertical="center"/>
    </xf>
    <xf numFmtId="2" fontId="16" fillId="2" borderId="0" xfId="0" applyNumberFormat="1" applyFont="1" applyFill="1" applyAlignment="1">
      <alignment horizontal="left"/>
    </xf>
    <xf numFmtId="0" fontId="29" fillId="2" borderId="0" xfId="0" applyFont="1" applyFill="1" applyAlignment="1">
      <alignment horizontal="left"/>
    </xf>
    <xf numFmtId="0" fontId="1" fillId="12" borderId="0" xfId="0" applyFont="1" applyFill="1" applyAlignment="1">
      <alignment horizontal="left"/>
    </xf>
    <xf numFmtId="0" fontId="1" fillId="6" borderId="1" xfId="0" applyFont="1" applyFill="1" applyBorder="1" applyAlignment="1">
      <alignment horizontal="left"/>
    </xf>
    <xf numFmtId="0" fontId="4" fillId="7" borderId="1" xfId="0" applyFont="1" applyFill="1" applyBorder="1" applyAlignment="1">
      <alignment horizontal="left"/>
    </xf>
    <xf numFmtId="0" fontId="4" fillId="8" borderId="1" xfId="0" applyFont="1" applyFill="1" applyBorder="1" applyAlignment="1">
      <alignment horizontal="left"/>
    </xf>
    <xf numFmtId="0" fontId="4" fillId="9" borderId="1" xfId="0" applyFont="1" applyFill="1" applyBorder="1" applyAlignment="1">
      <alignment horizontal="left"/>
    </xf>
    <xf numFmtId="0" fontId="1" fillId="10" borderId="1" xfId="0" applyFont="1" applyFill="1" applyBorder="1" applyAlignment="1">
      <alignment horizontal="left"/>
    </xf>
    <xf numFmtId="0" fontId="1" fillId="11" borderId="1" xfId="0" applyFont="1" applyFill="1" applyBorder="1" applyAlignment="1">
      <alignment horizontal="left"/>
    </xf>
    <xf numFmtId="0" fontId="1" fillId="3" borderId="0" xfId="0" applyFont="1" applyFill="1" applyAlignment="1">
      <alignment horizontal="left"/>
    </xf>
    <xf numFmtId="0" fontId="30" fillId="2" borderId="0" xfId="0" applyFont="1" applyFill="1" applyAlignment="1">
      <alignment horizontal="left"/>
    </xf>
    <xf numFmtId="0" fontId="30" fillId="2" borderId="0" xfId="0" applyFont="1" applyFill="1"/>
    <xf numFmtId="14" fontId="31" fillId="0" borderId="0" xfId="0" applyNumberFormat="1" applyFont="1" applyAlignment="1">
      <alignment horizontal="left"/>
    </xf>
    <xf numFmtId="0" fontId="32" fillId="0" borderId="0" xfId="0" applyFont="1"/>
    <xf numFmtId="0" fontId="31" fillId="4" borderId="0" xfId="0" applyFont="1" applyFill="1" applyAlignment="1">
      <alignment horizontal="left"/>
    </xf>
    <xf numFmtId="0" fontId="31" fillId="16" borderId="0" xfId="0" applyFont="1" applyFill="1" applyAlignment="1">
      <alignment horizontal="left"/>
    </xf>
    <xf numFmtId="0" fontId="31" fillId="0" borderId="0" xfId="0" applyFont="1" applyAlignment="1">
      <alignment horizontal="left"/>
    </xf>
    <xf numFmtId="0" fontId="31" fillId="29" borderId="0" xfId="0" applyFont="1" applyFill="1" applyAlignment="1">
      <alignment horizontal="left"/>
    </xf>
    <xf numFmtId="0" fontId="31" fillId="0" borderId="0" xfId="0" applyFont="1"/>
    <xf numFmtId="0" fontId="31" fillId="33" borderId="0" xfId="0" applyFont="1" applyFill="1"/>
    <xf numFmtId="0" fontId="31" fillId="36" borderId="0" xfId="0" applyFont="1" applyFill="1" applyAlignment="1">
      <alignment horizontal="left"/>
    </xf>
    <xf numFmtId="0" fontId="31" fillId="0" borderId="0" xfId="0" applyFont="1" applyAlignment="1">
      <alignment vertical="top" wrapText="1"/>
    </xf>
    <xf numFmtId="14" fontId="31" fillId="0" borderId="0" xfId="0" applyNumberFormat="1" applyFont="1" applyAlignment="1">
      <alignment horizontal="left" vertical="top" wrapText="1"/>
    </xf>
    <xf numFmtId="0" fontId="31" fillId="16" borderId="0" xfId="0" applyFont="1" applyFill="1" applyAlignment="1">
      <alignment horizontal="left" vertical="top" wrapText="1"/>
    </xf>
    <xf numFmtId="0" fontId="31" fillId="0" borderId="0" xfId="0" applyFont="1" applyAlignment="1">
      <alignment horizontal="left" vertical="top" wrapText="1"/>
    </xf>
    <xf numFmtId="0" fontId="31" fillId="4" borderId="0" xfId="0" applyFont="1" applyFill="1" applyAlignment="1">
      <alignment horizontal="left" vertical="top" wrapText="1"/>
    </xf>
    <xf numFmtId="0" fontId="34" fillId="0" borderId="0" xfId="0" applyFont="1" applyAlignment="1">
      <alignment vertical="top" wrapText="1"/>
    </xf>
    <xf numFmtId="0" fontId="31" fillId="36" borderId="0" xfId="0" applyFont="1" applyFill="1" applyAlignment="1">
      <alignment horizontal="left" vertical="top" wrapText="1"/>
    </xf>
    <xf numFmtId="0" fontId="31" fillId="29" borderId="0" xfId="0" applyFont="1" applyFill="1" applyAlignment="1">
      <alignment horizontal="left" vertical="top" wrapText="1"/>
    </xf>
    <xf numFmtId="0" fontId="19" fillId="32" borderId="0" xfId="0" applyFont="1" applyFill="1" applyAlignment="1">
      <alignment horizontal="left" vertical="top" wrapText="1"/>
    </xf>
    <xf numFmtId="0" fontId="19" fillId="32" borderId="0" xfId="0" applyFont="1" applyFill="1" applyAlignment="1">
      <alignment vertical="top" wrapText="1"/>
    </xf>
    <xf numFmtId="0" fontId="0" fillId="0" borderId="0" xfId="0" applyAlignment="1">
      <alignment horizontal="left" vertical="top" wrapText="1"/>
    </xf>
    <xf numFmtId="14" fontId="0" fillId="0" borderId="0" xfId="0" applyNumberFormat="1" applyAlignment="1">
      <alignment horizontal="left" vertical="top" wrapText="1"/>
    </xf>
    <xf numFmtId="0" fontId="0" fillId="0" borderId="0" xfId="0" applyAlignment="1">
      <alignment vertical="top" wrapText="1"/>
    </xf>
    <xf numFmtId="0" fontId="16" fillId="24" borderId="0" xfId="0" applyFont="1" applyFill="1" applyAlignment="1">
      <alignment horizontal="left"/>
    </xf>
    <xf numFmtId="0" fontId="16" fillId="24" borderId="0" xfId="0" applyFont="1" applyFill="1"/>
    <xf numFmtId="14" fontId="0" fillId="18" borderId="0" xfId="0" applyNumberFormat="1" applyFont="1" applyFill="1" applyAlignment="1">
      <alignment horizontal="left"/>
    </xf>
    <xf numFmtId="0" fontId="0" fillId="18" borderId="0" xfId="0" applyFont="1" applyFill="1"/>
    <xf numFmtId="14" fontId="0" fillId="2" borderId="0" xfId="0" applyNumberFormat="1" applyFont="1" applyFill="1" applyAlignment="1">
      <alignment horizontal="left"/>
    </xf>
    <xf numFmtId="0" fontId="0" fillId="2" borderId="0" xfId="0" applyFont="1" applyFill="1"/>
    <xf numFmtId="14" fontId="0" fillId="5" borderId="0" xfId="0" applyNumberFormat="1" applyFont="1" applyFill="1" applyAlignment="1">
      <alignment horizontal="left"/>
    </xf>
    <xf numFmtId="0" fontId="0" fillId="5" borderId="0" xfId="0" applyFont="1" applyFill="1"/>
    <xf numFmtId="14" fontId="0" fillId="31" borderId="0" xfId="0" applyNumberFormat="1" applyFont="1" applyFill="1" applyAlignment="1">
      <alignment horizontal="left"/>
    </xf>
    <xf numFmtId="0" fontId="0" fillId="31" borderId="0" xfId="0" applyFont="1" applyFill="1"/>
    <xf numFmtId="14" fontId="0" fillId="30" borderId="0" xfId="0" applyNumberFormat="1" applyFont="1" applyFill="1" applyAlignment="1">
      <alignment horizontal="left"/>
    </xf>
    <xf numFmtId="0" fontId="0" fillId="30" borderId="0" xfId="0" applyFont="1" applyFill="1"/>
    <xf numFmtId="14" fontId="0" fillId="0" borderId="0" xfId="0" applyNumberFormat="1" applyFont="1" applyAlignment="1">
      <alignment horizontal="left"/>
    </xf>
    <xf numFmtId="0" fontId="0" fillId="0" borderId="0" xfId="0" applyFont="1"/>
    <xf numFmtId="0" fontId="35" fillId="37" borderId="0" xfId="0" applyFont="1" applyFill="1" applyAlignment="1">
      <alignment horizontal="left"/>
    </xf>
    <xf numFmtId="0" fontId="0" fillId="37" borderId="0" xfId="0" applyFill="1" applyAlignment="1">
      <alignment horizontal="left"/>
    </xf>
    <xf numFmtId="0" fontId="36" fillId="0" borderId="0" xfId="0" applyFont="1"/>
    <xf numFmtId="14" fontId="0" fillId="0" borderId="0" xfId="0" applyNumberFormat="1" applyAlignment="1">
      <alignment horizontal="left"/>
    </xf>
    <xf numFmtId="0" fontId="37" fillId="0" borderId="0" xfId="0" applyFont="1" applyAlignment="1">
      <alignment vertical="center"/>
    </xf>
    <xf numFmtId="0" fontId="26" fillId="0" borderId="0" xfId="0" applyFont="1" applyAlignment="1">
      <alignment horizontal="left" vertical="center" indent="5"/>
    </xf>
    <xf numFmtId="0" fontId="17" fillId="0" borderId="0" xfId="0" applyFont="1" applyAlignment="1">
      <alignment horizontal="left" vertical="center" indent="5"/>
    </xf>
    <xf numFmtId="0" fontId="17" fillId="0" borderId="0" xfId="0" applyFont="1" applyAlignment="1">
      <alignment vertical="center"/>
    </xf>
    <xf numFmtId="0" fontId="28" fillId="0" borderId="0" xfId="0" applyFont="1" applyAlignment="1">
      <alignment horizontal="left" vertical="center" indent="5"/>
    </xf>
    <xf numFmtId="14" fontId="31" fillId="2" borderId="0" xfId="0" applyNumberFormat="1" applyFont="1" applyFill="1" applyAlignment="1">
      <alignment horizontal="left"/>
    </xf>
    <xf numFmtId="0" fontId="38" fillId="37" borderId="0" xfId="0" applyFont="1" applyFill="1" applyAlignment="1">
      <alignment horizontal="left"/>
    </xf>
    <xf numFmtId="0" fontId="16" fillId="0" borderId="0" xfId="0" applyFont="1"/>
    <xf numFmtId="0" fontId="39" fillId="2" borderId="0" xfId="0" applyFont="1" applyFill="1"/>
    <xf numFmtId="0" fontId="40" fillId="32" borderId="0" xfId="0" applyFont="1" applyFill="1" applyAlignment="1">
      <alignment vertical="top" wrapText="1"/>
    </xf>
    <xf numFmtId="0" fontId="7" fillId="2" borderId="0" xfId="0" applyFont="1" applyFill="1" applyAlignment="1">
      <alignment horizontal="left" vertical="top" wrapText="1"/>
    </xf>
    <xf numFmtId="0" fontId="26" fillId="0" borderId="0" xfId="0" applyFont="1" applyAlignment="1">
      <alignment vertical="center"/>
    </xf>
    <xf numFmtId="0" fontId="28" fillId="0" borderId="0" xfId="0" applyFont="1" applyAlignment="1">
      <alignment vertical="center"/>
    </xf>
    <xf numFmtId="0" fontId="0" fillId="0" borderId="0" xfId="0" applyAlignment="1">
      <alignment horizontal="right"/>
    </xf>
    <xf numFmtId="0" fontId="26" fillId="0" borderId="0" xfId="0" applyFont="1" applyAlignment="1">
      <alignment horizontal="right" vertical="center"/>
    </xf>
    <xf numFmtId="0" fontId="17" fillId="0" borderId="0" xfId="0" applyFont="1" applyAlignment="1">
      <alignment horizontal="right" vertical="center"/>
    </xf>
    <xf numFmtId="0" fontId="28" fillId="0" borderId="0" xfId="0" applyFont="1" applyAlignment="1">
      <alignment horizontal="right" vertical="center"/>
    </xf>
    <xf numFmtId="0" fontId="16" fillId="0" borderId="0" xfId="0" applyFont="1" applyAlignment="1">
      <alignment horizontal="left"/>
    </xf>
    <xf numFmtId="0" fontId="41" fillId="0" borderId="0" xfId="0" applyFont="1"/>
    <xf numFmtId="0" fontId="42" fillId="0" borderId="0" xfId="0" applyFont="1"/>
    <xf numFmtId="0" fontId="43" fillId="16" borderId="0" xfId="0" applyFont="1" applyFill="1" applyAlignment="1">
      <alignment horizontal="left"/>
    </xf>
    <xf numFmtId="0" fontId="43" fillId="0" borderId="0" xfId="0" applyFont="1" applyAlignment="1">
      <alignment horizontal="left"/>
    </xf>
    <xf numFmtId="0" fontId="43" fillId="0" borderId="0" xfId="0" applyFont="1"/>
    <xf numFmtId="0" fontId="44" fillId="0" borderId="0" xfId="0" applyFont="1"/>
    <xf numFmtId="0" fontId="43" fillId="20" borderId="0" xfId="0" applyFont="1" applyFill="1" applyAlignment="1">
      <alignment horizontal="left"/>
    </xf>
    <xf numFmtId="0" fontId="43" fillId="20" borderId="0" xfId="0" applyFont="1" applyFill="1"/>
    <xf numFmtId="0" fontId="43" fillId="20" borderId="0" xfId="0" applyFont="1" applyFill="1" applyAlignment="1">
      <alignment wrapText="1"/>
    </xf>
    <xf numFmtId="0" fontId="45" fillId="0" borderId="0" xfId="0" applyFont="1"/>
    <xf numFmtId="0" fontId="7" fillId="38" borderId="0" xfId="0" applyFont="1" applyFill="1" applyAlignment="1">
      <alignment horizontal="center" vertical="top" wrapText="1"/>
    </xf>
    <xf numFmtId="0" fontId="7" fillId="38" borderId="0" xfId="0" applyFont="1" applyFill="1" applyAlignment="1">
      <alignment horizontal="left" vertical="top" wrapText="1"/>
    </xf>
    <xf numFmtId="0" fontId="35" fillId="4" borderId="0" xfId="0" applyFont="1" applyFill="1" applyAlignment="1">
      <alignment horizontal="left"/>
    </xf>
    <xf numFmtId="0" fontId="25" fillId="19" borderId="0" xfId="0" applyFont="1" applyFill="1" applyAlignment="1">
      <alignment horizontal="left"/>
    </xf>
    <xf numFmtId="0" fontId="43" fillId="28" borderId="0" xfId="0" applyFont="1" applyFill="1" applyAlignment="1">
      <alignment horizontal="left"/>
    </xf>
    <xf numFmtId="0" fontId="0" fillId="28" borderId="0" xfId="0" applyFill="1" applyAlignment="1">
      <alignment horizontal="left"/>
    </xf>
    <xf numFmtId="0" fontId="48" fillId="39" borderId="0" xfId="0" applyFont="1" applyFill="1" applyAlignment="1">
      <alignment horizontal="left"/>
    </xf>
    <xf numFmtId="0" fontId="48" fillId="40" borderId="0" xfId="0" applyFont="1" applyFill="1" applyAlignment="1">
      <alignment horizontal="left"/>
    </xf>
    <xf numFmtId="0" fontId="7" fillId="20" borderId="0" xfId="0" applyFont="1" applyFill="1" applyAlignment="1">
      <alignment horizontal="center" vertical="top" wrapText="1"/>
    </xf>
    <xf numFmtId="0" fontId="0" fillId="41" borderId="0" xfId="0" applyFont="1" applyFill="1"/>
    <xf numFmtId="0" fontId="5" fillId="0" borderId="0" xfId="0" applyFont="1" applyAlignment="1">
      <alignment horizontal="left"/>
    </xf>
    <xf numFmtId="0" fontId="35" fillId="20" borderId="0" xfId="0" applyFont="1" applyFill="1" applyAlignment="1">
      <alignment horizontal="left"/>
    </xf>
    <xf numFmtId="0" fontId="2" fillId="42" borderId="0" xfId="0" applyFont="1" applyFill="1" applyAlignment="1">
      <alignment vertical="top" wrapText="1"/>
    </xf>
    <xf numFmtId="2" fontId="7" fillId="42" borderId="0" xfId="0" applyNumberFormat="1" applyFont="1" applyFill="1" applyAlignment="1">
      <alignment vertical="top" wrapText="1"/>
    </xf>
    <xf numFmtId="0" fontId="0" fillId="43" borderId="0" xfId="0" applyFill="1" applyAlignment="1">
      <alignment horizontal="center"/>
    </xf>
    <xf numFmtId="0" fontId="16" fillId="2" borderId="0" xfId="0" applyNumberFormat="1" applyFont="1" applyFill="1" applyAlignment="1">
      <alignment horizontal="center" wrapText="1"/>
    </xf>
    <xf numFmtId="0" fontId="0" fillId="0" borderId="0" xfId="0" applyNumberFormat="1" applyAlignment="1" applyProtection="1">
      <alignment horizontal="left" vertical="top" wrapText="1"/>
      <protection locked="0"/>
    </xf>
    <xf numFmtId="0" fontId="5" fillId="1" borderId="1" xfId="0" applyFont="1" applyFill="1" applyBorder="1" applyAlignment="1">
      <alignment horizontal="center" wrapText="1"/>
    </xf>
    <xf numFmtId="0" fontId="13" fillId="20" borderId="0" xfId="0" applyFont="1" applyFill="1" applyAlignment="1">
      <alignment horizontal="center"/>
    </xf>
    <xf numFmtId="0" fontId="14" fillId="22" borderId="0" xfId="0" applyFont="1" applyFill="1" applyAlignment="1">
      <alignment horizontal="center"/>
    </xf>
    <xf numFmtId="0" fontId="0" fillId="0" borderId="0" xfId="0" applyFont="1" applyAlignment="1">
      <alignment horizontal="center"/>
    </xf>
    <xf numFmtId="0" fontId="24" fillId="0" borderId="0" xfId="0" applyFont="1" applyAlignment="1">
      <alignment horizontal="center" vertical="top" wrapText="1"/>
    </xf>
    <xf numFmtId="0" fontId="0" fillId="0" borderId="0" xfId="0" applyFont="1" applyAlignment="1">
      <alignment horizontal="center" wrapText="1"/>
    </xf>
    <xf numFmtId="0" fontId="24" fillId="20" borderId="0" xfId="0" applyFont="1" applyFill="1" applyAlignment="1">
      <alignment horizontal="center" vertical="top" wrapText="1"/>
    </xf>
    <xf numFmtId="0" fontId="24" fillId="0" borderId="0" xfId="0" applyFont="1" applyAlignment="1">
      <alignment horizontal="center" vertical="center" wrapText="1"/>
    </xf>
    <xf numFmtId="0" fontId="24" fillId="25" borderId="0" xfId="0" applyFont="1" applyFill="1" applyAlignment="1">
      <alignment horizontal="center" vertical="top" wrapText="1"/>
    </xf>
    <xf numFmtId="0" fontId="24" fillId="38" borderId="0" xfId="0" applyFont="1" applyFill="1" applyAlignment="1">
      <alignment horizontal="center" vertical="top" wrapText="1"/>
    </xf>
    <xf numFmtId="0" fontId="50" fillId="2" borderId="0" xfId="0" applyFont="1" applyFill="1" applyAlignment="1">
      <alignment horizontal="left" vertical="top" wrapText="1"/>
    </xf>
    <xf numFmtId="0" fontId="0" fillId="0" borderId="0" xfId="0" applyFont="1" applyAlignment="1">
      <alignment horizontal="left"/>
    </xf>
    <xf numFmtId="0" fontId="24" fillId="16" borderId="0" xfId="0" applyFont="1" applyFill="1" applyAlignment="1">
      <alignment horizontal="left" vertical="top" wrapText="1"/>
    </xf>
    <xf numFmtId="0" fontId="24" fillId="3" borderId="0" xfId="0" applyFont="1" applyFill="1" applyAlignment="1">
      <alignment horizontal="left" vertical="top" wrapText="1"/>
    </xf>
    <xf numFmtId="0" fontId="52" fillId="3" borderId="0" xfId="0" applyFont="1" applyFill="1" applyAlignment="1">
      <alignment horizontal="left" vertical="top" wrapText="1"/>
    </xf>
    <xf numFmtId="0" fontId="24" fillId="2" borderId="0" xfId="0" applyFont="1" applyFill="1" applyAlignment="1" applyProtection="1">
      <alignment horizontal="left" vertical="top" wrapText="1"/>
      <protection locked="0"/>
    </xf>
    <xf numFmtId="0" fontId="0" fillId="3" borderId="0" xfId="0" applyFont="1" applyFill="1"/>
    <xf numFmtId="0" fontId="24" fillId="15" borderId="0" xfId="0" applyFont="1" applyFill="1" applyAlignment="1">
      <alignment horizontal="left" vertical="center" wrapText="1"/>
    </xf>
    <xf numFmtId="0" fontId="54" fillId="4" borderId="0" xfId="0" applyFont="1" applyFill="1" applyAlignment="1">
      <alignment horizontal="left" vertical="top" wrapText="1"/>
    </xf>
    <xf numFmtId="0" fontId="24" fillId="4" borderId="0" xfId="0" applyFont="1" applyFill="1" applyAlignment="1">
      <alignment horizontal="left" vertical="top" wrapText="1"/>
    </xf>
    <xf numFmtId="0" fontId="24" fillId="25" borderId="0" xfId="0" applyFont="1" applyFill="1" applyAlignment="1">
      <alignment horizontal="left" vertical="top" wrapText="1"/>
    </xf>
    <xf numFmtId="0" fontId="24" fillId="38" borderId="0" xfId="0" applyFont="1" applyFill="1" applyAlignment="1">
      <alignment horizontal="left" vertical="top" wrapText="1"/>
    </xf>
    <xf numFmtId="0" fontId="24" fillId="19" borderId="0" xfId="0" applyFont="1" applyFill="1" applyAlignment="1">
      <alignment horizontal="left" vertical="top" wrapText="1"/>
    </xf>
    <xf numFmtId="0" fontId="0" fillId="27" borderId="0" xfId="0" applyFont="1" applyFill="1"/>
    <xf numFmtId="0" fontId="0" fillId="27" borderId="0" xfId="0" applyFont="1" applyFill="1" applyAlignment="1">
      <alignment horizontal="left" vertical="top" wrapText="1"/>
    </xf>
    <xf numFmtId="0" fontId="0" fillId="27" borderId="0" xfId="0" applyFont="1" applyFill="1" applyAlignment="1">
      <alignment wrapText="1"/>
    </xf>
    <xf numFmtId="0" fontId="0" fillId="0" borderId="0" xfId="0" applyFont="1" applyAlignment="1">
      <alignment horizontal="left" wrapText="1"/>
    </xf>
    <xf numFmtId="14" fontId="0" fillId="20" borderId="0" xfId="0" applyNumberFormat="1" applyFont="1" applyFill="1" applyAlignment="1">
      <alignment horizontal="left"/>
    </xf>
    <xf numFmtId="14" fontId="0" fillId="0" borderId="0" xfId="0" applyNumberFormat="1" applyFont="1" applyAlignment="1">
      <alignment horizontal="left" vertical="top" wrapText="1"/>
    </xf>
    <xf numFmtId="0" fontId="0" fillId="28" borderId="0" xfId="0" applyFont="1" applyFill="1" applyAlignment="1">
      <alignment horizontal="left"/>
    </xf>
    <xf numFmtId="0" fontId="0" fillId="16" borderId="0" xfId="0" applyFont="1" applyFill="1" applyAlignment="1">
      <alignment horizontal="left"/>
    </xf>
    <xf numFmtId="0" fontId="0" fillId="4" borderId="0" xfId="0" applyFont="1" applyFill="1" applyAlignment="1">
      <alignment horizontal="left"/>
    </xf>
    <xf numFmtId="0" fontId="0" fillId="5" borderId="0" xfId="0" applyFont="1" applyFill="1" applyAlignment="1">
      <alignment horizontal="left"/>
    </xf>
    <xf numFmtId="0" fontId="19" fillId="40" borderId="0" xfId="0" applyFont="1" applyFill="1" applyAlignment="1">
      <alignment horizontal="left"/>
    </xf>
    <xf numFmtId="0" fontId="19" fillId="39" borderId="0" xfId="0" applyFont="1" applyFill="1" applyAlignment="1">
      <alignment horizontal="left"/>
    </xf>
    <xf numFmtId="0" fontId="0" fillId="20" borderId="0" xfId="0" applyFont="1" applyFill="1"/>
    <xf numFmtId="0" fontId="59" fillId="3" borderId="0" xfId="0" applyFont="1" applyFill="1" applyAlignment="1">
      <alignment horizontal="left" vertical="top" wrapText="1"/>
    </xf>
    <xf numFmtId="0" fontId="58" fillId="0" borderId="0" xfId="0" applyFont="1"/>
    <xf numFmtId="14" fontId="35" fillId="37" borderId="0" xfId="0" applyNumberFormat="1" applyFont="1" applyFill="1" applyAlignment="1">
      <alignment horizontal="left"/>
    </xf>
    <xf numFmtId="0" fontId="0" fillId="0" borderId="0" xfId="0" applyAlignment="1">
      <alignment horizontal="left" vertical="center" indent="5"/>
    </xf>
    <xf numFmtId="0" fontId="15" fillId="0" borderId="0" xfId="1" applyAlignment="1" applyProtection="1"/>
  </cellXfs>
  <cellStyles count="2">
    <cellStyle name="Hyperlink" xfId="1" builtinId="8"/>
    <cellStyle name="Normal" xfId="0" builtinId="0"/>
  </cellStyles>
  <dxfs count="0"/>
  <tableStyles count="0" defaultTableStyle="TableStyleMedium2" defaultPivotStyle="PivotStyleLight16"/>
  <colors>
    <mruColors>
      <color rgb="FFFFCCCC"/>
      <color rgb="FF00FFFF"/>
      <color rgb="FF9999FF"/>
      <color rgb="FF66FF66"/>
      <color rgb="FFCCCCFF"/>
      <color rgb="FFFFFF99"/>
      <color rgb="FFFFCC99"/>
      <color rgb="FF199728"/>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400" b="1"/>
              <a:t>234 Refereed</a:t>
            </a:r>
            <a:br>
              <a:rPr lang="en-US" sz="1400" b="1"/>
            </a:br>
            <a:r>
              <a:rPr lang="en-US" sz="1400" b="1"/>
              <a:t>Journal Publications</a:t>
            </a:r>
          </a:p>
        </c:rich>
      </c:tx>
      <c:layout>
        <c:manualLayout>
          <c:xMode val="edge"/>
          <c:yMode val="edge"/>
          <c:x val="0.5197360017497813"/>
          <c:y val="6.944444444444444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5.2145669291338591E-2"/>
          <c:y val="0.12476851851851854"/>
          <c:w val="0.48625000000000013"/>
          <c:h val="0.81041666666666679"/>
        </c:manualLayout>
      </c:layout>
      <c:pieChart>
        <c:varyColors val="1"/>
        <c:ser>
          <c:idx val="0"/>
          <c:order val="0"/>
          <c:tx>
            <c:strRef>
              <c:f>Pubs_by_yr!$F$16</c:f>
              <c:strCache>
                <c:ptCount val="1"/>
                <c:pt idx="0">
                  <c:v>Number</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68CF-49D0-85EE-FFFCD706783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68CF-49D0-85EE-FFFCD706783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68CF-49D0-85EE-FFFCD706783D}"/>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68CF-49D0-85EE-FFFCD706783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Pubs_by_yr!$E$17:$E$20</c:f>
              <c:strCache>
                <c:ptCount val="4"/>
                <c:pt idx="0">
                  <c:v>First Author</c:v>
                </c:pt>
                <c:pt idx="1">
                  <c:v>Second Author</c:v>
                </c:pt>
                <c:pt idx="2">
                  <c:v>Corresponding Author</c:v>
                </c:pt>
                <c:pt idx="3">
                  <c:v>Third + </c:v>
                </c:pt>
              </c:strCache>
            </c:strRef>
          </c:cat>
          <c:val>
            <c:numRef>
              <c:f>Pubs_by_yr!$G$17:$G$20</c:f>
              <c:numCache>
                <c:formatCode>0.0</c:formatCode>
                <c:ptCount val="4"/>
                <c:pt idx="0">
                  <c:v>13.080168776371309</c:v>
                </c:pt>
                <c:pt idx="1">
                  <c:v>5.9071729957805905</c:v>
                </c:pt>
                <c:pt idx="2">
                  <c:v>53.586497890295362</c:v>
                </c:pt>
                <c:pt idx="3">
                  <c:v>27.426160337552741</c:v>
                </c:pt>
              </c:numCache>
            </c:numRef>
          </c:val>
          <c:extLst>
            <c:ext xmlns:c16="http://schemas.microsoft.com/office/drawing/2014/chart" uri="{C3380CC4-5D6E-409C-BE32-E72D297353CC}">
              <c16:uniqueId val="{00000008-68CF-49D0-85EE-FFFCD706783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8498578302712145"/>
          <c:y val="0.41809784193642463"/>
          <c:w val="0.29834755030621174"/>
          <c:h val="0.3348687664041994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u="sng"/>
              <a:t>Publications/Graduated</a:t>
            </a:r>
            <a:r>
              <a:rPr lang="en-US" sz="1200" b="1" u="sng" baseline="0"/>
              <a:t> Students,</a:t>
            </a:r>
            <a:r>
              <a:rPr lang="en-US" sz="1200" b="1" u="sng"/>
              <a:t> 2009-2019,  10 years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548381452318461"/>
          <c:y val="0.10689814814814814"/>
          <c:w val="0.77418285214348215"/>
          <c:h val="0.73845691163604543"/>
        </c:manualLayout>
      </c:layout>
      <c:scatterChart>
        <c:scatterStyle val="lineMarker"/>
        <c:varyColors val="0"/>
        <c:ser>
          <c:idx val="0"/>
          <c:order val="0"/>
          <c:tx>
            <c:strRef>
              <c:f>Pubs_by_yr!$C$16</c:f>
              <c:strCache>
                <c:ptCount val="1"/>
                <c:pt idx="0">
                  <c:v>Publications</c:v>
                </c:pt>
              </c:strCache>
            </c:strRef>
          </c:tx>
          <c:spPr>
            <a:ln w="19050" cap="rnd">
              <a:noFill/>
              <a:round/>
            </a:ln>
            <a:effectLst/>
          </c:spPr>
          <c:marker>
            <c:symbol val="circle"/>
            <c:size val="7"/>
            <c:spPr>
              <a:solidFill>
                <a:srgbClr val="FFFF00">
                  <a:alpha val="91000"/>
                </a:srgbClr>
              </a:solidFill>
              <a:ln w="9525">
                <a:solidFill>
                  <a:schemeClr val="tx1"/>
                </a:solidFill>
              </a:ln>
              <a:effectLst/>
            </c:spPr>
          </c:marker>
          <c:trendline>
            <c:spPr>
              <a:ln w="19050" cap="rnd">
                <a:solidFill>
                  <a:schemeClr val="tx1"/>
                </a:solidFill>
                <a:prstDash val="sysDot"/>
              </a:ln>
              <a:effectLst/>
            </c:spPr>
            <c:trendlineType val="linear"/>
            <c:dispRSqr val="0"/>
            <c:dispEq val="1"/>
            <c:trendlineLbl>
              <c:layout>
                <c:manualLayout>
                  <c:x val="8.5247286576041314E-3"/>
                  <c:y val="0.1406135170603675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Pubs_by_yr!$B$39:$B$49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xVal>
          <c:yVal>
            <c:numRef>
              <c:f>Pubs_by_yr!$C$39:$C$49</c:f>
              <c:numCache>
                <c:formatCode>General</c:formatCode>
                <c:ptCount val="11"/>
                <c:pt idx="0">
                  <c:v>6</c:v>
                </c:pt>
                <c:pt idx="1">
                  <c:v>3</c:v>
                </c:pt>
                <c:pt idx="2">
                  <c:v>10</c:v>
                </c:pt>
                <c:pt idx="3">
                  <c:v>10</c:v>
                </c:pt>
                <c:pt idx="4">
                  <c:v>12</c:v>
                </c:pt>
                <c:pt idx="5">
                  <c:v>9</c:v>
                </c:pt>
                <c:pt idx="6">
                  <c:v>3</c:v>
                </c:pt>
                <c:pt idx="7">
                  <c:v>13</c:v>
                </c:pt>
                <c:pt idx="8">
                  <c:v>10</c:v>
                </c:pt>
                <c:pt idx="9">
                  <c:v>11</c:v>
                </c:pt>
                <c:pt idx="10">
                  <c:v>12</c:v>
                </c:pt>
              </c:numCache>
            </c:numRef>
          </c:yVal>
          <c:smooth val="0"/>
          <c:extLst>
            <c:ext xmlns:c16="http://schemas.microsoft.com/office/drawing/2014/chart" uri="{C3380CC4-5D6E-409C-BE32-E72D297353CC}">
              <c16:uniqueId val="{00000000-5320-4D53-A6B9-5219A514D1E9}"/>
            </c:ext>
          </c:extLst>
        </c:ser>
        <c:dLbls>
          <c:showLegendKey val="0"/>
          <c:showVal val="0"/>
          <c:showCatName val="0"/>
          <c:showSerName val="0"/>
          <c:showPercent val="0"/>
          <c:showBubbleSize val="0"/>
        </c:dLbls>
        <c:axId val="1276530448"/>
        <c:axId val="1276531696"/>
      </c:scatterChart>
      <c:scatterChart>
        <c:scatterStyle val="lineMarker"/>
        <c:varyColors val="0"/>
        <c:ser>
          <c:idx val="1"/>
          <c:order val="1"/>
          <c:tx>
            <c:strRef>
              <c:f>Pubs_by_yr!$D$16</c:f>
              <c:strCache>
                <c:ptCount val="1"/>
                <c:pt idx="0">
                  <c:v>Graduated Students</c:v>
                </c:pt>
              </c:strCache>
            </c:strRef>
          </c:tx>
          <c:spPr>
            <a:ln w="25400" cap="rnd">
              <a:noFill/>
              <a:round/>
            </a:ln>
            <a:effectLst/>
          </c:spPr>
          <c:marker>
            <c:symbol val="circle"/>
            <c:size val="7"/>
            <c:spPr>
              <a:solidFill>
                <a:srgbClr val="00B050"/>
              </a:solidFill>
              <a:ln w="9525">
                <a:solidFill>
                  <a:schemeClr val="tx1"/>
                </a:solidFill>
              </a:ln>
              <a:effectLst/>
            </c:spPr>
          </c:marker>
          <c:trendline>
            <c:spPr>
              <a:ln w="19050" cap="rnd">
                <a:solidFill>
                  <a:srgbClr val="00B050"/>
                </a:solidFill>
                <a:prstDash val="sysDot"/>
              </a:ln>
              <a:effectLst/>
            </c:spPr>
            <c:trendlineType val="linear"/>
            <c:dispRSqr val="1"/>
            <c:dispEq val="1"/>
            <c:trendlineLbl>
              <c:layout>
                <c:manualLayout>
                  <c:x val="6.2846674313124712E-2"/>
                  <c:y val="0.16855898221055701"/>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baseline="0"/>
                      <a:t>y = 0.15x - 298.32</a:t>
                    </a:r>
                    <a:endParaRPr lang="en-US"/>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Pubs_by_yr!$B$39:$B$49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xVal>
          <c:yVal>
            <c:numRef>
              <c:f>Pubs_by_yr!$D$39:$D$49</c:f>
              <c:numCache>
                <c:formatCode>General</c:formatCode>
                <c:ptCount val="11"/>
                <c:pt idx="0">
                  <c:v>3</c:v>
                </c:pt>
                <c:pt idx="1">
                  <c:v>2</c:v>
                </c:pt>
                <c:pt idx="2">
                  <c:v>3</c:v>
                </c:pt>
                <c:pt idx="3">
                  <c:v>5</c:v>
                </c:pt>
                <c:pt idx="4">
                  <c:v>4</c:v>
                </c:pt>
                <c:pt idx="5">
                  <c:v>4</c:v>
                </c:pt>
                <c:pt idx="6">
                  <c:v>1</c:v>
                </c:pt>
                <c:pt idx="7">
                  <c:v>9</c:v>
                </c:pt>
                <c:pt idx="8">
                  <c:v>3</c:v>
                </c:pt>
                <c:pt idx="9">
                  <c:v>3</c:v>
                </c:pt>
                <c:pt idx="10">
                  <c:v>5</c:v>
                </c:pt>
              </c:numCache>
            </c:numRef>
          </c:yVal>
          <c:smooth val="0"/>
          <c:extLst>
            <c:ext xmlns:c16="http://schemas.microsoft.com/office/drawing/2014/chart" uri="{C3380CC4-5D6E-409C-BE32-E72D297353CC}">
              <c16:uniqueId val="{00000000-10F6-4979-B326-C747247432EB}"/>
            </c:ext>
          </c:extLst>
        </c:ser>
        <c:dLbls>
          <c:showLegendKey val="0"/>
          <c:showVal val="0"/>
          <c:showCatName val="0"/>
          <c:showSerName val="0"/>
          <c:showPercent val="0"/>
          <c:showBubbleSize val="0"/>
        </c:dLbls>
        <c:axId val="1919078911"/>
        <c:axId val="1919078495"/>
      </c:scatterChart>
      <c:valAx>
        <c:axId val="1276530448"/>
        <c:scaling>
          <c:orientation val="minMax"/>
          <c:min val="2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6531696"/>
        <c:crosses val="autoZero"/>
        <c:crossBetween val="midCat"/>
      </c:valAx>
      <c:valAx>
        <c:axId val="12765316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a:t>
                </a:r>
                <a:r>
                  <a:rPr lang="en-US" baseline="0"/>
                  <a:t> of Journal Publications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6530448"/>
        <c:crosses val="autoZero"/>
        <c:crossBetween val="midCat"/>
      </c:valAx>
      <c:valAx>
        <c:axId val="1919078495"/>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Graduated Students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9078911"/>
        <c:crosses val="max"/>
        <c:crossBetween val="midCat"/>
      </c:valAx>
      <c:valAx>
        <c:axId val="1919078911"/>
        <c:scaling>
          <c:orientation val="minMax"/>
        </c:scaling>
        <c:delete val="1"/>
        <c:axPos val="b"/>
        <c:numFmt formatCode="General" sourceLinked="1"/>
        <c:majorTickMark val="out"/>
        <c:minorTickMark val="none"/>
        <c:tickLblPos val="nextTo"/>
        <c:crossAx val="1919078495"/>
        <c:crosses val="autoZero"/>
        <c:crossBetween val="midCat"/>
      </c:valAx>
      <c:spPr>
        <a:noFill/>
        <a:ln>
          <a:noFill/>
        </a:ln>
        <a:effectLst/>
      </c:spPr>
    </c:plotArea>
    <c:legend>
      <c:legendPos val="l"/>
      <c:legendEntry>
        <c:idx val="2"/>
        <c:delete val="1"/>
      </c:legendEntry>
      <c:legendEntry>
        <c:idx val="3"/>
        <c:delete val="1"/>
      </c:legendEntry>
      <c:layout>
        <c:manualLayout>
          <c:xMode val="edge"/>
          <c:yMode val="edge"/>
          <c:x val="0.14048779048841528"/>
          <c:y val="0.12013815981335667"/>
          <c:w val="0.2325898487840882"/>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landscape" horizontalDpi="-3"/>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Co</a:t>
            </a:r>
            <a:r>
              <a:rPr lang="en-US" baseline="0"/>
              <a:t> Authors, 210 Journal PUblications</a:t>
            </a:r>
            <a:endParaRPr lang="en-US"/>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19050">
                <a:solidFill>
                  <a:schemeClr val="lt1"/>
                </a:solidFill>
              </a:ln>
              <a:effectLst/>
              <a:sp3d contourW="19050">
                <a:contourClr>
                  <a:schemeClr val="lt1"/>
                </a:contourClr>
              </a:sp3d>
            </c:spPr>
            <c:extLst>
              <c:ext xmlns:c16="http://schemas.microsoft.com/office/drawing/2014/chart" uri="{C3380CC4-5D6E-409C-BE32-E72D297353CC}">
                <c16:uniqueId val="{00000001-4472-4ECA-88A0-36C520857E2B}"/>
              </c:ext>
            </c:extLst>
          </c:dPt>
          <c:dPt>
            <c:idx val="1"/>
            <c:bubble3D val="0"/>
            <c:spPr>
              <a:solidFill>
                <a:schemeClr val="accent2"/>
              </a:solidFill>
              <a:ln w="19050">
                <a:solidFill>
                  <a:schemeClr val="lt1"/>
                </a:solidFill>
              </a:ln>
              <a:effectLst/>
              <a:sp3d contourW="19050">
                <a:contourClr>
                  <a:schemeClr val="lt1"/>
                </a:contourClr>
              </a:sp3d>
            </c:spPr>
            <c:extLst>
              <c:ext xmlns:c16="http://schemas.microsoft.com/office/drawing/2014/chart" uri="{C3380CC4-5D6E-409C-BE32-E72D297353CC}">
                <c16:uniqueId val="{00000003-4472-4ECA-88A0-36C520857E2B}"/>
              </c:ext>
            </c:extLst>
          </c:dPt>
          <c:dPt>
            <c:idx val="2"/>
            <c:bubble3D val="0"/>
            <c:spPr>
              <a:solidFill>
                <a:schemeClr val="accent3"/>
              </a:solidFill>
              <a:ln w="19050">
                <a:solidFill>
                  <a:schemeClr val="lt1"/>
                </a:solidFill>
              </a:ln>
              <a:effectLst/>
              <a:sp3d contourW="19050">
                <a:contourClr>
                  <a:schemeClr val="lt1"/>
                </a:contourClr>
              </a:sp3d>
            </c:spPr>
            <c:extLst>
              <c:ext xmlns:c16="http://schemas.microsoft.com/office/drawing/2014/chart" uri="{C3380CC4-5D6E-409C-BE32-E72D297353CC}">
                <c16:uniqueId val="{00000005-4472-4ECA-88A0-36C520857E2B}"/>
              </c:ext>
            </c:extLst>
          </c:dPt>
          <c:dPt>
            <c:idx val="3"/>
            <c:bubble3D val="0"/>
            <c:spPr>
              <a:solidFill>
                <a:schemeClr val="accent4"/>
              </a:solidFill>
              <a:ln w="19050">
                <a:solidFill>
                  <a:schemeClr val="lt1"/>
                </a:solidFill>
              </a:ln>
              <a:effectLst/>
              <a:sp3d contourW="19050">
                <a:contourClr>
                  <a:schemeClr val="lt1"/>
                </a:contourClr>
              </a:sp3d>
            </c:spPr>
            <c:extLst>
              <c:ext xmlns:c16="http://schemas.microsoft.com/office/drawing/2014/chart" uri="{C3380CC4-5D6E-409C-BE32-E72D297353CC}">
                <c16:uniqueId val="{00000007-4472-4ECA-88A0-36C520857E2B}"/>
              </c:ext>
            </c:extLst>
          </c:dPt>
          <c:dPt>
            <c:idx val="4"/>
            <c:bubble3D val="0"/>
            <c:spPr>
              <a:solidFill>
                <a:schemeClr val="accent5"/>
              </a:solidFill>
              <a:ln w="19050">
                <a:solidFill>
                  <a:schemeClr val="lt1"/>
                </a:solidFill>
              </a:ln>
              <a:effectLst/>
              <a:sp3d contourW="19050">
                <a:contourClr>
                  <a:schemeClr val="lt1"/>
                </a:contourClr>
              </a:sp3d>
            </c:spPr>
            <c:extLst>
              <c:ext xmlns:c16="http://schemas.microsoft.com/office/drawing/2014/chart" uri="{C3380CC4-5D6E-409C-BE32-E72D297353CC}">
                <c16:uniqueId val="{00000009-4472-4ECA-88A0-36C520857E2B}"/>
              </c:ext>
            </c:extLst>
          </c:dPt>
          <c:dPt>
            <c:idx val="5"/>
            <c:bubble3D val="0"/>
            <c:spPr>
              <a:solidFill>
                <a:schemeClr val="accent6"/>
              </a:solidFill>
              <a:ln w="19050">
                <a:solidFill>
                  <a:schemeClr val="lt1"/>
                </a:solidFill>
              </a:ln>
              <a:effectLst/>
              <a:sp3d contourW="19050">
                <a:contourClr>
                  <a:schemeClr val="lt1"/>
                </a:contourClr>
              </a:sp3d>
            </c:spPr>
            <c:extLst>
              <c:ext xmlns:c16="http://schemas.microsoft.com/office/drawing/2014/chart" uri="{C3380CC4-5D6E-409C-BE32-E72D297353CC}">
                <c16:uniqueId val="{0000000B-4472-4ECA-88A0-36C520857E2B}"/>
              </c:ext>
            </c:extLst>
          </c:dPt>
          <c:dPt>
            <c:idx val="6"/>
            <c:bubble3D val="0"/>
            <c:spPr>
              <a:solidFill>
                <a:schemeClr val="accent1">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0D-4472-4ECA-88A0-36C520857E2B}"/>
              </c:ext>
            </c:extLst>
          </c:dPt>
          <c:dPt>
            <c:idx val="7"/>
            <c:bubble3D val="0"/>
            <c:spPr>
              <a:solidFill>
                <a:schemeClr val="accent2">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0F-4472-4ECA-88A0-36C520857E2B}"/>
              </c:ext>
            </c:extLst>
          </c:dPt>
          <c:dPt>
            <c:idx val="8"/>
            <c:bubble3D val="0"/>
            <c:spPr>
              <a:solidFill>
                <a:schemeClr val="accent3">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11-4472-4ECA-88A0-36C520857E2B}"/>
              </c:ext>
            </c:extLst>
          </c:dPt>
          <c:dPt>
            <c:idx val="9"/>
            <c:bubble3D val="0"/>
            <c:spPr>
              <a:solidFill>
                <a:schemeClr val="accent4">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13-4472-4ECA-88A0-36C520857E2B}"/>
              </c:ext>
            </c:extLst>
          </c:dPt>
          <c:dPt>
            <c:idx val="10"/>
            <c:bubble3D val="0"/>
            <c:spPr>
              <a:solidFill>
                <a:schemeClr val="accent5">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15-4472-4ECA-88A0-36C520857E2B}"/>
              </c:ext>
            </c:extLst>
          </c:dPt>
          <c:dPt>
            <c:idx val="11"/>
            <c:bubble3D val="0"/>
            <c:spPr>
              <a:solidFill>
                <a:schemeClr val="accent6">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17-4472-4ECA-88A0-36C520857E2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Pubs_by_yr!$A$55:$A$66</c:f>
              <c:strCache>
                <c:ptCount val="12"/>
                <c:pt idx="0">
                  <c:v>Arnall</c:v>
                </c:pt>
                <c:pt idx="1">
                  <c:v>Barreto</c:v>
                </c:pt>
                <c:pt idx="2">
                  <c:v>Bushong</c:v>
                </c:pt>
                <c:pt idx="3">
                  <c:v>Freeman</c:v>
                </c:pt>
                <c:pt idx="4">
                  <c:v>Girma</c:v>
                </c:pt>
                <c:pt idx="5">
                  <c:v>Solie</c:v>
                </c:pt>
                <c:pt idx="6">
                  <c:v>Mullen</c:v>
                </c:pt>
                <c:pt idx="7">
                  <c:v>Olson</c:v>
                </c:pt>
                <c:pt idx="8">
                  <c:v>Johnson </c:v>
                </c:pt>
                <c:pt idx="9">
                  <c:v>Stone </c:v>
                </c:pt>
                <c:pt idx="10">
                  <c:v>Walsh</c:v>
                </c:pt>
                <c:pt idx="11">
                  <c:v>Westerman</c:v>
                </c:pt>
              </c:strCache>
            </c:strRef>
          </c:cat>
          <c:val>
            <c:numRef>
              <c:f>Pubs_by_yr!$B$55:$B$66</c:f>
              <c:numCache>
                <c:formatCode>General</c:formatCode>
                <c:ptCount val="12"/>
                <c:pt idx="0">
                  <c:v>35</c:v>
                </c:pt>
                <c:pt idx="1">
                  <c:v>8</c:v>
                </c:pt>
                <c:pt idx="2">
                  <c:v>11</c:v>
                </c:pt>
                <c:pt idx="3">
                  <c:v>41</c:v>
                </c:pt>
                <c:pt idx="4">
                  <c:v>32</c:v>
                </c:pt>
                <c:pt idx="5">
                  <c:v>54</c:v>
                </c:pt>
                <c:pt idx="6">
                  <c:v>22</c:v>
                </c:pt>
                <c:pt idx="7">
                  <c:v>8</c:v>
                </c:pt>
                <c:pt idx="8">
                  <c:v>51</c:v>
                </c:pt>
                <c:pt idx="9">
                  <c:v>38</c:v>
                </c:pt>
                <c:pt idx="10">
                  <c:v>11</c:v>
                </c:pt>
                <c:pt idx="11">
                  <c:v>13</c:v>
                </c:pt>
              </c:numCache>
            </c:numRef>
          </c:val>
          <c:extLst>
            <c:ext xmlns:c16="http://schemas.microsoft.com/office/drawing/2014/chart" uri="{C3380CC4-5D6E-409C-BE32-E72D297353CC}">
              <c16:uniqueId val="{00000018-4472-4ECA-88A0-36C520857E2B}"/>
            </c:ext>
          </c:extLst>
        </c:ser>
        <c:dLbls>
          <c:dLblPos val="inEnd"/>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u="sng"/>
              <a:t>Publications/Graduated</a:t>
            </a:r>
            <a:r>
              <a:rPr lang="en-US" sz="1200" b="1" u="sng" baseline="0"/>
              <a:t> Students,</a:t>
            </a:r>
            <a:r>
              <a:rPr lang="en-US" sz="1200" b="1" u="sng"/>
              <a:t> 1985 - 2020, 34 years</a:t>
            </a:r>
          </a:p>
        </c:rich>
      </c:tx>
      <c:layout>
        <c:manualLayout>
          <c:xMode val="edge"/>
          <c:yMode val="edge"/>
          <c:x val="0.11754145137530746"/>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548381452318461"/>
          <c:y val="0.10689814814814814"/>
          <c:w val="0.77418285214348215"/>
          <c:h val="0.6875309857101195"/>
        </c:manualLayout>
      </c:layout>
      <c:scatterChart>
        <c:scatterStyle val="lineMarker"/>
        <c:varyColors val="0"/>
        <c:ser>
          <c:idx val="0"/>
          <c:order val="0"/>
          <c:tx>
            <c:strRef>
              <c:f>Pubs_by_yr!$C$16</c:f>
              <c:strCache>
                <c:ptCount val="1"/>
                <c:pt idx="0">
                  <c:v>Publications</c:v>
                </c:pt>
              </c:strCache>
            </c:strRef>
          </c:tx>
          <c:spPr>
            <a:ln w="19050" cap="rnd">
              <a:noFill/>
              <a:round/>
            </a:ln>
            <a:effectLst/>
          </c:spPr>
          <c:marker>
            <c:symbol val="circle"/>
            <c:size val="7"/>
            <c:spPr>
              <a:solidFill>
                <a:srgbClr val="FFFF00">
                  <a:alpha val="91000"/>
                </a:srgbClr>
              </a:solidFill>
              <a:ln w="9525">
                <a:solidFill>
                  <a:schemeClr val="tx1"/>
                </a:solidFill>
              </a:ln>
              <a:effectLst/>
            </c:spPr>
          </c:marker>
          <c:trendline>
            <c:spPr>
              <a:ln w="19050" cap="rnd">
                <a:solidFill>
                  <a:schemeClr val="tx1"/>
                </a:solidFill>
                <a:prstDash val="sysDot"/>
              </a:ln>
              <a:effectLst/>
            </c:spPr>
            <c:trendlineType val="linear"/>
            <c:dispRSqr val="0"/>
            <c:dispEq val="0"/>
          </c:trendline>
          <c:xVal>
            <c:numRef>
              <c:f>Pubs_by_yr!$B$17:$B$49</c:f>
              <c:numCache>
                <c:formatCode>General</c:formatCode>
                <c:ptCount val="33"/>
                <c:pt idx="0">
                  <c:v>1986</c:v>
                </c:pt>
                <c:pt idx="1">
                  <c:v>1987</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numCache>
            </c:numRef>
          </c:xVal>
          <c:yVal>
            <c:numRef>
              <c:f>Pubs_by_yr!$C$17:$C$49</c:f>
              <c:numCache>
                <c:formatCode>General</c:formatCode>
                <c:ptCount val="33"/>
                <c:pt idx="0">
                  <c:v>2</c:v>
                </c:pt>
                <c:pt idx="1">
                  <c:v>3</c:v>
                </c:pt>
                <c:pt idx="2">
                  <c:v>2</c:v>
                </c:pt>
                <c:pt idx="3">
                  <c:v>2</c:v>
                </c:pt>
                <c:pt idx="4">
                  <c:v>3</c:v>
                </c:pt>
                <c:pt idx="5">
                  <c:v>1</c:v>
                </c:pt>
                <c:pt idx="6">
                  <c:v>2</c:v>
                </c:pt>
                <c:pt idx="7">
                  <c:v>2</c:v>
                </c:pt>
                <c:pt idx="8">
                  <c:v>7</c:v>
                </c:pt>
                <c:pt idx="9">
                  <c:v>5</c:v>
                </c:pt>
                <c:pt idx="10">
                  <c:v>7</c:v>
                </c:pt>
                <c:pt idx="11">
                  <c:v>10</c:v>
                </c:pt>
                <c:pt idx="12">
                  <c:v>10</c:v>
                </c:pt>
                <c:pt idx="13">
                  <c:v>10</c:v>
                </c:pt>
                <c:pt idx="14">
                  <c:v>5</c:v>
                </c:pt>
                <c:pt idx="15">
                  <c:v>9</c:v>
                </c:pt>
                <c:pt idx="16">
                  <c:v>6</c:v>
                </c:pt>
                <c:pt idx="17">
                  <c:v>4</c:v>
                </c:pt>
                <c:pt idx="18">
                  <c:v>9</c:v>
                </c:pt>
                <c:pt idx="19">
                  <c:v>10</c:v>
                </c:pt>
                <c:pt idx="20">
                  <c:v>19</c:v>
                </c:pt>
                <c:pt idx="21">
                  <c:v>6</c:v>
                </c:pt>
                <c:pt idx="22">
                  <c:v>6</c:v>
                </c:pt>
                <c:pt idx="23">
                  <c:v>3</c:v>
                </c:pt>
                <c:pt idx="24">
                  <c:v>10</c:v>
                </c:pt>
                <c:pt idx="25">
                  <c:v>10</c:v>
                </c:pt>
                <c:pt idx="26">
                  <c:v>12</c:v>
                </c:pt>
                <c:pt idx="27">
                  <c:v>9</c:v>
                </c:pt>
                <c:pt idx="28">
                  <c:v>3</c:v>
                </c:pt>
                <c:pt idx="29">
                  <c:v>13</c:v>
                </c:pt>
                <c:pt idx="30">
                  <c:v>10</c:v>
                </c:pt>
                <c:pt idx="31">
                  <c:v>11</c:v>
                </c:pt>
                <c:pt idx="32">
                  <c:v>12</c:v>
                </c:pt>
              </c:numCache>
            </c:numRef>
          </c:yVal>
          <c:smooth val="0"/>
          <c:extLst>
            <c:ext xmlns:c16="http://schemas.microsoft.com/office/drawing/2014/chart" uri="{C3380CC4-5D6E-409C-BE32-E72D297353CC}">
              <c16:uniqueId val="{00000000-5320-4D53-A6B9-5219A514D1E9}"/>
            </c:ext>
          </c:extLst>
        </c:ser>
        <c:dLbls>
          <c:showLegendKey val="0"/>
          <c:showVal val="0"/>
          <c:showCatName val="0"/>
          <c:showSerName val="0"/>
          <c:showPercent val="0"/>
          <c:showBubbleSize val="0"/>
        </c:dLbls>
        <c:axId val="1276530448"/>
        <c:axId val="1276531696"/>
      </c:scatterChart>
      <c:scatterChart>
        <c:scatterStyle val="lineMarker"/>
        <c:varyColors val="0"/>
        <c:ser>
          <c:idx val="1"/>
          <c:order val="1"/>
          <c:tx>
            <c:strRef>
              <c:f>Pubs_by_yr!$D$16</c:f>
              <c:strCache>
                <c:ptCount val="1"/>
                <c:pt idx="0">
                  <c:v>Graduated Students</c:v>
                </c:pt>
              </c:strCache>
            </c:strRef>
          </c:tx>
          <c:spPr>
            <a:ln w="25400" cap="rnd">
              <a:noFill/>
              <a:round/>
            </a:ln>
            <a:effectLst/>
          </c:spPr>
          <c:marker>
            <c:symbol val="circle"/>
            <c:size val="7"/>
            <c:spPr>
              <a:solidFill>
                <a:srgbClr val="00B050"/>
              </a:solidFill>
              <a:ln w="9525">
                <a:solidFill>
                  <a:schemeClr val="tx1"/>
                </a:solidFill>
              </a:ln>
              <a:effectLst/>
            </c:spPr>
          </c:marker>
          <c:trendline>
            <c:spPr>
              <a:ln w="19050" cap="rnd">
                <a:solidFill>
                  <a:srgbClr val="00B050"/>
                </a:solidFill>
                <a:prstDash val="sysDot"/>
              </a:ln>
              <a:effectLst/>
            </c:spPr>
            <c:trendlineType val="linear"/>
            <c:dispRSqr val="0"/>
            <c:dispEq val="0"/>
          </c:trendline>
          <c:xVal>
            <c:numRef>
              <c:f>Pubs_by_yr!$B$17:$B$49</c:f>
              <c:numCache>
                <c:formatCode>General</c:formatCode>
                <c:ptCount val="33"/>
                <c:pt idx="0">
                  <c:v>1986</c:v>
                </c:pt>
                <c:pt idx="1">
                  <c:v>1987</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numCache>
            </c:numRef>
          </c:xVal>
          <c:yVal>
            <c:numRef>
              <c:f>Pubs_by_yr!$D$17:$D$49</c:f>
              <c:numCache>
                <c:formatCode>General</c:formatCode>
                <c:ptCount val="33"/>
                <c:pt idx="5">
                  <c:v>2</c:v>
                </c:pt>
                <c:pt idx="6">
                  <c:v>1</c:v>
                </c:pt>
                <c:pt idx="7">
                  <c:v>1</c:v>
                </c:pt>
                <c:pt idx="8">
                  <c:v>5</c:v>
                </c:pt>
                <c:pt idx="9">
                  <c:v>1</c:v>
                </c:pt>
                <c:pt idx="10">
                  <c:v>4</c:v>
                </c:pt>
                <c:pt idx="11">
                  <c:v>2</c:v>
                </c:pt>
                <c:pt idx="12">
                  <c:v>6</c:v>
                </c:pt>
                <c:pt idx="14">
                  <c:v>4</c:v>
                </c:pt>
                <c:pt idx="15">
                  <c:v>3</c:v>
                </c:pt>
                <c:pt idx="16">
                  <c:v>3</c:v>
                </c:pt>
                <c:pt idx="17">
                  <c:v>5</c:v>
                </c:pt>
                <c:pt idx="18">
                  <c:v>4</c:v>
                </c:pt>
                <c:pt idx="20">
                  <c:v>7</c:v>
                </c:pt>
                <c:pt idx="21">
                  <c:v>5</c:v>
                </c:pt>
                <c:pt idx="22">
                  <c:v>3</c:v>
                </c:pt>
                <c:pt idx="23">
                  <c:v>2</c:v>
                </c:pt>
                <c:pt idx="24">
                  <c:v>3</c:v>
                </c:pt>
                <c:pt idx="25">
                  <c:v>5</c:v>
                </c:pt>
                <c:pt idx="26">
                  <c:v>4</c:v>
                </c:pt>
                <c:pt idx="27">
                  <c:v>4</c:v>
                </c:pt>
                <c:pt idx="28">
                  <c:v>1</c:v>
                </c:pt>
                <c:pt idx="29">
                  <c:v>9</c:v>
                </c:pt>
                <c:pt idx="30">
                  <c:v>3</c:v>
                </c:pt>
                <c:pt idx="31">
                  <c:v>3</c:v>
                </c:pt>
                <c:pt idx="32">
                  <c:v>5</c:v>
                </c:pt>
              </c:numCache>
            </c:numRef>
          </c:yVal>
          <c:smooth val="0"/>
          <c:extLst>
            <c:ext xmlns:c16="http://schemas.microsoft.com/office/drawing/2014/chart" uri="{C3380CC4-5D6E-409C-BE32-E72D297353CC}">
              <c16:uniqueId val="{00000000-10F6-4979-B326-C747247432EB}"/>
            </c:ext>
          </c:extLst>
        </c:ser>
        <c:dLbls>
          <c:showLegendKey val="0"/>
          <c:showVal val="0"/>
          <c:showCatName val="0"/>
          <c:showSerName val="0"/>
          <c:showPercent val="0"/>
          <c:showBubbleSize val="0"/>
        </c:dLbls>
        <c:axId val="1919078911"/>
        <c:axId val="1919078495"/>
      </c:scatterChart>
      <c:valAx>
        <c:axId val="1276530448"/>
        <c:scaling>
          <c:orientation val="minMax"/>
          <c:max val="2020"/>
          <c:min val="198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6531696"/>
        <c:crosses val="autoZero"/>
        <c:crossBetween val="midCat"/>
      </c:valAx>
      <c:valAx>
        <c:axId val="12765316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a:t>
                </a:r>
                <a:r>
                  <a:rPr lang="en-US" baseline="0"/>
                  <a:t> of Journal Publications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6530448"/>
        <c:crosses val="autoZero"/>
        <c:crossBetween val="midCat"/>
      </c:valAx>
      <c:valAx>
        <c:axId val="1919078495"/>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Graduated Students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9078911"/>
        <c:crosses val="max"/>
        <c:crossBetween val="midCat"/>
      </c:valAx>
      <c:valAx>
        <c:axId val="1919078911"/>
        <c:scaling>
          <c:orientation val="minMax"/>
        </c:scaling>
        <c:delete val="1"/>
        <c:axPos val="b"/>
        <c:numFmt formatCode="General" sourceLinked="1"/>
        <c:majorTickMark val="out"/>
        <c:minorTickMark val="none"/>
        <c:tickLblPos val="nextTo"/>
        <c:crossAx val="1919078495"/>
        <c:crosses val="autoZero"/>
        <c:crossBetween val="midCat"/>
      </c:valAx>
      <c:spPr>
        <a:noFill/>
        <a:ln>
          <a:noFill/>
        </a:ln>
        <a:effectLst/>
      </c:spPr>
    </c:plotArea>
    <c:legend>
      <c:legendPos val="l"/>
      <c:legendEntry>
        <c:idx val="2"/>
        <c:delete val="1"/>
      </c:legendEntry>
      <c:legendEntry>
        <c:idx val="3"/>
        <c:delete val="1"/>
      </c:legendEntry>
      <c:layout>
        <c:manualLayout>
          <c:xMode val="edge"/>
          <c:yMode val="edge"/>
          <c:x val="0.14048779048841528"/>
          <c:y val="0.12013815981335667"/>
          <c:w val="0.2325898487840882"/>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landscape" horizontalDpi="-3"/>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Graduates/yr</a:t>
            </a:r>
          </a:p>
        </c:rich>
      </c:tx>
      <c:layout>
        <c:manualLayout>
          <c:xMode val="edge"/>
          <c:yMode val="edge"/>
          <c:x val="0.48744692482496121"/>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548381452318461"/>
          <c:y val="4.2083333333333355E-2"/>
          <c:w val="0.81862729658792655"/>
          <c:h val="0.75234580052493438"/>
        </c:manualLayout>
      </c:layout>
      <c:scatterChart>
        <c:scatterStyle val="lineMarker"/>
        <c:varyColors val="0"/>
        <c:ser>
          <c:idx val="0"/>
          <c:order val="0"/>
          <c:tx>
            <c:strRef>
              <c:f>Grads_per_year!$G$2</c:f>
              <c:strCache>
                <c:ptCount val="1"/>
                <c:pt idx="0">
                  <c:v>Thesis Required Graduates</c:v>
                </c:pt>
              </c:strCache>
            </c:strRef>
          </c:tx>
          <c:spPr>
            <a:ln w="19050" cap="rnd">
              <a:noFill/>
              <a:round/>
            </a:ln>
            <a:effectLst/>
          </c:spPr>
          <c:marker>
            <c:symbol val="circle"/>
            <c:size val="6"/>
            <c:spPr>
              <a:solidFill>
                <a:srgbClr val="92D050"/>
              </a:solidFill>
              <a:ln w="9525">
                <a:solidFill>
                  <a:schemeClr val="tx1"/>
                </a:solidFill>
              </a:ln>
              <a:effectLst/>
            </c:spPr>
          </c:marker>
          <c:trendline>
            <c:spPr>
              <a:ln w="12700" cap="rnd">
                <a:solidFill>
                  <a:schemeClr val="tx1"/>
                </a:solidFill>
                <a:prstDash val="sysDot"/>
              </a:ln>
              <a:effectLst/>
            </c:spPr>
            <c:trendlineType val="linear"/>
            <c:dispRSqr val="1"/>
            <c:dispEq val="1"/>
            <c:trendlineLbl>
              <c:layout>
                <c:manualLayout>
                  <c:x val="-0.53156244675487918"/>
                  <c:y val="-0.30036380869058033"/>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baseline="0"/>
                      <a:t>y = 0.096x - 189</a:t>
                    </a:r>
                    <a:br>
                      <a:rPr lang="en-US" baseline="0"/>
                    </a:br>
                    <a:r>
                      <a:rPr lang="en-US" baseline="0"/>
                      <a:t>r² = 0.13</a:t>
                    </a:r>
                    <a:br>
                      <a:rPr lang="en-US" baseline="0"/>
                    </a:br>
                    <a:r>
                      <a:rPr lang="en-US" baseline="0"/>
                      <a:t>Total = 95</a:t>
                    </a:r>
                    <a:br>
                      <a:rPr lang="en-US" baseline="0"/>
                    </a:br>
                    <a:r>
                      <a:rPr lang="en-US" baseline="0"/>
                      <a:t>Avg = 3.3</a:t>
                    </a:r>
                    <a:endParaRPr lang="en-US" sz="800" baseline="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Grads_per_year!$F$3:$F$31</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xVal>
          <c:yVal>
            <c:numRef>
              <c:f>Grads_per_year!$G$3:$G$31</c:f>
              <c:numCache>
                <c:formatCode>General</c:formatCode>
                <c:ptCount val="29"/>
                <c:pt idx="0">
                  <c:v>0</c:v>
                </c:pt>
                <c:pt idx="1">
                  <c:v>2</c:v>
                </c:pt>
                <c:pt idx="2">
                  <c:v>1</c:v>
                </c:pt>
                <c:pt idx="3">
                  <c:v>1</c:v>
                </c:pt>
                <c:pt idx="4">
                  <c:v>5</c:v>
                </c:pt>
                <c:pt idx="5">
                  <c:v>1</c:v>
                </c:pt>
                <c:pt idx="6">
                  <c:v>4</c:v>
                </c:pt>
                <c:pt idx="7">
                  <c:v>2</c:v>
                </c:pt>
                <c:pt idx="8">
                  <c:v>6</c:v>
                </c:pt>
                <c:pt idx="9">
                  <c:v>0</c:v>
                </c:pt>
                <c:pt idx="10">
                  <c:v>4</c:v>
                </c:pt>
                <c:pt idx="11">
                  <c:v>3</c:v>
                </c:pt>
                <c:pt idx="12">
                  <c:v>3</c:v>
                </c:pt>
                <c:pt idx="13">
                  <c:v>5</c:v>
                </c:pt>
                <c:pt idx="14">
                  <c:v>4</c:v>
                </c:pt>
                <c:pt idx="15">
                  <c:v>0</c:v>
                </c:pt>
                <c:pt idx="16">
                  <c:v>7</c:v>
                </c:pt>
                <c:pt idx="17">
                  <c:v>5</c:v>
                </c:pt>
                <c:pt idx="18">
                  <c:v>3</c:v>
                </c:pt>
                <c:pt idx="19">
                  <c:v>2</c:v>
                </c:pt>
                <c:pt idx="20">
                  <c:v>3</c:v>
                </c:pt>
                <c:pt idx="21">
                  <c:v>5</c:v>
                </c:pt>
                <c:pt idx="22">
                  <c:v>4</c:v>
                </c:pt>
                <c:pt idx="23">
                  <c:v>4</c:v>
                </c:pt>
                <c:pt idx="24">
                  <c:v>1</c:v>
                </c:pt>
                <c:pt idx="25">
                  <c:v>9</c:v>
                </c:pt>
                <c:pt idx="26">
                  <c:v>3</c:v>
                </c:pt>
                <c:pt idx="27">
                  <c:v>3</c:v>
                </c:pt>
                <c:pt idx="28">
                  <c:v>5</c:v>
                </c:pt>
              </c:numCache>
            </c:numRef>
          </c:yVal>
          <c:smooth val="0"/>
          <c:extLst>
            <c:ext xmlns:c16="http://schemas.microsoft.com/office/drawing/2014/chart" uri="{C3380CC4-5D6E-409C-BE32-E72D297353CC}">
              <c16:uniqueId val="{00000000-9564-41FF-A9B3-B16FAB6394D6}"/>
            </c:ext>
          </c:extLst>
        </c:ser>
        <c:dLbls>
          <c:showLegendKey val="0"/>
          <c:showVal val="0"/>
          <c:showCatName val="0"/>
          <c:showSerName val="0"/>
          <c:showPercent val="0"/>
          <c:showBubbleSize val="0"/>
        </c:dLbls>
        <c:axId val="410439535"/>
        <c:axId val="410432047"/>
      </c:scatterChart>
      <c:valAx>
        <c:axId val="410439535"/>
        <c:scaling>
          <c:orientation val="minMax"/>
          <c:max val="2019"/>
          <c:min val="199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0432047"/>
        <c:crosses val="autoZero"/>
        <c:crossBetween val="midCat"/>
        <c:majorUnit val="5"/>
      </c:valAx>
      <c:valAx>
        <c:axId val="410432047"/>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b="1"/>
                  <a:t>Thesis</a:t>
                </a:r>
                <a:r>
                  <a:rPr lang="en-US" sz="1000" b="1" baseline="0"/>
                  <a:t>-required-graduates</a:t>
                </a:r>
                <a:endParaRPr lang="en-US" sz="1000"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043953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Co</a:t>
            </a:r>
            <a:r>
              <a:rPr lang="en-US" baseline="0"/>
              <a:t> Authors, 210 Journal PUblications</a:t>
            </a:r>
            <a:endParaRPr lang="en-US"/>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19050">
                <a:solidFill>
                  <a:schemeClr val="lt1"/>
                </a:solidFill>
              </a:ln>
              <a:effectLst/>
              <a:sp3d contourW="19050">
                <a:contourClr>
                  <a:schemeClr val="lt1"/>
                </a:contourClr>
              </a:sp3d>
            </c:spPr>
            <c:extLst>
              <c:ext xmlns:c16="http://schemas.microsoft.com/office/drawing/2014/chart" uri="{C3380CC4-5D6E-409C-BE32-E72D297353CC}">
                <c16:uniqueId val="{00000001-498B-4AB6-A1EA-CAE90EE5BCF3}"/>
              </c:ext>
            </c:extLst>
          </c:dPt>
          <c:dPt>
            <c:idx val="1"/>
            <c:bubble3D val="0"/>
            <c:spPr>
              <a:solidFill>
                <a:schemeClr val="accent2"/>
              </a:solidFill>
              <a:ln w="19050">
                <a:solidFill>
                  <a:schemeClr val="lt1"/>
                </a:solidFill>
              </a:ln>
              <a:effectLst/>
              <a:sp3d contourW="19050">
                <a:contourClr>
                  <a:schemeClr val="lt1"/>
                </a:contourClr>
              </a:sp3d>
            </c:spPr>
            <c:extLst>
              <c:ext xmlns:c16="http://schemas.microsoft.com/office/drawing/2014/chart" uri="{C3380CC4-5D6E-409C-BE32-E72D297353CC}">
                <c16:uniqueId val="{00000003-498B-4AB6-A1EA-CAE90EE5BCF3}"/>
              </c:ext>
            </c:extLst>
          </c:dPt>
          <c:dPt>
            <c:idx val="2"/>
            <c:bubble3D val="0"/>
            <c:spPr>
              <a:solidFill>
                <a:schemeClr val="accent3"/>
              </a:solidFill>
              <a:ln w="19050">
                <a:solidFill>
                  <a:schemeClr val="lt1"/>
                </a:solidFill>
              </a:ln>
              <a:effectLst/>
              <a:sp3d contourW="19050">
                <a:contourClr>
                  <a:schemeClr val="lt1"/>
                </a:contourClr>
              </a:sp3d>
            </c:spPr>
            <c:extLst>
              <c:ext xmlns:c16="http://schemas.microsoft.com/office/drawing/2014/chart" uri="{C3380CC4-5D6E-409C-BE32-E72D297353CC}">
                <c16:uniqueId val="{00000005-498B-4AB6-A1EA-CAE90EE5BCF3}"/>
              </c:ext>
            </c:extLst>
          </c:dPt>
          <c:dPt>
            <c:idx val="3"/>
            <c:bubble3D val="0"/>
            <c:spPr>
              <a:solidFill>
                <a:schemeClr val="accent4"/>
              </a:solidFill>
              <a:ln w="19050">
                <a:solidFill>
                  <a:schemeClr val="lt1"/>
                </a:solidFill>
              </a:ln>
              <a:effectLst/>
              <a:sp3d contourW="19050">
                <a:contourClr>
                  <a:schemeClr val="lt1"/>
                </a:contourClr>
              </a:sp3d>
            </c:spPr>
            <c:extLst>
              <c:ext xmlns:c16="http://schemas.microsoft.com/office/drawing/2014/chart" uri="{C3380CC4-5D6E-409C-BE32-E72D297353CC}">
                <c16:uniqueId val="{00000007-498B-4AB6-A1EA-CAE90EE5BCF3}"/>
              </c:ext>
            </c:extLst>
          </c:dPt>
          <c:dPt>
            <c:idx val="4"/>
            <c:bubble3D val="0"/>
            <c:spPr>
              <a:solidFill>
                <a:schemeClr val="accent5"/>
              </a:solidFill>
              <a:ln w="19050">
                <a:solidFill>
                  <a:schemeClr val="lt1"/>
                </a:solidFill>
              </a:ln>
              <a:effectLst/>
              <a:sp3d contourW="19050">
                <a:contourClr>
                  <a:schemeClr val="lt1"/>
                </a:contourClr>
              </a:sp3d>
            </c:spPr>
            <c:extLst>
              <c:ext xmlns:c16="http://schemas.microsoft.com/office/drawing/2014/chart" uri="{C3380CC4-5D6E-409C-BE32-E72D297353CC}">
                <c16:uniqueId val="{00000009-498B-4AB6-A1EA-CAE90EE5BCF3}"/>
              </c:ext>
            </c:extLst>
          </c:dPt>
          <c:dPt>
            <c:idx val="5"/>
            <c:bubble3D val="0"/>
            <c:spPr>
              <a:solidFill>
                <a:schemeClr val="accent6"/>
              </a:solidFill>
              <a:ln w="19050">
                <a:solidFill>
                  <a:schemeClr val="lt1"/>
                </a:solidFill>
              </a:ln>
              <a:effectLst/>
              <a:sp3d contourW="19050">
                <a:contourClr>
                  <a:schemeClr val="lt1"/>
                </a:contourClr>
              </a:sp3d>
            </c:spPr>
            <c:extLst>
              <c:ext xmlns:c16="http://schemas.microsoft.com/office/drawing/2014/chart" uri="{C3380CC4-5D6E-409C-BE32-E72D297353CC}">
                <c16:uniqueId val="{0000000B-498B-4AB6-A1EA-CAE90EE5BCF3}"/>
              </c:ext>
            </c:extLst>
          </c:dPt>
          <c:dPt>
            <c:idx val="6"/>
            <c:bubble3D val="0"/>
            <c:spPr>
              <a:solidFill>
                <a:schemeClr val="accent1">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0D-498B-4AB6-A1EA-CAE90EE5BCF3}"/>
              </c:ext>
            </c:extLst>
          </c:dPt>
          <c:dPt>
            <c:idx val="7"/>
            <c:bubble3D val="0"/>
            <c:spPr>
              <a:solidFill>
                <a:schemeClr val="accent2">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0F-498B-4AB6-A1EA-CAE90EE5BCF3}"/>
              </c:ext>
            </c:extLst>
          </c:dPt>
          <c:dPt>
            <c:idx val="8"/>
            <c:bubble3D val="0"/>
            <c:spPr>
              <a:solidFill>
                <a:schemeClr val="accent3">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11-498B-4AB6-A1EA-CAE90EE5BCF3}"/>
              </c:ext>
            </c:extLst>
          </c:dPt>
          <c:dPt>
            <c:idx val="9"/>
            <c:bubble3D val="0"/>
            <c:spPr>
              <a:solidFill>
                <a:schemeClr val="accent4">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13-498B-4AB6-A1EA-CAE90EE5BCF3}"/>
              </c:ext>
            </c:extLst>
          </c:dPt>
          <c:dPt>
            <c:idx val="10"/>
            <c:bubble3D val="0"/>
            <c:spPr>
              <a:solidFill>
                <a:schemeClr val="accent5">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15-498B-4AB6-A1EA-CAE90EE5BCF3}"/>
              </c:ext>
            </c:extLst>
          </c:dPt>
          <c:dPt>
            <c:idx val="11"/>
            <c:bubble3D val="0"/>
            <c:spPr>
              <a:solidFill>
                <a:schemeClr val="accent6">
                  <a:lumMod val="60000"/>
                </a:schemeClr>
              </a:solidFill>
              <a:ln w="19050">
                <a:solidFill>
                  <a:schemeClr val="lt1"/>
                </a:solidFill>
              </a:ln>
              <a:effectLst/>
              <a:sp3d contourW="19050">
                <a:contourClr>
                  <a:schemeClr val="lt1"/>
                </a:contourClr>
              </a:sp3d>
            </c:spPr>
            <c:extLst>
              <c:ext xmlns:c16="http://schemas.microsoft.com/office/drawing/2014/chart" uri="{C3380CC4-5D6E-409C-BE32-E72D297353CC}">
                <c16:uniqueId val="{00000017-498B-4AB6-A1EA-CAE90EE5BCF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Pubs_by_yr!$A$55:$A$66</c:f>
              <c:strCache>
                <c:ptCount val="12"/>
                <c:pt idx="0">
                  <c:v>Arnall</c:v>
                </c:pt>
                <c:pt idx="1">
                  <c:v>Barreto</c:v>
                </c:pt>
                <c:pt idx="2">
                  <c:v>Bushong</c:v>
                </c:pt>
                <c:pt idx="3">
                  <c:v>Freeman</c:v>
                </c:pt>
                <c:pt idx="4">
                  <c:v>Girma</c:v>
                </c:pt>
                <c:pt idx="5">
                  <c:v>Solie</c:v>
                </c:pt>
                <c:pt idx="6">
                  <c:v>Mullen</c:v>
                </c:pt>
                <c:pt idx="7">
                  <c:v>Olson</c:v>
                </c:pt>
                <c:pt idx="8">
                  <c:v>Johnson </c:v>
                </c:pt>
                <c:pt idx="9">
                  <c:v>Stone </c:v>
                </c:pt>
                <c:pt idx="10">
                  <c:v>Walsh</c:v>
                </c:pt>
                <c:pt idx="11">
                  <c:v>Westerman</c:v>
                </c:pt>
              </c:strCache>
            </c:strRef>
          </c:cat>
          <c:val>
            <c:numRef>
              <c:f>Pubs_by_yr!$B$55:$B$66</c:f>
              <c:numCache>
                <c:formatCode>General</c:formatCode>
                <c:ptCount val="12"/>
                <c:pt idx="0">
                  <c:v>35</c:v>
                </c:pt>
                <c:pt idx="1">
                  <c:v>8</c:v>
                </c:pt>
                <c:pt idx="2">
                  <c:v>11</c:v>
                </c:pt>
                <c:pt idx="3">
                  <c:v>41</c:v>
                </c:pt>
                <c:pt idx="4">
                  <c:v>32</c:v>
                </c:pt>
                <c:pt idx="5">
                  <c:v>54</c:v>
                </c:pt>
                <c:pt idx="6">
                  <c:v>22</c:v>
                </c:pt>
                <c:pt idx="7">
                  <c:v>8</c:v>
                </c:pt>
                <c:pt idx="8">
                  <c:v>51</c:v>
                </c:pt>
                <c:pt idx="9">
                  <c:v>38</c:v>
                </c:pt>
                <c:pt idx="10">
                  <c:v>11</c:v>
                </c:pt>
                <c:pt idx="11">
                  <c:v>13</c:v>
                </c:pt>
              </c:numCache>
            </c:numRef>
          </c:val>
          <c:extLst>
            <c:ext xmlns:c16="http://schemas.microsoft.com/office/drawing/2014/chart" uri="{C3380CC4-5D6E-409C-BE32-E72D297353CC}">
              <c16:uniqueId val="{00000018-498B-4AB6-A1EA-CAE90EE5BCF3}"/>
            </c:ext>
          </c:extLst>
        </c:ser>
        <c:dLbls>
          <c:dLblPos val="inEnd"/>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90 Graduates, 1991-2019</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Grads_by_country!$L$7</c:f>
              <c:strCache>
                <c:ptCount val="1"/>
                <c:pt idx="0">
                  <c:v>Graduates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236-4CF3-8E6E-282DED2702D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236-4CF3-8E6E-282DED2702D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236-4CF3-8E6E-282DED2702D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236-4CF3-8E6E-282DED2702DB}"/>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3236-4CF3-8E6E-282DED2702DB}"/>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3236-4CF3-8E6E-282DED2702DB}"/>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3236-4CF3-8E6E-282DED2702DB}"/>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3236-4CF3-8E6E-282DED2702DB}"/>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3236-4CF3-8E6E-282DED2702DB}"/>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3236-4CF3-8E6E-282DED2702DB}"/>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3236-4CF3-8E6E-282DED2702DB}"/>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3236-4CF3-8E6E-282DED2702DB}"/>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3236-4CF3-8E6E-282DED2702DB}"/>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3236-4CF3-8E6E-282DED2702DB}"/>
              </c:ext>
            </c:extLst>
          </c:dPt>
          <c:dPt>
            <c:idx val="14"/>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3236-4CF3-8E6E-282DED2702DB}"/>
              </c:ext>
            </c:extLst>
          </c:dPt>
          <c:dPt>
            <c:idx val="15"/>
            <c:bubble3D val="0"/>
            <c:spPr>
              <a:solidFill>
                <a:schemeClr val="accent4">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3236-4CF3-8E6E-282DED2702DB}"/>
              </c:ext>
            </c:extLst>
          </c:dPt>
          <c:dPt>
            <c:idx val="16"/>
            <c:bubble3D val="0"/>
            <c:spPr>
              <a:solidFill>
                <a:schemeClr val="accent5">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1-3236-4CF3-8E6E-282DED2702DB}"/>
              </c:ext>
            </c:extLst>
          </c:dPt>
          <c:dPt>
            <c:idx val="17"/>
            <c:bubble3D val="0"/>
            <c:spPr>
              <a:solidFill>
                <a:schemeClr val="accent6">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3236-4CF3-8E6E-282DED2702DB}"/>
              </c:ext>
            </c:extLst>
          </c:dPt>
          <c:dPt>
            <c:idx val="18"/>
            <c:bubble3D val="0"/>
            <c:spPr>
              <a:solidFill>
                <a:schemeClr val="accent1">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3236-4CF3-8E6E-282DED2702DB}"/>
              </c:ext>
            </c:extLst>
          </c:dPt>
          <c:dPt>
            <c:idx val="19"/>
            <c:bubble3D val="0"/>
            <c:spPr>
              <a:solidFill>
                <a:schemeClr val="accent2">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7-3236-4CF3-8E6E-282DED2702DB}"/>
              </c:ext>
            </c:extLst>
          </c:dPt>
          <c:dPt>
            <c:idx val="20"/>
            <c:bubble3D val="0"/>
            <c:spPr>
              <a:solidFill>
                <a:schemeClr val="accent3">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9-3236-4CF3-8E6E-282DED2702DB}"/>
              </c:ext>
            </c:extLst>
          </c:dPt>
          <c:dPt>
            <c:idx val="21"/>
            <c:bubble3D val="0"/>
            <c:spPr>
              <a:solidFill>
                <a:schemeClr val="accent4">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B-3236-4CF3-8E6E-282DED2702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Grads_by_country!$K$8:$K$29</c:f>
              <c:strCache>
                <c:ptCount val="22"/>
                <c:pt idx="0">
                  <c:v>Argentina</c:v>
                </c:pt>
                <c:pt idx="1">
                  <c:v>Brazil</c:v>
                </c:pt>
                <c:pt idx="2">
                  <c:v>China</c:v>
                </c:pt>
                <c:pt idx="3">
                  <c:v>El Salvador</c:v>
                </c:pt>
                <c:pt idx="4">
                  <c:v>Ethiopia</c:v>
                </c:pt>
                <c:pt idx="5">
                  <c:v>India</c:v>
                </c:pt>
                <c:pt idx="6">
                  <c:v>Indonesia</c:v>
                </c:pt>
                <c:pt idx="7">
                  <c:v>Iraq</c:v>
                </c:pt>
                <c:pt idx="8">
                  <c:v>Japan</c:v>
                </c:pt>
                <c:pt idx="9">
                  <c:v>Kenya</c:v>
                </c:pt>
                <c:pt idx="10">
                  <c:v>Korea</c:v>
                </c:pt>
                <c:pt idx="11">
                  <c:v>Malaysia</c:v>
                </c:pt>
                <c:pt idx="12">
                  <c:v>Mexico</c:v>
                </c:pt>
                <c:pt idx="13">
                  <c:v>Nepal</c:v>
                </c:pt>
                <c:pt idx="14">
                  <c:v>Nigeria</c:v>
                </c:pt>
                <c:pt idx="15">
                  <c:v>Philippines</c:v>
                </c:pt>
                <c:pt idx="16">
                  <c:v>Russia</c:v>
                </c:pt>
                <c:pt idx="17">
                  <c:v>Sierra Leone</c:v>
                </c:pt>
                <c:pt idx="18">
                  <c:v>Suriname</c:v>
                </c:pt>
                <c:pt idx="19">
                  <c:v>Uganda</c:v>
                </c:pt>
                <c:pt idx="20">
                  <c:v>USA</c:v>
                </c:pt>
                <c:pt idx="21">
                  <c:v>Uzbekistan</c:v>
                </c:pt>
              </c:strCache>
            </c:strRef>
          </c:cat>
          <c:val>
            <c:numRef>
              <c:f>Grads_by_country!$L$8:$L$29</c:f>
              <c:numCache>
                <c:formatCode>General</c:formatCode>
                <c:ptCount val="22"/>
                <c:pt idx="0">
                  <c:v>1</c:v>
                </c:pt>
                <c:pt idx="1">
                  <c:v>5</c:v>
                </c:pt>
                <c:pt idx="2">
                  <c:v>1</c:v>
                </c:pt>
                <c:pt idx="3">
                  <c:v>2</c:v>
                </c:pt>
                <c:pt idx="4">
                  <c:v>5</c:v>
                </c:pt>
                <c:pt idx="5">
                  <c:v>3</c:v>
                </c:pt>
                <c:pt idx="6">
                  <c:v>2</c:v>
                </c:pt>
                <c:pt idx="7">
                  <c:v>1</c:v>
                </c:pt>
                <c:pt idx="8">
                  <c:v>1</c:v>
                </c:pt>
                <c:pt idx="9">
                  <c:v>2</c:v>
                </c:pt>
                <c:pt idx="10">
                  <c:v>1</c:v>
                </c:pt>
                <c:pt idx="11">
                  <c:v>1</c:v>
                </c:pt>
                <c:pt idx="12">
                  <c:v>1</c:v>
                </c:pt>
                <c:pt idx="13">
                  <c:v>2</c:v>
                </c:pt>
                <c:pt idx="14">
                  <c:v>2</c:v>
                </c:pt>
                <c:pt idx="15">
                  <c:v>2</c:v>
                </c:pt>
                <c:pt idx="16">
                  <c:v>1</c:v>
                </c:pt>
                <c:pt idx="17">
                  <c:v>1</c:v>
                </c:pt>
                <c:pt idx="18">
                  <c:v>2</c:v>
                </c:pt>
                <c:pt idx="19">
                  <c:v>7</c:v>
                </c:pt>
                <c:pt idx="20">
                  <c:v>55</c:v>
                </c:pt>
                <c:pt idx="21">
                  <c:v>2</c:v>
                </c:pt>
              </c:numCache>
            </c:numRef>
          </c:val>
          <c:extLst>
            <c:ext xmlns:c16="http://schemas.microsoft.com/office/drawing/2014/chart" uri="{C3380CC4-5D6E-409C-BE32-E72D297353CC}">
              <c16:uniqueId val="{00000000-20C9-4F9D-8B6A-CFDDD22EF7C5}"/>
            </c:ext>
          </c:extLst>
        </c:ser>
        <c:dLbls>
          <c:showLegendKey val="0"/>
          <c:showVal val="0"/>
          <c:showCatName val="0"/>
          <c:showSerName val="0"/>
          <c:showPercent val="0"/>
          <c:showBubbleSize val="0"/>
          <c:showLeaderLines val="1"/>
        </c:dLbls>
      </c:pie3DChart>
      <c:spPr>
        <a:noFill/>
        <a:ln>
          <a:noFill/>
        </a:ln>
        <a:effectLst/>
      </c:spPr>
    </c:plotArea>
    <c:legend>
      <c:legendPos val="l"/>
      <c:layout>
        <c:manualLayout>
          <c:xMode val="edge"/>
          <c:yMode val="edge"/>
          <c:x val="8.3333333333333332E-3"/>
          <c:y val="4.0135972586759994E-2"/>
          <c:w val="0.1900325896762905"/>
          <c:h val="0.94792213473315834"/>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66</xdr:row>
      <xdr:rowOff>0</xdr:rowOff>
    </xdr:from>
    <xdr:to>
      <xdr:col>8</xdr:col>
      <xdr:colOff>9525</xdr:colOff>
      <xdr:row>66</xdr:row>
      <xdr:rowOff>9525</xdr:rowOff>
    </xdr:to>
    <xdr:pic>
      <xdr:nvPicPr>
        <xdr:cNvPr id="2" name="pt1:r1:0:s43" descr="https://www.evise.com/evise/adf/images/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01675" y="1382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9</xdr:row>
      <xdr:rowOff>0</xdr:rowOff>
    </xdr:from>
    <xdr:to>
      <xdr:col>8</xdr:col>
      <xdr:colOff>9525</xdr:colOff>
      <xdr:row>9</xdr:row>
      <xdr:rowOff>9525</xdr:rowOff>
    </xdr:to>
    <xdr:pic>
      <xdr:nvPicPr>
        <xdr:cNvPr id="2" name="pt1:r1:0:s43" descr="https://www.evise.com/evise/adf/images/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01675" y="1382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423862</xdr:colOff>
      <xdr:row>5</xdr:row>
      <xdr:rowOff>4762</xdr:rowOff>
    </xdr:from>
    <xdr:to>
      <xdr:col>22</xdr:col>
      <xdr:colOff>119062</xdr:colOff>
      <xdr:row>17</xdr:row>
      <xdr:rowOff>71437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404811</xdr:colOff>
      <xdr:row>17</xdr:row>
      <xdr:rowOff>166687</xdr:rowOff>
    </xdr:from>
    <xdr:to>
      <xdr:col>22</xdr:col>
      <xdr:colOff>409574</xdr:colOff>
      <xdr:row>29</xdr:row>
      <xdr:rowOff>128587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271462</xdr:colOff>
      <xdr:row>54</xdr:row>
      <xdr:rowOff>4762</xdr:rowOff>
    </xdr:from>
    <xdr:to>
      <xdr:col>9</xdr:col>
      <xdr:colOff>576262</xdr:colOff>
      <xdr:row>68</xdr:row>
      <xdr:rowOff>80962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42861</xdr:colOff>
      <xdr:row>0</xdr:row>
      <xdr:rowOff>138112</xdr:rowOff>
    </xdr:from>
    <xdr:to>
      <xdr:col>7</xdr:col>
      <xdr:colOff>590549</xdr:colOff>
      <xdr:row>15</xdr:row>
      <xdr:rowOff>14287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0.36</cdr:x>
      <cdr:y>0.12326</cdr:y>
    </cdr:from>
    <cdr:to>
      <cdr:x>0.79902</cdr:x>
      <cdr:y>0.2934</cdr:y>
    </cdr:to>
    <cdr:sp macro="" textlink="">
      <cdr:nvSpPr>
        <cdr:cNvPr id="2" name="TextBox 1"/>
        <cdr:cNvSpPr txBox="1"/>
      </cdr:nvSpPr>
      <cdr:spPr>
        <a:xfrm xmlns:a="http://schemas.openxmlformats.org/drawingml/2006/main">
          <a:off x="1757363" y="338137"/>
          <a:ext cx="2143125"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Total =</a:t>
          </a:r>
          <a:r>
            <a:rPr lang="en-US" sz="1000" baseline="0"/>
            <a:t> 234 (avg. 7/yr)</a:t>
          </a:r>
          <a:br>
            <a:rPr lang="en-US" sz="1000" baseline="0"/>
          </a:br>
          <a:r>
            <a:rPr lang="en-US" sz="1000" baseline="0"/>
            <a:t>Total = 95 (avg. 3.3/yr)</a:t>
          </a:r>
          <a:endParaRPr lang="en-US" sz="1000"/>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134083</xdr:colOff>
      <xdr:row>5</xdr:row>
      <xdr:rowOff>120160</xdr:rowOff>
    </xdr:from>
    <xdr:to>
      <xdr:col>16</xdr:col>
      <xdr:colOff>437417</xdr:colOff>
      <xdr:row>20</xdr:row>
      <xdr:rowOff>5860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171450</xdr:colOff>
      <xdr:row>0</xdr:row>
      <xdr:rowOff>104775</xdr:rowOff>
    </xdr:from>
    <xdr:to>
      <xdr:col>21</xdr:col>
      <xdr:colOff>542925</xdr:colOff>
      <xdr:row>14</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18</xdr:row>
      <xdr:rowOff>76200</xdr:rowOff>
    </xdr:from>
    <xdr:to>
      <xdr:col>20</xdr:col>
      <xdr:colOff>581025</xdr:colOff>
      <xdr:row>32</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17%20Produc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Produc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asnr.okstate.edu/precision_ag" TargetMode="External"/><Relationship Id="rId1" Type="http://schemas.openxmlformats.org/officeDocument/2006/relationships/hyperlink" Target="http://www.nue.okstate.ed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nue.okstate.edu/NPKS_use_efficiency.html" TargetMode="External"/><Relationship Id="rId2" Type="http://schemas.openxmlformats.org/officeDocument/2006/relationships/hyperlink" Target="http://www.dasnr.okstate.edu/precision_ag" TargetMode="External"/><Relationship Id="rId1" Type="http://schemas.openxmlformats.org/officeDocument/2006/relationships/hyperlink" Target="http://www.nue.okstate.edu/"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dasnr.okstate.edu/precision_ag" TargetMode="External"/><Relationship Id="rId1" Type="http://schemas.openxmlformats.org/officeDocument/2006/relationships/hyperlink" Target="http://www.nue.okstate.edu/"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130" zoomScaleNormal="130" workbookViewId="0">
      <selection activeCell="H41" sqref="H41"/>
    </sheetView>
  </sheetViews>
  <sheetFormatPr defaultRowHeight="12.75" x14ac:dyDescent="0.2"/>
  <cols>
    <col min="1" max="1" width="9.140625" style="4"/>
    <col min="2" max="2" width="6" style="7" customWidth="1"/>
    <col min="3" max="3" width="10.7109375" style="7" customWidth="1"/>
    <col min="4" max="6" width="9.7109375" style="4" customWidth="1"/>
    <col min="7" max="7" width="10.42578125" style="4" customWidth="1"/>
    <col min="8" max="11" width="9.7109375" style="4" customWidth="1"/>
    <col min="12" max="12" width="46.7109375" style="6" customWidth="1"/>
    <col min="13" max="15" width="11.7109375" style="5" customWidth="1"/>
    <col min="16" max="16384" width="9.140625" style="4"/>
  </cols>
  <sheetData>
    <row r="1" spans="1:12" x14ac:dyDescent="0.2">
      <c r="C1" s="100" t="s">
        <v>5</v>
      </c>
      <c r="D1" s="4" t="s">
        <v>6</v>
      </c>
    </row>
    <row r="2" spans="1:12" x14ac:dyDescent="0.2">
      <c r="C2" s="101" t="s">
        <v>7</v>
      </c>
      <c r="D2" s="4" t="s">
        <v>8</v>
      </c>
    </row>
    <row r="3" spans="1:12" x14ac:dyDescent="0.2">
      <c r="C3" s="102" t="s">
        <v>9</v>
      </c>
      <c r="D3" s="4" t="s">
        <v>10</v>
      </c>
    </row>
    <row r="4" spans="1:12" x14ac:dyDescent="0.2">
      <c r="C4" s="103" t="s">
        <v>11</v>
      </c>
      <c r="D4" s="4" t="s">
        <v>12</v>
      </c>
    </row>
    <row r="5" spans="1:12" x14ac:dyDescent="0.2">
      <c r="C5" s="104" t="s">
        <v>13</v>
      </c>
      <c r="D5" s="4" t="s">
        <v>14</v>
      </c>
    </row>
    <row r="6" spans="1:12" x14ac:dyDescent="0.2">
      <c r="C6" s="105" t="s">
        <v>15</v>
      </c>
      <c r="D6" s="4" t="s">
        <v>16</v>
      </c>
      <c r="F6" s="4">
        <v>2</v>
      </c>
    </row>
    <row r="7" spans="1:12" ht="3" customHeight="1" x14ac:dyDescent="0.2">
      <c r="D7" s="5"/>
      <c r="E7" s="5"/>
    </row>
    <row r="8" spans="1:12" x14ac:dyDescent="0.2">
      <c r="A8" s="4" t="s">
        <v>17</v>
      </c>
      <c r="B8" s="99" t="s">
        <v>177</v>
      </c>
      <c r="C8" s="87" t="s">
        <v>18</v>
      </c>
      <c r="D8" s="89" t="s">
        <v>5</v>
      </c>
      <c r="E8" s="90" t="s">
        <v>7</v>
      </c>
      <c r="F8" s="91" t="s">
        <v>9</v>
      </c>
      <c r="G8" s="92" t="s">
        <v>11</v>
      </c>
      <c r="H8" s="93" t="s">
        <v>13</v>
      </c>
      <c r="I8" s="88" t="s">
        <v>15</v>
      </c>
      <c r="J8" s="5"/>
      <c r="L8" s="1"/>
    </row>
    <row r="9" spans="1:12" x14ac:dyDescent="0.2">
      <c r="B9" s="99">
        <v>1</v>
      </c>
      <c r="C9" s="85">
        <v>1991</v>
      </c>
      <c r="L9" s="1"/>
    </row>
    <row r="10" spans="1:12" x14ac:dyDescent="0.2">
      <c r="B10" s="99">
        <v>2</v>
      </c>
      <c r="C10" s="86">
        <v>1992</v>
      </c>
      <c r="G10" s="8"/>
      <c r="J10" s="4">
        <v>3</v>
      </c>
      <c r="L10" s="1"/>
    </row>
    <row r="11" spans="1:12" x14ac:dyDescent="0.2">
      <c r="B11" s="99">
        <v>3</v>
      </c>
      <c r="C11" s="86">
        <v>1993</v>
      </c>
      <c r="L11" s="1"/>
    </row>
    <row r="12" spans="1:12" x14ac:dyDescent="0.2">
      <c r="B12" s="99">
        <v>4</v>
      </c>
      <c r="C12" s="86">
        <v>1994</v>
      </c>
      <c r="G12" s="8"/>
      <c r="H12" s="9">
        <v>2</v>
      </c>
      <c r="I12" s="10"/>
      <c r="J12" s="4">
        <v>6</v>
      </c>
      <c r="L12" s="1"/>
    </row>
    <row r="13" spans="1:12" x14ac:dyDescent="0.2">
      <c r="B13" s="99">
        <v>5</v>
      </c>
      <c r="C13" s="86">
        <v>1995</v>
      </c>
      <c r="H13" s="9">
        <v>2</v>
      </c>
      <c r="J13" s="4">
        <v>2</v>
      </c>
      <c r="L13" s="2"/>
    </row>
    <row r="14" spans="1:12" x14ac:dyDescent="0.2">
      <c r="B14" s="99">
        <v>6</v>
      </c>
      <c r="C14" s="86">
        <v>1996</v>
      </c>
      <c r="G14" s="8"/>
      <c r="J14" s="4">
        <v>3</v>
      </c>
      <c r="L14" s="2"/>
    </row>
    <row r="15" spans="1:12" x14ac:dyDescent="0.2">
      <c r="B15" s="99">
        <v>7</v>
      </c>
      <c r="C15" s="86">
        <v>1997</v>
      </c>
      <c r="D15" s="11"/>
      <c r="J15" s="4">
        <v>3</v>
      </c>
      <c r="L15" s="1"/>
    </row>
    <row r="16" spans="1:12" x14ac:dyDescent="0.2">
      <c r="B16" s="99">
        <v>8</v>
      </c>
      <c r="C16" s="86">
        <v>1998</v>
      </c>
      <c r="G16" s="8"/>
      <c r="J16" s="4">
        <v>3</v>
      </c>
      <c r="L16" s="1"/>
    </row>
    <row r="17" spans="2:12" x14ac:dyDescent="0.2">
      <c r="B17" s="99">
        <v>9</v>
      </c>
      <c r="C17" s="86">
        <v>1999</v>
      </c>
      <c r="D17" s="11"/>
      <c r="J17" s="4">
        <v>3</v>
      </c>
    </row>
    <row r="18" spans="2:12" x14ac:dyDescent="0.2">
      <c r="B18" s="99">
        <v>10</v>
      </c>
      <c r="C18" s="86">
        <v>2000</v>
      </c>
      <c r="G18" s="8"/>
      <c r="J18" s="4">
        <v>3</v>
      </c>
      <c r="L18" s="3"/>
    </row>
    <row r="19" spans="2:12" x14ac:dyDescent="0.2">
      <c r="B19" s="99">
        <v>11</v>
      </c>
      <c r="C19" s="86">
        <v>2001</v>
      </c>
      <c r="D19" s="11"/>
      <c r="J19" s="4">
        <v>3</v>
      </c>
      <c r="L19" s="3"/>
    </row>
    <row r="20" spans="2:12" x14ac:dyDescent="0.2">
      <c r="B20" s="99">
        <v>12</v>
      </c>
      <c r="C20" s="86">
        <v>2002</v>
      </c>
      <c r="G20" s="8"/>
      <c r="J20" s="4">
        <v>3</v>
      </c>
      <c r="L20" s="3"/>
    </row>
    <row r="21" spans="2:12" x14ac:dyDescent="0.2">
      <c r="B21" s="99">
        <v>13</v>
      </c>
      <c r="C21" s="86">
        <v>2003</v>
      </c>
      <c r="D21" s="11"/>
      <c r="J21" s="4">
        <v>3</v>
      </c>
      <c r="L21" s="3"/>
    </row>
    <row r="22" spans="2:12" x14ac:dyDescent="0.2">
      <c r="B22" s="99">
        <v>14</v>
      </c>
      <c r="C22" s="86">
        <v>2004</v>
      </c>
      <c r="E22" s="12"/>
      <c r="G22" s="8"/>
      <c r="J22" s="4">
        <v>7</v>
      </c>
    </row>
    <row r="23" spans="2:12" x14ac:dyDescent="0.2">
      <c r="B23" s="99">
        <v>15</v>
      </c>
      <c r="C23" s="86">
        <v>2005</v>
      </c>
      <c r="D23" s="11"/>
      <c r="E23" s="12"/>
      <c r="F23" s="13"/>
      <c r="H23" s="14"/>
      <c r="J23" s="4">
        <v>10</v>
      </c>
    </row>
    <row r="24" spans="2:12" x14ac:dyDescent="0.2">
      <c r="B24" s="99">
        <v>16</v>
      </c>
      <c r="C24" s="86">
        <v>2006</v>
      </c>
      <c r="E24" s="12"/>
      <c r="G24" s="8"/>
      <c r="J24" s="4">
        <v>7</v>
      </c>
    </row>
    <row r="25" spans="2:12" x14ac:dyDescent="0.2">
      <c r="B25" s="99">
        <v>17</v>
      </c>
      <c r="C25" s="86">
        <v>2007</v>
      </c>
      <c r="D25" s="17" t="s">
        <v>20</v>
      </c>
      <c r="E25" s="18" t="s">
        <v>20</v>
      </c>
      <c r="F25" s="19" t="s">
        <v>20</v>
      </c>
      <c r="G25" s="5"/>
      <c r="H25" s="5"/>
      <c r="J25" s="4">
        <v>9</v>
      </c>
      <c r="K25" s="4">
        <v>9</v>
      </c>
    </row>
    <row r="26" spans="2:12" x14ac:dyDescent="0.2">
      <c r="B26" s="99">
        <v>18</v>
      </c>
      <c r="C26" s="86">
        <v>2008</v>
      </c>
      <c r="D26" s="17" t="s">
        <v>20</v>
      </c>
      <c r="E26" s="18" t="s">
        <v>20</v>
      </c>
      <c r="F26" s="5"/>
      <c r="G26" s="20" t="s">
        <v>20</v>
      </c>
      <c r="H26" s="5"/>
      <c r="J26" s="4">
        <v>10</v>
      </c>
      <c r="K26" s="4">
        <v>10</v>
      </c>
    </row>
    <row r="27" spans="2:12" x14ac:dyDescent="0.2">
      <c r="B27" s="99">
        <v>19</v>
      </c>
      <c r="C27" s="86">
        <v>2009</v>
      </c>
      <c r="D27" s="5"/>
      <c r="E27" s="5"/>
      <c r="F27" s="19" t="s">
        <v>20</v>
      </c>
      <c r="G27" s="5"/>
      <c r="H27" s="5"/>
      <c r="J27" s="4">
        <v>2</v>
      </c>
      <c r="K27" s="4">
        <v>2</v>
      </c>
    </row>
    <row r="28" spans="2:12" x14ac:dyDescent="0.2">
      <c r="B28" s="99">
        <v>20</v>
      </c>
      <c r="C28" s="86">
        <v>2010</v>
      </c>
      <c r="D28" s="17" t="s">
        <v>20</v>
      </c>
      <c r="E28" s="5"/>
      <c r="F28" s="5"/>
      <c r="G28" s="20" t="s">
        <v>20</v>
      </c>
      <c r="H28" s="5"/>
      <c r="J28" s="4">
        <v>6</v>
      </c>
      <c r="K28" s="4">
        <v>6</v>
      </c>
    </row>
    <row r="29" spans="2:12" x14ac:dyDescent="0.2">
      <c r="B29" s="99">
        <v>21</v>
      </c>
      <c r="C29" s="86">
        <v>2011</v>
      </c>
      <c r="D29" s="17" t="s">
        <v>20</v>
      </c>
      <c r="E29" s="5"/>
      <c r="F29" s="19" t="s">
        <v>20</v>
      </c>
      <c r="G29" s="5"/>
      <c r="H29" s="5"/>
      <c r="J29" s="4">
        <v>5</v>
      </c>
      <c r="K29" s="4">
        <v>5</v>
      </c>
    </row>
    <row r="30" spans="2:12" x14ac:dyDescent="0.2">
      <c r="B30" s="99">
        <v>22</v>
      </c>
      <c r="C30" s="86">
        <v>2012</v>
      </c>
      <c r="D30" s="5"/>
      <c r="E30" s="5"/>
      <c r="F30" s="5"/>
      <c r="G30" s="20" t="s">
        <v>20</v>
      </c>
      <c r="H30" s="5"/>
      <c r="J30" s="4">
        <v>3</v>
      </c>
      <c r="K30" s="4">
        <v>3</v>
      </c>
    </row>
    <row r="31" spans="2:12" x14ac:dyDescent="0.2">
      <c r="B31" s="99">
        <v>23</v>
      </c>
      <c r="C31" s="86">
        <v>2013</v>
      </c>
      <c r="D31" s="5"/>
      <c r="E31" s="5"/>
      <c r="F31" s="19" t="s">
        <v>20</v>
      </c>
      <c r="G31" s="5"/>
      <c r="H31" s="5"/>
      <c r="J31" s="4">
        <v>2</v>
      </c>
      <c r="K31" s="4">
        <v>2</v>
      </c>
    </row>
    <row r="32" spans="2:12" x14ac:dyDescent="0.2">
      <c r="B32" s="99">
        <v>24</v>
      </c>
      <c r="C32" s="86">
        <v>2014</v>
      </c>
      <c r="D32" s="5"/>
      <c r="E32" s="5"/>
      <c r="F32" s="5"/>
      <c r="G32" s="20" t="s">
        <v>20</v>
      </c>
      <c r="H32" s="5"/>
      <c r="J32" s="4">
        <v>3</v>
      </c>
      <c r="K32" s="4">
        <v>3</v>
      </c>
    </row>
    <row r="33" spans="2:11" x14ac:dyDescent="0.2">
      <c r="B33" s="99">
        <v>25</v>
      </c>
      <c r="C33" s="86">
        <v>2015</v>
      </c>
      <c r="D33" s="5"/>
      <c r="E33" s="5"/>
      <c r="F33" s="19" t="s">
        <v>20</v>
      </c>
      <c r="G33" s="5"/>
      <c r="H33" s="5"/>
      <c r="J33" s="4">
        <v>2</v>
      </c>
      <c r="K33" s="4">
        <v>2</v>
      </c>
    </row>
    <row r="34" spans="2:11" x14ac:dyDescent="0.2">
      <c r="B34" s="99">
        <v>26</v>
      </c>
      <c r="C34" s="86">
        <v>2016</v>
      </c>
      <c r="D34" s="5"/>
      <c r="E34" s="5"/>
      <c r="F34" s="5"/>
      <c r="G34" s="20" t="s">
        <v>20</v>
      </c>
      <c r="H34" s="5"/>
      <c r="J34" s="4">
        <v>3</v>
      </c>
      <c r="K34" s="4">
        <v>3</v>
      </c>
    </row>
    <row r="35" spans="2:11" x14ac:dyDescent="0.2">
      <c r="B35" s="99">
        <v>27</v>
      </c>
      <c r="C35" s="86">
        <v>2017</v>
      </c>
      <c r="D35" s="5"/>
      <c r="E35" s="5"/>
      <c r="F35" s="19" t="s">
        <v>20</v>
      </c>
      <c r="G35" s="5"/>
      <c r="H35" s="5"/>
      <c r="J35" s="4">
        <v>2</v>
      </c>
      <c r="K35" s="4">
        <v>2</v>
      </c>
    </row>
    <row r="36" spans="2:11" x14ac:dyDescent="0.2">
      <c r="B36" s="99">
        <v>28</v>
      </c>
      <c r="C36" s="86">
        <v>2018</v>
      </c>
      <c r="D36" s="5"/>
      <c r="E36" s="5"/>
      <c r="F36" s="5"/>
      <c r="G36" s="20" t="s">
        <v>20</v>
      </c>
      <c r="H36" s="5"/>
      <c r="J36" s="4">
        <v>3</v>
      </c>
      <c r="K36" s="4">
        <v>3</v>
      </c>
    </row>
    <row r="37" spans="2:11" x14ac:dyDescent="0.2">
      <c r="B37" s="7">
        <v>29</v>
      </c>
      <c r="C37" s="86">
        <v>2019</v>
      </c>
      <c r="F37" s="19" t="s">
        <v>20</v>
      </c>
      <c r="J37" s="4">
        <v>2</v>
      </c>
      <c r="K37" s="4">
        <v>2</v>
      </c>
    </row>
    <row r="38" spans="2:11" x14ac:dyDescent="0.2">
      <c r="C38" s="86">
        <v>2020</v>
      </c>
      <c r="G38" s="20" t="s">
        <v>20</v>
      </c>
    </row>
    <row r="39" spans="2:11" x14ac:dyDescent="0.2">
      <c r="C39" s="106" t="s">
        <v>21</v>
      </c>
      <c r="D39" s="15"/>
      <c r="E39" s="15"/>
      <c r="G39" s="16" t="s">
        <v>19</v>
      </c>
      <c r="H39" s="16">
        <v>114</v>
      </c>
    </row>
    <row r="40" spans="2:11" x14ac:dyDescent="0.2">
      <c r="C40" s="106" t="s">
        <v>682</v>
      </c>
      <c r="D40" s="15"/>
      <c r="E40" s="15"/>
      <c r="G40" s="16" t="s">
        <v>20</v>
      </c>
      <c r="H40" s="16">
        <v>55</v>
      </c>
    </row>
    <row r="42" spans="2:11" x14ac:dyDescent="0.2">
      <c r="D42" s="4">
        <f>9*3</f>
        <v>27</v>
      </c>
      <c r="E42" s="4">
        <f>4*5</f>
        <v>20</v>
      </c>
      <c r="F42" s="4">
        <f>7*2</f>
        <v>14</v>
      </c>
      <c r="G42" s="4">
        <f>13*3</f>
        <v>39</v>
      </c>
      <c r="H42" s="4">
        <f>5*1</f>
        <v>5</v>
      </c>
      <c r="I42" s="4">
        <v>1</v>
      </c>
      <c r="J42" s="4">
        <f>SUM(D42:I42)</f>
        <v>106</v>
      </c>
    </row>
  </sheetData>
  <pageMargins left="0.7" right="0.7" top="0.75" bottom="0.75" header="0.3" footer="0.3"/>
  <pageSetup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G83"/>
  <sheetViews>
    <sheetView topLeftCell="A61" workbookViewId="0">
      <selection activeCell="C3" sqref="C3:F83"/>
    </sheetView>
  </sheetViews>
  <sheetFormatPr defaultRowHeight="15" x14ac:dyDescent="0.25"/>
  <cols>
    <col min="3" max="3" width="29.85546875" customWidth="1"/>
    <col min="4" max="4" width="33.7109375" customWidth="1"/>
    <col min="5" max="5" width="18.85546875" style="34" customWidth="1"/>
    <col min="6" max="6" width="16.85546875" style="162" customWidth="1"/>
  </cols>
  <sheetData>
    <row r="3" spans="3:6" x14ac:dyDescent="0.25">
      <c r="C3" s="149" t="s">
        <v>784</v>
      </c>
    </row>
    <row r="4" spans="3:6" x14ac:dyDescent="0.25">
      <c r="C4" s="160" t="s">
        <v>785</v>
      </c>
      <c r="D4" s="160" t="s">
        <v>786</v>
      </c>
      <c r="E4" s="95" t="s">
        <v>787</v>
      </c>
      <c r="F4" s="163" t="s">
        <v>788</v>
      </c>
    </row>
    <row r="5" spans="3:6" x14ac:dyDescent="0.25">
      <c r="C5" s="152" t="s">
        <v>789</v>
      </c>
      <c r="D5" s="152" t="s">
        <v>790</v>
      </c>
      <c r="E5" s="96">
        <v>1995</v>
      </c>
      <c r="F5" s="164">
        <v>1995</v>
      </c>
    </row>
    <row r="6" spans="3:6" x14ac:dyDescent="0.25">
      <c r="C6" s="152" t="s">
        <v>789</v>
      </c>
      <c r="D6" s="152" t="s">
        <v>791</v>
      </c>
      <c r="E6" s="96" t="s">
        <v>792</v>
      </c>
      <c r="F6" s="164">
        <v>1998</v>
      </c>
    </row>
    <row r="7" spans="3:6" x14ac:dyDescent="0.25">
      <c r="C7" s="152" t="s">
        <v>789</v>
      </c>
      <c r="D7" s="152" t="s">
        <v>793</v>
      </c>
      <c r="E7" s="96" t="s">
        <v>794</v>
      </c>
    </row>
    <row r="8" spans="3:6" x14ac:dyDescent="0.25">
      <c r="C8" s="152" t="s">
        <v>795</v>
      </c>
      <c r="D8" s="152" t="s">
        <v>790</v>
      </c>
      <c r="E8" s="96">
        <v>1998</v>
      </c>
      <c r="F8" s="164">
        <v>1998</v>
      </c>
    </row>
    <row r="9" spans="3:6" x14ac:dyDescent="0.25">
      <c r="C9" s="152" t="s">
        <v>796</v>
      </c>
      <c r="D9" s="152" t="s">
        <v>797</v>
      </c>
      <c r="E9" s="96" t="s">
        <v>792</v>
      </c>
      <c r="F9" s="164">
        <v>1998</v>
      </c>
    </row>
    <row r="10" spans="3:6" x14ac:dyDescent="0.25">
      <c r="C10" s="152" t="s">
        <v>796</v>
      </c>
      <c r="D10" s="152" t="s">
        <v>798</v>
      </c>
      <c r="E10" s="96" t="s">
        <v>799</v>
      </c>
    </row>
    <row r="11" spans="3:6" x14ac:dyDescent="0.25">
      <c r="C11" s="152" t="s">
        <v>796</v>
      </c>
      <c r="D11" s="152" t="s">
        <v>800</v>
      </c>
      <c r="E11" s="96" t="s">
        <v>801</v>
      </c>
      <c r="F11" s="164">
        <v>2003</v>
      </c>
    </row>
    <row r="12" spans="3:6" x14ac:dyDescent="0.25">
      <c r="C12" s="152" t="s">
        <v>796</v>
      </c>
      <c r="D12" s="152" t="s">
        <v>790</v>
      </c>
      <c r="E12" s="96" t="s">
        <v>802</v>
      </c>
      <c r="F12" s="164">
        <v>2004</v>
      </c>
    </row>
    <row r="13" spans="3:6" x14ac:dyDescent="0.25">
      <c r="C13" s="152" t="s">
        <v>803</v>
      </c>
      <c r="D13" s="152" t="s">
        <v>793</v>
      </c>
      <c r="E13" s="96" t="s">
        <v>804</v>
      </c>
    </row>
    <row r="14" spans="3:6" x14ac:dyDescent="0.25">
      <c r="C14" s="152" t="s">
        <v>805</v>
      </c>
      <c r="D14" s="152" t="s">
        <v>800</v>
      </c>
      <c r="E14" s="96" t="s">
        <v>806</v>
      </c>
      <c r="F14" s="164">
        <v>2000</v>
      </c>
    </row>
    <row r="15" spans="3:6" x14ac:dyDescent="0.25">
      <c r="C15" s="152" t="s">
        <v>805</v>
      </c>
      <c r="D15" s="152" t="s">
        <v>790</v>
      </c>
      <c r="E15" s="96" t="s">
        <v>807</v>
      </c>
      <c r="F15" s="164">
        <v>2005</v>
      </c>
    </row>
    <row r="16" spans="3:6" x14ac:dyDescent="0.25">
      <c r="C16" s="152" t="s">
        <v>808</v>
      </c>
      <c r="D16" s="152" t="s">
        <v>800</v>
      </c>
      <c r="E16" s="96">
        <v>1999</v>
      </c>
      <c r="F16" s="164">
        <v>1999</v>
      </c>
    </row>
    <row r="17" spans="3:6" x14ac:dyDescent="0.25">
      <c r="C17" s="152" t="s">
        <v>808</v>
      </c>
      <c r="D17" s="152" t="s">
        <v>809</v>
      </c>
      <c r="E17" s="96" t="s">
        <v>810</v>
      </c>
      <c r="F17" s="164">
        <v>2000</v>
      </c>
    </row>
    <row r="18" spans="3:6" x14ac:dyDescent="0.25">
      <c r="C18" s="152" t="s">
        <v>811</v>
      </c>
      <c r="D18" s="152" t="s">
        <v>800</v>
      </c>
      <c r="E18" s="96" t="s">
        <v>812</v>
      </c>
    </row>
    <row r="19" spans="3:6" x14ac:dyDescent="0.25">
      <c r="C19" s="152" t="s">
        <v>811</v>
      </c>
      <c r="D19" s="152" t="s">
        <v>809</v>
      </c>
      <c r="E19" s="96" t="s">
        <v>810</v>
      </c>
    </row>
    <row r="20" spans="3:6" x14ac:dyDescent="0.25">
      <c r="C20" s="152" t="s">
        <v>813</v>
      </c>
      <c r="D20" s="152" t="s">
        <v>814</v>
      </c>
      <c r="E20" s="96" t="s">
        <v>792</v>
      </c>
    </row>
    <row r="21" spans="3:6" x14ac:dyDescent="0.25">
      <c r="C21" s="152" t="s">
        <v>815</v>
      </c>
      <c r="D21" s="152" t="s">
        <v>816</v>
      </c>
      <c r="E21" s="96">
        <v>1998</v>
      </c>
    </row>
    <row r="22" spans="3:6" x14ac:dyDescent="0.25">
      <c r="C22" s="152" t="s">
        <v>815</v>
      </c>
      <c r="D22" s="152" t="s">
        <v>817</v>
      </c>
      <c r="E22" s="96">
        <v>1999</v>
      </c>
      <c r="F22" s="164">
        <v>1999</v>
      </c>
    </row>
    <row r="23" spans="3:6" x14ac:dyDescent="0.25">
      <c r="C23" s="152" t="s">
        <v>815</v>
      </c>
      <c r="D23" s="152" t="s">
        <v>818</v>
      </c>
      <c r="E23" s="96">
        <v>2000</v>
      </c>
      <c r="F23" s="164">
        <v>2000</v>
      </c>
    </row>
    <row r="24" spans="3:6" x14ac:dyDescent="0.25">
      <c r="C24" s="152" t="s">
        <v>815</v>
      </c>
      <c r="D24" s="152" t="s">
        <v>819</v>
      </c>
      <c r="E24" s="96" t="s">
        <v>820</v>
      </c>
      <c r="F24" s="164">
        <v>2010</v>
      </c>
    </row>
    <row r="25" spans="3:6" x14ac:dyDescent="0.25">
      <c r="C25" s="152" t="s">
        <v>821</v>
      </c>
      <c r="D25" s="152" t="s">
        <v>822</v>
      </c>
      <c r="E25" s="96" t="s">
        <v>823</v>
      </c>
    </row>
    <row r="26" spans="3:6" x14ac:dyDescent="0.25">
      <c r="C26" s="152" t="s">
        <v>824</v>
      </c>
      <c r="D26" s="152" t="s">
        <v>825</v>
      </c>
      <c r="E26" s="96">
        <v>2000</v>
      </c>
    </row>
    <row r="27" spans="3:6" x14ac:dyDescent="0.25">
      <c r="C27" s="152" t="s">
        <v>826</v>
      </c>
      <c r="D27" s="152" t="s">
        <v>827</v>
      </c>
      <c r="E27" s="96" t="s">
        <v>828</v>
      </c>
    </row>
    <row r="28" spans="3:6" x14ac:dyDescent="0.25">
      <c r="C28" s="152" t="s">
        <v>829</v>
      </c>
      <c r="D28" s="152" t="s">
        <v>800</v>
      </c>
      <c r="E28" s="96" t="s">
        <v>830</v>
      </c>
    </row>
    <row r="29" spans="3:6" x14ac:dyDescent="0.25">
      <c r="C29" s="152" t="s">
        <v>831</v>
      </c>
      <c r="D29" s="152" t="s">
        <v>791</v>
      </c>
      <c r="E29" s="96" t="s">
        <v>830</v>
      </c>
      <c r="F29" s="164">
        <v>2002</v>
      </c>
    </row>
    <row r="30" spans="3:6" x14ac:dyDescent="0.25">
      <c r="C30" s="152" t="s">
        <v>832</v>
      </c>
      <c r="D30" s="152" t="s">
        <v>797</v>
      </c>
      <c r="E30" s="96" t="s">
        <v>828</v>
      </c>
      <c r="F30" s="164">
        <v>2001</v>
      </c>
    </row>
    <row r="31" spans="3:6" x14ac:dyDescent="0.25">
      <c r="C31" s="152" t="s">
        <v>833</v>
      </c>
      <c r="D31" s="152" t="s">
        <v>797</v>
      </c>
      <c r="E31" s="96" t="s">
        <v>834</v>
      </c>
      <c r="F31" s="164">
        <v>2004</v>
      </c>
    </row>
    <row r="32" spans="3:6" x14ac:dyDescent="0.25">
      <c r="C32" s="152" t="s">
        <v>835</v>
      </c>
      <c r="D32" s="152" t="s">
        <v>827</v>
      </c>
      <c r="E32" s="96" t="s">
        <v>836</v>
      </c>
      <c r="F32" s="164">
        <v>2018</v>
      </c>
    </row>
    <row r="33" spans="3:6" x14ac:dyDescent="0.25">
      <c r="C33" s="152" t="s">
        <v>835</v>
      </c>
      <c r="D33" s="152" t="s">
        <v>800</v>
      </c>
      <c r="E33" s="96" t="s">
        <v>837</v>
      </c>
      <c r="F33" s="164">
        <v>2008</v>
      </c>
    </row>
    <row r="34" spans="3:6" x14ac:dyDescent="0.25">
      <c r="C34" s="152" t="s">
        <v>835</v>
      </c>
      <c r="D34" s="152" t="s">
        <v>790</v>
      </c>
      <c r="E34" s="96" t="s">
        <v>838</v>
      </c>
      <c r="F34" s="164">
        <v>2009</v>
      </c>
    </row>
    <row r="35" spans="3:6" x14ac:dyDescent="0.25">
      <c r="C35" s="152" t="s">
        <v>835</v>
      </c>
      <c r="D35" s="152" t="s">
        <v>839</v>
      </c>
      <c r="E35" s="96">
        <v>2004</v>
      </c>
    </row>
    <row r="36" spans="3:6" x14ac:dyDescent="0.25">
      <c r="C36" s="152" t="s">
        <v>835</v>
      </c>
      <c r="D36" s="152" t="s">
        <v>797</v>
      </c>
      <c r="E36" s="96">
        <v>2005</v>
      </c>
      <c r="F36" s="164">
        <v>2005</v>
      </c>
    </row>
    <row r="37" spans="3:6" x14ac:dyDescent="0.25">
      <c r="C37" s="152" t="s">
        <v>840</v>
      </c>
      <c r="D37" s="152" t="s">
        <v>841</v>
      </c>
      <c r="E37" s="96">
        <v>2002</v>
      </c>
    </row>
    <row r="38" spans="3:6" x14ac:dyDescent="0.25">
      <c r="C38" s="152" t="s">
        <v>840</v>
      </c>
      <c r="D38" s="152" t="s">
        <v>842</v>
      </c>
      <c r="E38" s="96">
        <v>2002</v>
      </c>
    </row>
    <row r="39" spans="3:6" x14ac:dyDescent="0.25">
      <c r="C39" s="152" t="s">
        <v>843</v>
      </c>
      <c r="D39" s="152" t="s">
        <v>844</v>
      </c>
      <c r="E39" s="96">
        <v>2002</v>
      </c>
    </row>
    <row r="40" spans="3:6" x14ac:dyDescent="0.25">
      <c r="C40" s="152" t="s">
        <v>843</v>
      </c>
      <c r="D40" s="152" t="s">
        <v>845</v>
      </c>
      <c r="E40" s="96">
        <v>2004</v>
      </c>
      <c r="F40" s="164">
        <v>2004</v>
      </c>
    </row>
    <row r="41" spans="3:6" x14ac:dyDescent="0.25">
      <c r="C41" s="152" t="s">
        <v>846</v>
      </c>
      <c r="D41" s="152" t="s">
        <v>847</v>
      </c>
      <c r="E41" s="96">
        <v>2003</v>
      </c>
      <c r="F41" s="164">
        <v>2003</v>
      </c>
    </row>
    <row r="42" spans="3:6" x14ac:dyDescent="0.25">
      <c r="C42" s="152" t="s">
        <v>846</v>
      </c>
      <c r="D42" s="152" t="s">
        <v>848</v>
      </c>
      <c r="E42" s="96" t="s">
        <v>849</v>
      </c>
      <c r="F42" s="164">
        <v>2015</v>
      </c>
    </row>
    <row r="43" spans="3:6" x14ac:dyDescent="0.25">
      <c r="C43" s="152" t="s">
        <v>850</v>
      </c>
      <c r="D43" s="152" t="s">
        <v>851</v>
      </c>
      <c r="E43" s="96" t="s">
        <v>852</v>
      </c>
      <c r="F43" s="164">
        <v>2007</v>
      </c>
    </row>
    <row r="44" spans="3:6" x14ac:dyDescent="0.25">
      <c r="C44" s="152" t="s">
        <v>850</v>
      </c>
      <c r="D44" s="152" t="s">
        <v>760</v>
      </c>
      <c r="E44" s="96" t="s">
        <v>853</v>
      </c>
    </row>
    <row r="45" spans="3:6" x14ac:dyDescent="0.25">
      <c r="C45" s="152" t="s">
        <v>854</v>
      </c>
      <c r="D45" s="152" t="s">
        <v>845</v>
      </c>
      <c r="E45" s="96">
        <v>2006</v>
      </c>
    </row>
    <row r="46" spans="3:6" x14ac:dyDescent="0.25">
      <c r="C46" s="152" t="s">
        <v>855</v>
      </c>
      <c r="D46" s="152" t="s">
        <v>856</v>
      </c>
      <c r="E46" s="96" t="s">
        <v>857</v>
      </c>
    </row>
    <row r="47" spans="3:6" x14ac:dyDescent="0.25">
      <c r="C47" s="152" t="s">
        <v>858</v>
      </c>
      <c r="D47" s="152" t="s">
        <v>851</v>
      </c>
      <c r="E47" s="96" t="s">
        <v>857</v>
      </c>
      <c r="F47" s="164">
        <v>2007</v>
      </c>
    </row>
    <row r="48" spans="3:6" x14ac:dyDescent="0.25">
      <c r="C48" s="152" t="s">
        <v>859</v>
      </c>
      <c r="D48" s="152" t="s">
        <v>760</v>
      </c>
      <c r="E48" s="96">
        <v>2008</v>
      </c>
      <c r="F48" s="164">
        <v>2008</v>
      </c>
    </row>
    <row r="49" spans="3:6" x14ac:dyDescent="0.25">
      <c r="C49" s="152" t="s">
        <v>860</v>
      </c>
      <c r="D49" s="152" t="s">
        <v>861</v>
      </c>
      <c r="E49" s="96">
        <v>2006</v>
      </c>
    </row>
    <row r="50" spans="3:6" x14ac:dyDescent="0.25">
      <c r="C50" s="152" t="s">
        <v>860</v>
      </c>
      <c r="D50" s="152" t="s">
        <v>862</v>
      </c>
      <c r="E50" s="96">
        <v>2007</v>
      </c>
    </row>
    <row r="51" spans="3:6" x14ac:dyDescent="0.25">
      <c r="C51" s="152" t="s">
        <v>863</v>
      </c>
      <c r="D51" s="152" t="s">
        <v>864</v>
      </c>
      <c r="E51" s="96">
        <v>2007</v>
      </c>
      <c r="F51" s="164">
        <v>2007</v>
      </c>
    </row>
    <row r="52" spans="3:6" x14ac:dyDescent="0.25">
      <c r="C52" s="152" t="s">
        <v>865</v>
      </c>
      <c r="D52" s="152" t="s">
        <v>866</v>
      </c>
      <c r="E52" s="96" t="s">
        <v>820</v>
      </c>
      <c r="F52" s="164">
        <v>2010</v>
      </c>
    </row>
    <row r="53" spans="3:6" x14ac:dyDescent="0.25">
      <c r="C53" s="152" t="s">
        <v>867</v>
      </c>
      <c r="D53" s="152" t="s">
        <v>851</v>
      </c>
      <c r="E53" s="96" t="s">
        <v>868</v>
      </c>
    </row>
    <row r="54" spans="3:6" x14ac:dyDescent="0.25">
      <c r="C54" s="152" t="s">
        <v>869</v>
      </c>
      <c r="D54" s="152" t="s">
        <v>851</v>
      </c>
      <c r="E54" s="96">
        <v>2009</v>
      </c>
      <c r="F54" s="164">
        <v>2009</v>
      </c>
    </row>
    <row r="55" spans="3:6" x14ac:dyDescent="0.25">
      <c r="C55" s="152" t="s">
        <v>869</v>
      </c>
      <c r="D55" s="152" t="s">
        <v>870</v>
      </c>
      <c r="E55" s="96">
        <v>2010</v>
      </c>
      <c r="F55" s="164">
        <v>2010</v>
      </c>
    </row>
    <row r="56" spans="3:6" x14ac:dyDescent="0.25">
      <c r="C56" s="152" t="s">
        <v>855</v>
      </c>
      <c r="D56" s="152" t="s">
        <v>871</v>
      </c>
      <c r="E56" s="96">
        <v>2009</v>
      </c>
    </row>
    <row r="57" spans="3:6" x14ac:dyDescent="0.25">
      <c r="C57" s="152" t="s">
        <v>872</v>
      </c>
      <c r="D57" s="152" t="s">
        <v>873</v>
      </c>
      <c r="E57" s="96" t="s">
        <v>874</v>
      </c>
      <c r="F57" s="164">
        <v>2011</v>
      </c>
    </row>
    <row r="58" spans="3:6" x14ac:dyDescent="0.25">
      <c r="C58" s="152" t="s">
        <v>875</v>
      </c>
      <c r="D58" s="152" t="s">
        <v>851</v>
      </c>
      <c r="E58" s="96">
        <v>2011</v>
      </c>
      <c r="F58" s="164">
        <v>2011</v>
      </c>
    </row>
    <row r="59" spans="3:6" x14ac:dyDescent="0.25">
      <c r="C59" s="152" t="s">
        <v>875</v>
      </c>
      <c r="D59" s="152" t="s">
        <v>760</v>
      </c>
      <c r="E59" s="96">
        <v>2011</v>
      </c>
      <c r="F59" s="164">
        <v>2011</v>
      </c>
    </row>
    <row r="60" spans="3:6" x14ac:dyDescent="0.25">
      <c r="C60" s="152" t="s">
        <v>876</v>
      </c>
      <c r="D60" s="152" t="s">
        <v>851</v>
      </c>
      <c r="E60" s="96" t="s">
        <v>877</v>
      </c>
    </row>
    <row r="61" spans="3:6" x14ac:dyDescent="0.25">
      <c r="C61" s="152" t="s">
        <v>876</v>
      </c>
      <c r="D61" s="152" t="s">
        <v>760</v>
      </c>
      <c r="E61" s="96">
        <v>2012</v>
      </c>
    </row>
    <row r="62" spans="3:6" x14ac:dyDescent="0.25">
      <c r="C62" s="152" t="s">
        <v>878</v>
      </c>
      <c r="D62" s="152" t="s">
        <v>851</v>
      </c>
      <c r="E62" s="96" t="s">
        <v>879</v>
      </c>
      <c r="F62" s="164">
        <v>2013</v>
      </c>
    </row>
    <row r="63" spans="3:6" x14ac:dyDescent="0.25">
      <c r="C63" s="152" t="s">
        <v>878</v>
      </c>
      <c r="D63" s="152" t="s">
        <v>760</v>
      </c>
      <c r="E63" s="96">
        <v>2012</v>
      </c>
    </row>
    <row r="64" spans="3:6" x14ac:dyDescent="0.25">
      <c r="C64" s="152" t="s">
        <v>863</v>
      </c>
      <c r="D64" s="152" t="s">
        <v>880</v>
      </c>
      <c r="E64" s="96">
        <v>2012</v>
      </c>
      <c r="F64" s="164">
        <v>2012</v>
      </c>
    </row>
    <row r="65" spans="3:6" x14ac:dyDescent="0.25">
      <c r="C65" s="152" t="s">
        <v>855</v>
      </c>
      <c r="D65" s="152" t="s">
        <v>880</v>
      </c>
      <c r="E65" s="96">
        <v>2014</v>
      </c>
      <c r="F65" s="164">
        <v>2014</v>
      </c>
    </row>
    <row r="66" spans="3:6" x14ac:dyDescent="0.25">
      <c r="C66" s="152" t="s">
        <v>881</v>
      </c>
      <c r="D66" s="152" t="s">
        <v>882</v>
      </c>
      <c r="E66" s="96">
        <v>2015</v>
      </c>
    </row>
    <row r="67" spans="3:6" x14ac:dyDescent="0.25">
      <c r="C67" s="152" t="s">
        <v>883</v>
      </c>
      <c r="D67" s="152" t="s">
        <v>884</v>
      </c>
      <c r="E67" s="96">
        <v>2015</v>
      </c>
    </row>
    <row r="68" spans="3:6" x14ac:dyDescent="0.25">
      <c r="C68" s="152" t="s">
        <v>885</v>
      </c>
      <c r="D68" s="152" t="s">
        <v>886</v>
      </c>
      <c r="E68" s="96">
        <v>2015</v>
      </c>
    </row>
    <row r="69" spans="3:6" x14ac:dyDescent="0.25">
      <c r="C69" s="152" t="s">
        <v>855</v>
      </c>
      <c r="D69" s="152" t="s">
        <v>887</v>
      </c>
      <c r="E69" s="96">
        <v>2016</v>
      </c>
      <c r="F69" s="164">
        <v>2016</v>
      </c>
    </row>
    <row r="70" spans="3:6" x14ac:dyDescent="0.25">
      <c r="C70" s="152" t="s">
        <v>881</v>
      </c>
      <c r="D70" s="152" t="s">
        <v>851</v>
      </c>
      <c r="E70" s="96">
        <v>2017</v>
      </c>
      <c r="F70" s="164">
        <v>2017</v>
      </c>
    </row>
    <row r="71" spans="3:6" x14ac:dyDescent="0.25">
      <c r="C71" s="152" t="s">
        <v>854</v>
      </c>
      <c r="D71" s="152" t="s">
        <v>756</v>
      </c>
      <c r="E71" s="96" t="s">
        <v>888</v>
      </c>
    </row>
    <row r="72" spans="3:6" x14ac:dyDescent="0.25">
      <c r="C72" s="152" t="s">
        <v>855</v>
      </c>
      <c r="D72" s="152" t="s">
        <v>889</v>
      </c>
      <c r="E72" s="96">
        <v>2017</v>
      </c>
      <c r="F72" s="164">
        <v>2017</v>
      </c>
    </row>
    <row r="73" spans="3:6" x14ac:dyDescent="0.25">
      <c r="C73" s="152" t="s">
        <v>854</v>
      </c>
      <c r="D73" s="152" t="s">
        <v>756</v>
      </c>
      <c r="E73" s="96">
        <v>2018</v>
      </c>
    </row>
    <row r="74" spans="3:6" x14ac:dyDescent="0.25">
      <c r="C74" s="152" t="s">
        <v>855</v>
      </c>
      <c r="D74" s="152" t="s">
        <v>890</v>
      </c>
      <c r="E74" s="96">
        <v>2018</v>
      </c>
      <c r="F74" s="164">
        <v>2018</v>
      </c>
    </row>
    <row r="75" spans="3:6" x14ac:dyDescent="0.25">
      <c r="C75" s="152" t="s">
        <v>891</v>
      </c>
      <c r="D75" s="152" t="s">
        <v>864</v>
      </c>
      <c r="E75" s="96" t="s">
        <v>892</v>
      </c>
    </row>
    <row r="76" spans="3:6" x14ac:dyDescent="0.25">
      <c r="C76" s="152" t="s">
        <v>893</v>
      </c>
      <c r="D76" s="152" t="s">
        <v>755</v>
      </c>
      <c r="E76" s="96">
        <v>2019</v>
      </c>
    </row>
    <row r="77" spans="3:6" x14ac:dyDescent="0.25">
      <c r="C77" s="152" t="s">
        <v>846</v>
      </c>
      <c r="D77" s="152" t="s">
        <v>894</v>
      </c>
      <c r="E77" s="96">
        <v>2019</v>
      </c>
    </row>
    <row r="78" spans="3:6" x14ac:dyDescent="0.25">
      <c r="C78" s="152" t="s">
        <v>895</v>
      </c>
      <c r="D78" s="152" t="s">
        <v>896</v>
      </c>
      <c r="E78" s="96">
        <v>2019</v>
      </c>
    </row>
    <row r="79" spans="3:6" x14ac:dyDescent="0.25">
      <c r="C79" s="152" t="s">
        <v>897</v>
      </c>
      <c r="D79" s="152" t="s">
        <v>759</v>
      </c>
      <c r="E79" s="96">
        <v>2019</v>
      </c>
    </row>
    <row r="80" spans="3:6" x14ac:dyDescent="0.25">
      <c r="C80" s="152" t="s">
        <v>898</v>
      </c>
      <c r="D80" s="152" t="s">
        <v>899</v>
      </c>
      <c r="E80" s="96">
        <v>2019</v>
      </c>
    </row>
    <row r="81" spans="3:7" x14ac:dyDescent="0.25">
      <c r="C81" s="152" t="s">
        <v>900</v>
      </c>
      <c r="D81" s="152" t="s">
        <v>760</v>
      </c>
      <c r="E81" s="96">
        <v>2019</v>
      </c>
    </row>
    <row r="82" spans="3:7" x14ac:dyDescent="0.25">
      <c r="C82" s="152"/>
    </row>
    <row r="83" spans="3:7" x14ac:dyDescent="0.25">
      <c r="C83" s="161" t="s">
        <v>901</v>
      </c>
      <c r="E83" s="166">
        <v>177</v>
      </c>
      <c r="F83" s="165">
        <v>40</v>
      </c>
      <c r="G83" s="161"/>
    </row>
  </sheetData>
  <pageMargins left="0.7" right="0.7" top="0.75" bottom="0.75" header="0.3" footer="0.3"/>
  <pageSetup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9"/>
  <sheetViews>
    <sheetView zoomScale="85" zoomScaleNormal="85" workbookViewId="0">
      <selection activeCell="C44" sqref="C44"/>
    </sheetView>
  </sheetViews>
  <sheetFormatPr defaultRowHeight="15" x14ac:dyDescent="0.25"/>
  <cols>
    <col min="1" max="1" width="9.140625" style="23"/>
    <col min="2" max="2" width="10.7109375" style="23" customWidth="1"/>
    <col min="3" max="3" width="109" customWidth="1"/>
    <col min="4" max="4" width="4.7109375" customWidth="1"/>
    <col min="5" max="5" width="21" customWidth="1"/>
    <col min="6" max="6" width="12.28515625" customWidth="1"/>
    <col min="8" max="8" width="14" style="34" customWidth="1"/>
    <col min="9" max="9" width="75.28515625" customWidth="1"/>
    <col min="10" max="10" width="17.7109375" style="34" customWidth="1"/>
  </cols>
  <sheetData>
    <row r="1" spans="1:14" ht="21" customHeight="1" x14ac:dyDescent="0.35">
      <c r="E1" s="80" t="s">
        <v>160</v>
      </c>
      <c r="F1" s="29"/>
      <c r="I1" s="55" t="s">
        <v>65</v>
      </c>
    </row>
    <row r="2" spans="1:14" ht="21" customHeight="1" x14ac:dyDescent="0.3">
      <c r="C2" s="45" t="s">
        <v>44</v>
      </c>
      <c r="I2" s="62"/>
    </row>
    <row r="3" spans="1:14" ht="12" customHeight="1" x14ac:dyDescent="0.25"/>
    <row r="4" spans="1:14" ht="21" x14ac:dyDescent="0.35">
      <c r="B4" s="25" t="s">
        <v>3</v>
      </c>
      <c r="C4" s="30" t="s">
        <v>40</v>
      </c>
      <c r="H4" s="107" t="s">
        <v>66</v>
      </c>
      <c r="I4" s="108" t="s">
        <v>67</v>
      </c>
      <c r="J4" s="107" t="s">
        <v>68</v>
      </c>
      <c r="L4" s="64" t="s">
        <v>95</v>
      </c>
      <c r="M4" s="64" t="s">
        <v>674</v>
      </c>
      <c r="N4" s="64"/>
    </row>
    <row r="5" spans="1:14" s="47" customFormat="1" ht="17.25" customHeight="1" x14ac:dyDescent="0.25">
      <c r="A5" s="48"/>
      <c r="B5" s="26" t="s">
        <v>0</v>
      </c>
      <c r="C5" s="33" t="s">
        <v>492</v>
      </c>
      <c r="E5" s="49" t="s">
        <v>26</v>
      </c>
      <c r="G5" s="63">
        <v>1</v>
      </c>
      <c r="H5" s="109">
        <v>43125</v>
      </c>
      <c r="I5" s="110" t="s">
        <v>78</v>
      </c>
      <c r="J5" s="111" t="s">
        <v>157</v>
      </c>
      <c r="K5"/>
      <c r="L5" s="65">
        <v>1</v>
      </c>
      <c r="M5" s="65">
        <v>1</v>
      </c>
      <c r="N5" s="65"/>
    </row>
    <row r="6" spans="1:14" x14ac:dyDescent="0.25">
      <c r="B6" s="26" t="s">
        <v>0</v>
      </c>
      <c r="C6" s="33" t="s">
        <v>471</v>
      </c>
      <c r="E6" s="32" t="s">
        <v>34</v>
      </c>
      <c r="G6" s="34">
        <v>2</v>
      </c>
      <c r="H6" s="109">
        <v>43139</v>
      </c>
      <c r="I6" s="110" t="s">
        <v>94</v>
      </c>
      <c r="J6" s="112" t="s">
        <v>106</v>
      </c>
      <c r="L6" s="66">
        <v>2</v>
      </c>
      <c r="M6" s="66">
        <v>6</v>
      </c>
      <c r="N6" s="66"/>
    </row>
    <row r="7" spans="1:14" x14ac:dyDescent="0.25">
      <c r="B7" s="26" t="s">
        <v>1</v>
      </c>
      <c r="C7" s="33" t="s">
        <v>56</v>
      </c>
      <c r="E7" s="31" t="s">
        <v>35</v>
      </c>
      <c r="G7" s="63">
        <v>3</v>
      </c>
      <c r="H7" s="109">
        <v>43146</v>
      </c>
      <c r="I7" s="110" t="s">
        <v>100</v>
      </c>
      <c r="J7" s="113" t="s">
        <v>97</v>
      </c>
      <c r="L7" s="66">
        <v>3</v>
      </c>
      <c r="M7" s="66">
        <v>1</v>
      </c>
      <c r="N7" s="66"/>
    </row>
    <row r="8" spans="1:14" x14ac:dyDescent="0.25">
      <c r="B8" s="26" t="s">
        <v>1</v>
      </c>
      <c r="C8" s="33" t="s">
        <v>493</v>
      </c>
      <c r="E8" s="38" t="s">
        <v>36</v>
      </c>
      <c r="G8" s="34">
        <v>4</v>
      </c>
      <c r="H8" s="109">
        <v>43151</v>
      </c>
      <c r="I8" s="110" t="s">
        <v>92</v>
      </c>
      <c r="J8" s="112" t="s">
        <v>106</v>
      </c>
      <c r="L8" s="66">
        <v>4</v>
      </c>
      <c r="M8" s="66">
        <v>2</v>
      </c>
      <c r="N8" s="66"/>
    </row>
    <row r="9" spans="1:14" x14ac:dyDescent="0.25">
      <c r="B9" s="26" t="s">
        <v>1</v>
      </c>
      <c r="C9" s="33" t="s">
        <v>503</v>
      </c>
      <c r="E9" s="29" t="s">
        <v>27</v>
      </c>
      <c r="G9" s="63">
        <v>5</v>
      </c>
      <c r="H9" s="109">
        <v>43151</v>
      </c>
      <c r="I9" s="110" t="s">
        <v>93</v>
      </c>
      <c r="J9" s="112" t="s">
        <v>106</v>
      </c>
      <c r="L9" s="66">
        <v>5</v>
      </c>
      <c r="M9" s="66">
        <v>6</v>
      </c>
      <c r="N9" s="66"/>
    </row>
    <row r="10" spans="1:14" x14ac:dyDescent="0.25">
      <c r="B10" s="26" t="s">
        <v>0</v>
      </c>
      <c r="C10" s="33" t="s">
        <v>506</v>
      </c>
      <c r="E10" t="s">
        <v>28</v>
      </c>
      <c r="G10" s="34">
        <v>6</v>
      </c>
      <c r="H10" s="109">
        <v>43157</v>
      </c>
      <c r="I10" s="110" t="s">
        <v>77</v>
      </c>
      <c r="J10" s="111" t="s">
        <v>157</v>
      </c>
      <c r="L10" s="66">
        <v>6</v>
      </c>
      <c r="M10" s="66">
        <v>1</v>
      </c>
      <c r="N10" s="66"/>
    </row>
    <row r="11" spans="1:14" x14ac:dyDescent="0.25">
      <c r="B11" s="26" t="s">
        <v>0</v>
      </c>
      <c r="C11" s="33" t="s">
        <v>507</v>
      </c>
      <c r="E11" s="44" t="s">
        <v>38</v>
      </c>
      <c r="G11" s="63">
        <v>7</v>
      </c>
      <c r="H11" s="109">
        <v>43157</v>
      </c>
      <c r="I11" s="110" t="s">
        <v>91</v>
      </c>
      <c r="J11" s="112" t="s">
        <v>106</v>
      </c>
      <c r="L11" s="66">
        <v>7</v>
      </c>
      <c r="M11" s="66">
        <v>1</v>
      </c>
      <c r="N11" s="66"/>
    </row>
    <row r="12" spans="1:14" x14ac:dyDescent="0.25">
      <c r="B12" s="26" t="s">
        <v>0</v>
      </c>
      <c r="C12" s="33" t="s">
        <v>168</v>
      </c>
      <c r="G12" s="34">
        <v>8</v>
      </c>
      <c r="H12" s="109">
        <v>43185</v>
      </c>
      <c r="I12" s="110" t="s">
        <v>90</v>
      </c>
      <c r="J12" s="112" t="s">
        <v>106</v>
      </c>
      <c r="L12" s="66">
        <v>8</v>
      </c>
      <c r="M12" s="66">
        <v>4</v>
      </c>
      <c r="N12" s="66"/>
    </row>
    <row r="13" spans="1:14" x14ac:dyDescent="0.25">
      <c r="B13" s="26" t="s">
        <v>2</v>
      </c>
      <c r="C13" s="33" t="s">
        <v>169</v>
      </c>
      <c r="G13" s="63">
        <v>9</v>
      </c>
      <c r="H13" s="109">
        <v>43214</v>
      </c>
      <c r="I13" s="110" t="s">
        <v>88</v>
      </c>
      <c r="J13" s="112" t="s">
        <v>106</v>
      </c>
      <c r="L13" s="66">
        <v>9</v>
      </c>
      <c r="M13" s="66">
        <v>10</v>
      </c>
      <c r="N13" s="66"/>
    </row>
    <row r="14" spans="1:14" x14ac:dyDescent="0.25">
      <c r="B14" s="26" t="s">
        <v>33</v>
      </c>
      <c r="C14" s="33" t="s">
        <v>500</v>
      </c>
      <c r="G14" s="34">
        <v>10</v>
      </c>
      <c r="H14" s="109">
        <v>43214</v>
      </c>
      <c r="I14" s="110" t="s">
        <v>89</v>
      </c>
      <c r="J14" s="112" t="s">
        <v>106</v>
      </c>
      <c r="L14" s="66">
        <v>10</v>
      </c>
      <c r="M14" s="66">
        <v>4</v>
      </c>
      <c r="N14" s="66"/>
    </row>
    <row r="15" spans="1:14" ht="16.5" customHeight="1" x14ac:dyDescent="0.25">
      <c r="G15" s="63">
        <v>11</v>
      </c>
      <c r="H15" s="109">
        <v>43229</v>
      </c>
      <c r="I15" s="110" t="s">
        <v>86</v>
      </c>
      <c r="J15" s="112" t="s">
        <v>106</v>
      </c>
      <c r="L15" s="66">
        <v>11</v>
      </c>
      <c r="M15" s="66">
        <v>6</v>
      </c>
      <c r="N15" s="66"/>
    </row>
    <row r="16" spans="1:14" ht="18.75" x14ac:dyDescent="0.3">
      <c r="A16" s="24" t="s">
        <v>26</v>
      </c>
      <c r="B16" s="27" t="s">
        <v>2</v>
      </c>
      <c r="C16" s="22" t="s">
        <v>498</v>
      </c>
      <c r="G16" s="34">
        <v>12</v>
      </c>
      <c r="H16" s="109">
        <v>43229</v>
      </c>
      <c r="I16" s="110" t="s">
        <v>87</v>
      </c>
      <c r="J16" s="112" t="s">
        <v>106</v>
      </c>
      <c r="L16" s="66">
        <v>12</v>
      </c>
      <c r="M16" s="66">
        <v>3</v>
      </c>
      <c r="N16" s="66"/>
    </row>
    <row r="17" spans="1:38" x14ac:dyDescent="0.25">
      <c r="B17" s="27"/>
      <c r="C17" s="28" t="s">
        <v>4</v>
      </c>
      <c r="G17" s="63">
        <v>13</v>
      </c>
      <c r="H17" s="109">
        <v>43241</v>
      </c>
      <c r="I17" s="110" t="s">
        <v>99</v>
      </c>
      <c r="J17" s="113" t="s">
        <v>96</v>
      </c>
      <c r="L17" s="67" t="s">
        <v>98</v>
      </c>
      <c r="M17" s="67">
        <f>SUM(M5:M16)</f>
        <v>45</v>
      </c>
      <c r="N17" s="67"/>
    </row>
    <row r="18" spans="1:38" s="40" customFormat="1" ht="17.25" customHeight="1" x14ac:dyDescent="0.25">
      <c r="A18" s="23"/>
      <c r="B18" s="27"/>
      <c r="C18" s="28" t="s">
        <v>73</v>
      </c>
      <c r="D18"/>
      <c r="E18"/>
      <c r="F18"/>
      <c r="G18" s="34">
        <v>14</v>
      </c>
      <c r="H18" s="109">
        <v>43244</v>
      </c>
      <c r="I18" s="110" t="s">
        <v>85</v>
      </c>
      <c r="J18" s="112" t="s">
        <v>106</v>
      </c>
      <c r="K18"/>
      <c r="L18"/>
      <c r="M18"/>
      <c r="N18"/>
      <c r="O18"/>
      <c r="P18"/>
      <c r="Q18"/>
      <c r="R18"/>
      <c r="S18"/>
      <c r="T18"/>
      <c r="U18"/>
      <c r="V18"/>
      <c r="W18"/>
      <c r="X18"/>
      <c r="Y18"/>
      <c r="Z18"/>
      <c r="AA18"/>
      <c r="AB18"/>
      <c r="AC18"/>
      <c r="AD18"/>
      <c r="AE18"/>
      <c r="AF18"/>
      <c r="AG18"/>
      <c r="AH18"/>
      <c r="AI18"/>
      <c r="AJ18"/>
      <c r="AK18"/>
      <c r="AL18"/>
    </row>
    <row r="19" spans="1:38" s="40" customFormat="1" ht="17.25" customHeight="1" x14ac:dyDescent="0.25">
      <c r="A19" s="23"/>
      <c r="B19" s="27"/>
      <c r="C19" s="22" t="s">
        <v>42</v>
      </c>
      <c r="D19"/>
      <c r="E19"/>
      <c r="F19"/>
      <c r="G19" s="34">
        <v>15</v>
      </c>
      <c r="H19" s="109">
        <v>43249</v>
      </c>
      <c r="I19" s="110" t="s">
        <v>84</v>
      </c>
      <c r="J19" s="112" t="s">
        <v>106</v>
      </c>
      <c r="K19"/>
      <c r="L19"/>
      <c r="M19"/>
      <c r="N19"/>
      <c r="O19"/>
      <c r="P19"/>
      <c r="Q19"/>
      <c r="R19"/>
      <c r="S19"/>
      <c r="T19"/>
      <c r="U19"/>
      <c r="V19"/>
      <c r="W19"/>
      <c r="X19"/>
      <c r="Y19"/>
      <c r="Z19"/>
      <c r="AA19"/>
      <c r="AB19"/>
      <c r="AC19"/>
      <c r="AD19"/>
      <c r="AE19"/>
      <c r="AF19"/>
      <c r="AG19"/>
      <c r="AH19"/>
      <c r="AI19"/>
      <c r="AJ19"/>
      <c r="AK19"/>
      <c r="AL19"/>
    </row>
    <row r="20" spans="1:38" s="40" customFormat="1" ht="17.25" customHeight="1" x14ac:dyDescent="0.3">
      <c r="A20" s="24" t="s">
        <v>26</v>
      </c>
      <c r="B20" s="27" t="s">
        <v>2</v>
      </c>
      <c r="C20" s="22" t="s">
        <v>32</v>
      </c>
      <c r="D20"/>
      <c r="E20"/>
      <c r="F20"/>
      <c r="G20" s="34">
        <v>16</v>
      </c>
      <c r="H20" s="109">
        <v>43250</v>
      </c>
      <c r="I20" s="110" t="s">
        <v>683</v>
      </c>
      <c r="J20" s="111" t="s">
        <v>157</v>
      </c>
      <c r="K20"/>
      <c r="L20"/>
      <c r="M20"/>
      <c r="N20"/>
      <c r="O20"/>
      <c r="P20"/>
      <c r="Q20"/>
      <c r="R20"/>
      <c r="S20"/>
      <c r="T20"/>
      <c r="U20"/>
      <c r="V20"/>
      <c r="W20"/>
      <c r="X20"/>
      <c r="Y20"/>
      <c r="Z20"/>
      <c r="AA20"/>
      <c r="AB20"/>
      <c r="AC20"/>
      <c r="AD20"/>
      <c r="AE20"/>
      <c r="AF20"/>
      <c r="AG20"/>
      <c r="AH20"/>
      <c r="AI20"/>
      <c r="AJ20"/>
      <c r="AK20"/>
      <c r="AL20"/>
    </row>
    <row r="21" spans="1:38" ht="18.75" x14ac:dyDescent="0.3">
      <c r="A21" s="24" t="s">
        <v>26</v>
      </c>
      <c r="B21" s="27" t="s">
        <v>2</v>
      </c>
      <c r="C21" s="22" t="s">
        <v>158</v>
      </c>
      <c r="G21" s="63">
        <v>17</v>
      </c>
      <c r="H21" s="109">
        <v>43277</v>
      </c>
      <c r="I21" s="110" t="s">
        <v>83</v>
      </c>
      <c r="J21" s="112" t="s">
        <v>106</v>
      </c>
      <c r="O21" s="34"/>
    </row>
    <row r="22" spans="1:38" x14ac:dyDescent="0.25">
      <c r="B22" s="26" t="s">
        <v>2</v>
      </c>
      <c r="C22" s="22" t="s">
        <v>47</v>
      </c>
      <c r="G22" s="34">
        <v>18</v>
      </c>
      <c r="H22" s="109">
        <v>43300</v>
      </c>
      <c r="I22" s="110" t="s">
        <v>103</v>
      </c>
      <c r="J22" s="113" t="s">
        <v>684</v>
      </c>
    </row>
    <row r="23" spans="1:38" x14ac:dyDescent="0.25">
      <c r="B23" s="27"/>
      <c r="C23" s="22"/>
      <c r="E23" s="53" t="s">
        <v>59</v>
      </c>
      <c r="G23" s="63">
        <v>19</v>
      </c>
      <c r="H23" s="109">
        <v>43318</v>
      </c>
      <c r="I23" s="110" t="s">
        <v>82</v>
      </c>
      <c r="J23" s="112" t="s">
        <v>106</v>
      </c>
    </row>
    <row r="24" spans="1:38" x14ac:dyDescent="0.25">
      <c r="B24" s="26" t="s">
        <v>2</v>
      </c>
      <c r="C24" s="22" t="s">
        <v>46</v>
      </c>
      <c r="G24" s="34">
        <v>20</v>
      </c>
      <c r="H24" s="109">
        <v>43321</v>
      </c>
      <c r="I24" s="110" t="s">
        <v>81</v>
      </c>
      <c r="J24" s="112" t="s">
        <v>106</v>
      </c>
    </row>
    <row r="25" spans="1:38" x14ac:dyDescent="0.25">
      <c r="B25" s="81" t="s">
        <v>2</v>
      </c>
      <c r="C25" s="22" t="s">
        <v>60</v>
      </c>
      <c r="G25" s="63">
        <v>21</v>
      </c>
      <c r="H25" s="109">
        <v>43322</v>
      </c>
      <c r="I25" s="110" t="s">
        <v>101</v>
      </c>
      <c r="J25" s="113" t="s">
        <v>102</v>
      </c>
    </row>
    <row r="26" spans="1:38" x14ac:dyDescent="0.25">
      <c r="B26" s="81" t="s">
        <v>2</v>
      </c>
      <c r="C26" s="22" t="s">
        <v>61</v>
      </c>
      <c r="G26" s="34">
        <v>22</v>
      </c>
      <c r="H26" s="109">
        <v>43334</v>
      </c>
      <c r="I26" s="110" t="s">
        <v>80</v>
      </c>
      <c r="J26" s="112" t="s">
        <v>106</v>
      </c>
    </row>
    <row r="27" spans="1:38" x14ac:dyDescent="0.25">
      <c r="B27" s="81" t="s">
        <v>2</v>
      </c>
      <c r="C27" s="22" t="s">
        <v>62</v>
      </c>
      <c r="G27" s="63">
        <v>23</v>
      </c>
      <c r="H27" s="109">
        <v>43344</v>
      </c>
      <c r="I27" s="110" t="s">
        <v>71</v>
      </c>
      <c r="J27" s="114" t="s">
        <v>72</v>
      </c>
    </row>
    <row r="28" spans="1:38" x14ac:dyDescent="0.25">
      <c r="B28" s="81" t="s">
        <v>2</v>
      </c>
      <c r="C28" s="22" t="s">
        <v>55</v>
      </c>
      <c r="G28" s="34">
        <v>24</v>
      </c>
      <c r="H28" s="109">
        <v>43349</v>
      </c>
      <c r="I28" s="110" t="s">
        <v>69</v>
      </c>
      <c r="J28" s="112" t="s">
        <v>106</v>
      </c>
      <c r="K28" s="47"/>
    </row>
    <row r="29" spans="1:38" x14ac:dyDescent="0.25">
      <c r="B29" s="81" t="s">
        <v>2</v>
      </c>
      <c r="C29" s="69" t="s">
        <v>57</v>
      </c>
      <c r="G29" s="63">
        <v>25</v>
      </c>
      <c r="H29" s="109">
        <v>43349</v>
      </c>
      <c r="I29" s="110" t="s">
        <v>70</v>
      </c>
      <c r="J29" s="112" t="s">
        <v>106</v>
      </c>
    </row>
    <row r="30" spans="1:38" x14ac:dyDescent="0.25">
      <c r="B30" s="23" t="s">
        <v>2</v>
      </c>
      <c r="C30" s="69" t="s">
        <v>466</v>
      </c>
      <c r="G30" s="34">
        <v>26</v>
      </c>
      <c r="H30" s="109">
        <v>43349</v>
      </c>
      <c r="I30" s="110" t="s">
        <v>69</v>
      </c>
      <c r="J30" s="112" t="s">
        <v>106</v>
      </c>
    </row>
    <row r="31" spans="1:38" x14ac:dyDescent="0.25">
      <c r="B31" s="81" t="s">
        <v>58</v>
      </c>
      <c r="C31" s="22" t="s">
        <v>504</v>
      </c>
      <c r="G31" s="63">
        <v>27</v>
      </c>
      <c r="H31" s="109">
        <v>43349</v>
      </c>
      <c r="I31" s="110" t="s">
        <v>79</v>
      </c>
      <c r="J31" s="112" t="s">
        <v>106</v>
      </c>
    </row>
    <row r="32" spans="1:38" x14ac:dyDescent="0.25">
      <c r="B32" s="81" t="s">
        <v>2</v>
      </c>
      <c r="C32" s="22" t="s">
        <v>172</v>
      </c>
      <c r="G32" s="34">
        <v>28</v>
      </c>
      <c r="H32" s="109">
        <v>43355</v>
      </c>
      <c r="I32" s="110" t="s">
        <v>76</v>
      </c>
      <c r="J32" s="114" t="s">
        <v>72</v>
      </c>
    </row>
    <row r="33" spans="1:10" x14ac:dyDescent="0.25">
      <c r="B33" s="81" t="s">
        <v>33</v>
      </c>
      <c r="C33" s="22" t="s">
        <v>430</v>
      </c>
      <c r="G33" s="63">
        <v>29</v>
      </c>
      <c r="H33" s="109">
        <v>43361</v>
      </c>
      <c r="I33" s="110" t="s">
        <v>167</v>
      </c>
      <c r="J33" s="114" t="s">
        <v>72</v>
      </c>
    </row>
    <row r="34" spans="1:10" x14ac:dyDescent="0.25">
      <c r="B34" s="81" t="s">
        <v>2</v>
      </c>
      <c r="C34" s="69" t="s">
        <v>505</v>
      </c>
      <c r="G34" s="34">
        <v>30</v>
      </c>
      <c r="H34" s="109">
        <v>43368</v>
      </c>
      <c r="I34" s="110" t="s">
        <v>431</v>
      </c>
      <c r="J34" s="115" t="s">
        <v>97</v>
      </c>
    </row>
    <row r="35" spans="1:10" ht="16.5" customHeight="1" x14ac:dyDescent="0.25">
      <c r="B35" s="23" t="s">
        <v>2</v>
      </c>
      <c r="C35" s="22" t="s">
        <v>483</v>
      </c>
      <c r="G35" s="63">
        <v>31</v>
      </c>
      <c r="H35" s="109">
        <v>43369</v>
      </c>
      <c r="I35" s="115" t="s">
        <v>432</v>
      </c>
      <c r="J35" s="116" t="s">
        <v>433</v>
      </c>
    </row>
    <row r="36" spans="1:10" ht="16.5" customHeight="1" x14ac:dyDescent="0.25">
      <c r="B36" s="23" t="s">
        <v>2</v>
      </c>
      <c r="C36" s="22" t="s">
        <v>484</v>
      </c>
      <c r="G36" s="34">
        <v>32</v>
      </c>
      <c r="H36" s="109">
        <v>43371</v>
      </c>
      <c r="I36" s="115" t="s">
        <v>434</v>
      </c>
      <c r="J36" s="113" t="s">
        <v>435</v>
      </c>
    </row>
    <row r="37" spans="1:10" x14ac:dyDescent="0.25">
      <c r="B37" s="81" t="s">
        <v>33</v>
      </c>
      <c r="C37" s="69" t="s">
        <v>495</v>
      </c>
      <c r="G37" s="63">
        <v>33</v>
      </c>
      <c r="H37" s="109">
        <v>43375</v>
      </c>
      <c r="I37" s="115" t="s">
        <v>439</v>
      </c>
      <c r="J37" s="116" t="s">
        <v>433</v>
      </c>
    </row>
    <row r="38" spans="1:10" x14ac:dyDescent="0.25">
      <c r="D38" s="34"/>
      <c r="G38" s="34">
        <v>34</v>
      </c>
      <c r="H38" s="109">
        <v>43383</v>
      </c>
      <c r="I38" s="115" t="s">
        <v>445</v>
      </c>
      <c r="J38" s="113" t="s">
        <v>444</v>
      </c>
    </row>
    <row r="39" spans="1:10" ht="18.75" x14ac:dyDescent="0.3">
      <c r="A39" s="24" t="s">
        <v>26</v>
      </c>
      <c r="B39" s="42" t="s">
        <v>0</v>
      </c>
      <c r="C39" s="43" t="s">
        <v>468</v>
      </c>
      <c r="D39" s="34"/>
      <c r="G39" s="63">
        <v>35</v>
      </c>
      <c r="H39" s="109">
        <v>43385</v>
      </c>
      <c r="I39" s="115" t="s">
        <v>447</v>
      </c>
      <c r="J39" s="113" t="s">
        <v>448</v>
      </c>
    </row>
    <row r="40" spans="1:10" x14ac:dyDescent="0.25">
      <c r="B40" s="42"/>
      <c r="C40" s="43" t="s">
        <v>174</v>
      </c>
      <c r="G40" s="34">
        <v>36</v>
      </c>
      <c r="H40" s="109">
        <v>43390</v>
      </c>
      <c r="I40" s="115" t="s">
        <v>464</v>
      </c>
      <c r="J40" s="117" t="s">
        <v>465</v>
      </c>
    </row>
    <row r="41" spans="1:10" x14ac:dyDescent="0.25">
      <c r="B41" s="42" t="s">
        <v>0</v>
      </c>
      <c r="C41" s="84" t="s">
        <v>467</v>
      </c>
      <c r="G41" s="63">
        <v>37</v>
      </c>
      <c r="H41" s="109">
        <v>43416</v>
      </c>
      <c r="I41" s="110" t="s">
        <v>481</v>
      </c>
      <c r="J41" s="117" t="s">
        <v>465</v>
      </c>
    </row>
    <row r="42" spans="1:10" ht="30" x14ac:dyDescent="0.25">
      <c r="B42" s="27" t="s">
        <v>2</v>
      </c>
      <c r="C42" s="21" t="s">
        <v>171</v>
      </c>
      <c r="G42" s="34">
        <v>38</v>
      </c>
      <c r="H42" s="119">
        <v>43418</v>
      </c>
      <c r="I42" s="118" t="s">
        <v>482</v>
      </c>
      <c r="J42" s="120" t="s">
        <v>106</v>
      </c>
    </row>
    <row r="43" spans="1:10" ht="22.5" x14ac:dyDescent="0.3">
      <c r="A43" s="24" t="s">
        <v>26</v>
      </c>
      <c r="B43" s="42" t="s">
        <v>0</v>
      </c>
      <c r="C43" s="43" t="s">
        <v>51</v>
      </c>
      <c r="G43" s="63">
        <v>39</v>
      </c>
      <c r="H43" s="119">
        <v>43420</v>
      </c>
      <c r="I43" s="118" t="s">
        <v>485</v>
      </c>
      <c r="J43" s="121" t="s">
        <v>486</v>
      </c>
    </row>
    <row r="44" spans="1:10" ht="17.25" customHeight="1" x14ac:dyDescent="0.25">
      <c r="B44" s="42" t="s">
        <v>0</v>
      </c>
      <c r="C44" s="43" t="s">
        <v>469</v>
      </c>
      <c r="G44" s="34">
        <v>40</v>
      </c>
      <c r="H44" s="119">
        <v>43423</v>
      </c>
      <c r="I44" s="118" t="s">
        <v>488</v>
      </c>
      <c r="J44" s="122" t="s">
        <v>489</v>
      </c>
    </row>
    <row r="45" spans="1:10" ht="17.25" customHeight="1" x14ac:dyDescent="0.25">
      <c r="A45"/>
      <c r="B45" s="27"/>
      <c r="C45" s="46" t="s">
        <v>41</v>
      </c>
      <c r="G45" s="63">
        <v>41</v>
      </c>
      <c r="H45" s="119">
        <v>43424</v>
      </c>
      <c r="I45" s="123" t="s">
        <v>490</v>
      </c>
      <c r="J45" s="124" t="s">
        <v>465</v>
      </c>
    </row>
    <row r="46" spans="1:10" ht="22.5" x14ac:dyDescent="0.25">
      <c r="B46" s="54" t="s">
        <v>0</v>
      </c>
      <c r="C46" s="52" t="s">
        <v>63</v>
      </c>
      <c r="G46" s="34">
        <v>42</v>
      </c>
      <c r="H46" s="119">
        <v>43424</v>
      </c>
      <c r="I46" s="118" t="s">
        <v>491</v>
      </c>
      <c r="J46" s="125" t="s">
        <v>72</v>
      </c>
    </row>
    <row r="47" spans="1:10" x14ac:dyDescent="0.25">
      <c r="B47" s="54" t="s">
        <v>0</v>
      </c>
      <c r="C47" s="52" t="s">
        <v>64</v>
      </c>
      <c r="G47" s="63">
        <v>43</v>
      </c>
      <c r="H47" s="119">
        <v>43440</v>
      </c>
      <c r="I47" s="118" t="s">
        <v>494</v>
      </c>
      <c r="J47" s="122" t="s">
        <v>489</v>
      </c>
    </row>
    <row r="48" spans="1:10" ht="17.25" customHeight="1" x14ac:dyDescent="0.3">
      <c r="A48" s="24" t="s">
        <v>26</v>
      </c>
      <c r="B48" s="26" t="s">
        <v>2</v>
      </c>
      <c r="C48" s="33" t="s">
        <v>686</v>
      </c>
      <c r="G48" s="34">
        <v>44</v>
      </c>
      <c r="H48" s="119">
        <v>43447</v>
      </c>
      <c r="I48" s="118" t="s">
        <v>497</v>
      </c>
      <c r="J48" s="121" t="s">
        <v>496</v>
      </c>
    </row>
    <row r="49" spans="1:10" ht="22.5" x14ac:dyDescent="0.25">
      <c r="A49"/>
      <c r="B49" s="26"/>
      <c r="C49" s="50" t="s">
        <v>48</v>
      </c>
      <c r="G49" s="63">
        <v>45</v>
      </c>
      <c r="H49" s="119">
        <v>43452</v>
      </c>
      <c r="I49" s="118" t="s">
        <v>499</v>
      </c>
      <c r="J49" s="121" t="s">
        <v>96</v>
      </c>
    </row>
    <row r="50" spans="1:10" ht="29.25" x14ac:dyDescent="0.25">
      <c r="B50" s="26" t="s">
        <v>24</v>
      </c>
      <c r="C50" s="33" t="s">
        <v>50</v>
      </c>
      <c r="H50" s="126"/>
      <c r="I50" s="127" t="s">
        <v>170</v>
      </c>
      <c r="J50" s="128"/>
    </row>
    <row r="51" spans="1:10" x14ac:dyDescent="0.25">
      <c r="B51" s="26" t="s">
        <v>24</v>
      </c>
      <c r="C51" s="33" t="s">
        <v>25</v>
      </c>
      <c r="H51" s="129">
        <v>43360</v>
      </c>
      <c r="I51" s="130" t="s">
        <v>164</v>
      </c>
      <c r="J51" s="128" t="s">
        <v>163</v>
      </c>
    </row>
    <row r="52" spans="1:10" ht="30" x14ac:dyDescent="0.25">
      <c r="B52" s="26" t="s">
        <v>2</v>
      </c>
      <c r="C52" s="22" t="s">
        <v>477</v>
      </c>
      <c r="H52" s="129">
        <v>43333</v>
      </c>
      <c r="I52" s="130" t="s">
        <v>52</v>
      </c>
      <c r="J52" s="128" t="s">
        <v>163</v>
      </c>
    </row>
    <row r="53" spans="1:10" ht="17.25" customHeight="1" x14ac:dyDescent="0.25">
      <c r="B53" s="26" t="s">
        <v>2</v>
      </c>
      <c r="C53" s="22" t="s">
        <v>49</v>
      </c>
      <c r="H53" s="129">
        <v>43332</v>
      </c>
      <c r="I53" s="130" t="s">
        <v>166</v>
      </c>
      <c r="J53" s="128" t="s">
        <v>163</v>
      </c>
    </row>
    <row r="54" spans="1:10" ht="17.25" customHeight="1" x14ac:dyDescent="0.25">
      <c r="B54" s="26" t="s">
        <v>2</v>
      </c>
      <c r="C54" s="22" t="s">
        <v>443</v>
      </c>
      <c r="H54" s="129">
        <v>43110</v>
      </c>
      <c r="I54" s="68" t="s">
        <v>104</v>
      </c>
      <c r="J54" s="128" t="s">
        <v>165</v>
      </c>
    </row>
    <row r="55" spans="1:10" ht="17.25" customHeight="1" x14ac:dyDescent="0.3">
      <c r="A55" s="24" t="s">
        <v>26</v>
      </c>
      <c r="B55" s="26" t="s">
        <v>22</v>
      </c>
      <c r="C55" s="39" t="s">
        <v>105</v>
      </c>
    </row>
    <row r="56" spans="1:10" ht="17.25" customHeight="1" x14ac:dyDescent="0.25">
      <c r="B56" s="26"/>
      <c r="C56" s="39" t="s">
        <v>37</v>
      </c>
    </row>
    <row r="57" spans="1:10" x14ac:dyDescent="0.25">
      <c r="B57" s="26"/>
      <c r="C57" s="51" t="s">
        <v>53</v>
      </c>
    </row>
    <row r="58" spans="1:10" x14ac:dyDescent="0.25">
      <c r="B58" s="26"/>
      <c r="C58" s="51" t="s">
        <v>54</v>
      </c>
    </row>
    <row r="59" spans="1:10" x14ac:dyDescent="0.25">
      <c r="C59" s="61" t="s">
        <v>75</v>
      </c>
    </row>
    <row r="60" spans="1:10" x14ac:dyDescent="0.25">
      <c r="B60" s="23" t="s">
        <v>2</v>
      </c>
      <c r="C60" s="58" t="s">
        <v>74</v>
      </c>
      <c r="F60" s="36"/>
    </row>
    <row r="61" spans="1:10" x14ac:dyDescent="0.25">
      <c r="B61" s="27" t="s">
        <v>0</v>
      </c>
      <c r="C61" s="60" t="s">
        <v>476</v>
      </c>
      <c r="D61" s="34"/>
    </row>
    <row r="62" spans="1:10" x14ac:dyDescent="0.25">
      <c r="B62" s="27" t="s">
        <v>24</v>
      </c>
      <c r="C62" s="58" t="s">
        <v>23</v>
      </c>
    </row>
    <row r="63" spans="1:10" ht="18.75" x14ac:dyDescent="0.25">
      <c r="A63" s="37" t="s">
        <v>26</v>
      </c>
      <c r="B63" s="27" t="s">
        <v>2</v>
      </c>
      <c r="C63" s="59" t="s">
        <v>39</v>
      </c>
      <c r="F63" s="36"/>
    </row>
    <row r="64" spans="1:10" x14ac:dyDescent="0.25">
      <c r="C64" s="59" t="s">
        <v>45</v>
      </c>
      <c r="F64" s="36"/>
    </row>
    <row r="65" spans="1:38" x14ac:dyDescent="0.25">
      <c r="B65" s="23" t="s">
        <v>22</v>
      </c>
      <c r="C65" t="s">
        <v>479</v>
      </c>
      <c r="F65" s="36"/>
    </row>
    <row r="66" spans="1:38" x14ac:dyDescent="0.25">
      <c r="B66" s="23" t="s">
        <v>2</v>
      </c>
      <c r="C66" t="s">
        <v>685</v>
      </c>
      <c r="F66" s="36"/>
    </row>
    <row r="67" spans="1:38" x14ac:dyDescent="0.25">
      <c r="F67" s="36"/>
    </row>
    <row r="68" spans="1:38" ht="18.75" x14ac:dyDescent="0.25">
      <c r="A68" s="49" t="s">
        <v>26</v>
      </c>
      <c r="C68" t="s">
        <v>43</v>
      </c>
    </row>
    <row r="69" spans="1:38" x14ac:dyDescent="0.25">
      <c r="A69" s="32"/>
      <c r="C69" s="34" t="s">
        <v>34</v>
      </c>
    </row>
    <row r="70" spans="1:38" x14ac:dyDescent="0.25">
      <c r="A70" s="31"/>
      <c r="C70" s="34" t="s">
        <v>35</v>
      </c>
      <c r="H70" s="41"/>
    </row>
    <row r="71" spans="1:38" x14ac:dyDescent="0.25">
      <c r="A71" s="38"/>
      <c r="C71" s="34" t="s">
        <v>27</v>
      </c>
    </row>
    <row r="72" spans="1:38" s="23" customFormat="1" x14ac:dyDescent="0.25">
      <c r="A72" s="29"/>
      <c r="C72" s="34" t="s">
        <v>27</v>
      </c>
      <c r="D72"/>
      <c r="E72"/>
      <c r="F72"/>
      <c r="G72"/>
      <c r="H72" s="34"/>
      <c r="I72"/>
      <c r="J72" s="34"/>
      <c r="K72"/>
      <c r="L72"/>
      <c r="M72"/>
      <c r="N72"/>
      <c r="O72"/>
      <c r="P72"/>
      <c r="Q72"/>
      <c r="R72"/>
      <c r="S72"/>
      <c r="T72"/>
      <c r="U72"/>
      <c r="V72"/>
      <c r="W72"/>
      <c r="X72"/>
      <c r="Y72"/>
      <c r="Z72"/>
      <c r="AA72"/>
      <c r="AB72"/>
      <c r="AC72"/>
      <c r="AD72"/>
      <c r="AE72"/>
      <c r="AF72"/>
      <c r="AG72"/>
      <c r="AH72"/>
      <c r="AI72"/>
      <c r="AJ72"/>
      <c r="AK72"/>
      <c r="AL72"/>
    </row>
    <row r="73" spans="1:38" x14ac:dyDescent="0.25">
      <c r="A73"/>
      <c r="C73" s="34" t="s">
        <v>28</v>
      </c>
    </row>
    <row r="74" spans="1:38" x14ac:dyDescent="0.25">
      <c r="A74" s="44"/>
      <c r="C74" s="34" t="s">
        <v>38</v>
      </c>
    </row>
    <row r="77" spans="1:38" x14ac:dyDescent="0.25">
      <c r="A77" s="35" t="s">
        <v>29</v>
      </c>
    </row>
    <row r="78" spans="1:38" x14ac:dyDescent="0.25">
      <c r="A78" s="35" t="s">
        <v>30</v>
      </c>
    </row>
    <row r="79" spans="1:38" x14ac:dyDescent="0.25">
      <c r="A79" s="35" t="s">
        <v>31</v>
      </c>
    </row>
  </sheetData>
  <sortState ref="H5:J41">
    <sortCondition ref="H5:H41"/>
  </sortState>
  <hyperlinks>
    <hyperlink ref="A77" r:id="rId1"/>
    <hyperlink ref="A78" r:id="rId2"/>
  </hyperlinks>
  <pageMargins left="0.25" right="0.25" top="0.75" bottom="0.75" header="0.3" footer="0.3"/>
  <pageSetup scale="31" orientation="portrait" horizontalDpi="4294967293"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7"/>
  <sheetViews>
    <sheetView topLeftCell="A51" workbookViewId="0">
      <selection activeCell="E54" sqref="E54"/>
    </sheetView>
  </sheetViews>
  <sheetFormatPr defaultRowHeight="15" x14ac:dyDescent="0.25"/>
  <cols>
    <col min="1" max="1" width="9.140625" style="23"/>
    <col min="2" max="2" width="10.7109375" style="23" customWidth="1"/>
    <col min="3" max="3" width="112.5703125" customWidth="1"/>
    <col min="4" max="4" width="4.7109375" customWidth="1"/>
    <col min="5" max="5" width="21" customWidth="1"/>
    <col min="6" max="6" width="12.28515625" customWidth="1"/>
    <col min="8" max="8" width="21.42578125" style="34" customWidth="1"/>
    <col min="9" max="9" width="75.28515625" customWidth="1"/>
    <col min="10" max="10" width="36.85546875" style="34" customWidth="1"/>
  </cols>
  <sheetData>
    <row r="1" spans="1:13" ht="21" customHeight="1" x14ac:dyDescent="0.35">
      <c r="E1" s="80" t="s">
        <v>160</v>
      </c>
      <c r="F1" s="29"/>
      <c r="I1" s="55" t="s">
        <v>754</v>
      </c>
    </row>
    <row r="2" spans="1:13" ht="21" customHeight="1" x14ac:dyDescent="0.3">
      <c r="C2" s="45" t="s">
        <v>687</v>
      </c>
      <c r="I2" s="62"/>
    </row>
    <row r="3" spans="1:13" ht="12" customHeight="1" x14ac:dyDescent="0.25"/>
    <row r="4" spans="1:13" ht="21" x14ac:dyDescent="0.35">
      <c r="B4" s="25" t="s">
        <v>3</v>
      </c>
      <c r="C4" s="195"/>
      <c r="E4" s="196" t="s">
        <v>40</v>
      </c>
      <c r="G4" s="77"/>
      <c r="H4" s="107" t="s">
        <v>66</v>
      </c>
      <c r="I4" s="108" t="s">
        <v>67</v>
      </c>
      <c r="J4" s="107" t="s">
        <v>68</v>
      </c>
      <c r="L4" s="64" t="s">
        <v>95</v>
      </c>
      <c r="M4" s="64" t="s">
        <v>674</v>
      </c>
    </row>
    <row r="5" spans="1:13" s="47" customFormat="1" ht="17.25" customHeight="1" x14ac:dyDescent="0.25">
      <c r="A5" s="48"/>
      <c r="B5" s="198" t="s">
        <v>0</v>
      </c>
      <c r="C5" s="206" t="s">
        <v>1072</v>
      </c>
      <c r="E5" s="49" t="s">
        <v>26</v>
      </c>
      <c r="G5" s="205">
        <v>1</v>
      </c>
      <c r="H5" s="143">
        <v>43480</v>
      </c>
      <c r="I5" s="168" t="s">
        <v>690</v>
      </c>
      <c r="J5" s="224" t="s">
        <v>691</v>
      </c>
      <c r="K5"/>
      <c r="L5" s="65">
        <v>1</v>
      </c>
      <c r="M5" s="65">
        <v>8</v>
      </c>
    </row>
    <row r="6" spans="1:13" x14ac:dyDescent="0.25">
      <c r="B6" s="198" t="s">
        <v>0</v>
      </c>
      <c r="C6" s="206" t="s">
        <v>1073</v>
      </c>
      <c r="E6" s="32" t="s">
        <v>34</v>
      </c>
      <c r="G6" s="220">
        <v>2</v>
      </c>
      <c r="H6" s="143">
        <v>43483</v>
      </c>
      <c r="I6" s="168" t="s">
        <v>694</v>
      </c>
      <c r="J6" s="205" t="s">
        <v>695</v>
      </c>
      <c r="L6" s="66">
        <v>2</v>
      </c>
      <c r="M6" s="66">
        <v>2</v>
      </c>
    </row>
    <row r="7" spans="1:13" x14ac:dyDescent="0.25">
      <c r="B7" s="198" t="s">
        <v>1</v>
      </c>
      <c r="C7" s="206" t="s">
        <v>1074</v>
      </c>
      <c r="E7" s="31" t="s">
        <v>35</v>
      </c>
      <c r="G7" s="205">
        <v>3</v>
      </c>
      <c r="H7" s="143">
        <v>43484</v>
      </c>
      <c r="I7" s="168" t="s">
        <v>705</v>
      </c>
      <c r="J7" s="224" t="s">
        <v>706</v>
      </c>
      <c r="L7" s="66">
        <v>3</v>
      </c>
      <c r="M7" s="66">
        <v>9</v>
      </c>
    </row>
    <row r="8" spans="1:13" x14ac:dyDescent="0.25">
      <c r="B8" s="198" t="s">
        <v>1</v>
      </c>
      <c r="C8" s="206" t="s">
        <v>1075</v>
      </c>
      <c r="E8" s="38" t="s">
        <v>36</v>
      </c>
      <c r="G8" s="220">
        <v>4</v>
      </c>
      <c r="H8" s="143">
        <v>43487</v>
      </c>
      <c r="I8" s="168" t="s">
        <v>714</v>
      </c>
      <c r="J8" s="144" t="s">
        <v>715</v>
      </c>
      <c r="L8" s="66">
        <v>4</v>
      </c>
      <c r="M8" s="66">
        <v>4</v>
      </c>
    </row>
    <row r="9" spans="1:13" x14ac:dyDescent="0.25">
      <c r="B9" s="198"/>
      <c r="C9" s="206"/>
      <c r="E9" s="29" t="s">
        <v>27</v>
      </c>
      <c r="G9" s="205">
        <v>5</v>
      </c>
      <c r="H9" s="143">
        <v>43493</v>
      </c>
      <c r="I9" s="172" t="s">
        <v>720</v>
      </c>
      <c r="J9" s="225" t="s">
        <v>721</v>
      </c>
      <c r="L9" s="66">
        <v>5</v>
      </c>
      <c r="M9" s="66">
        <v>6</v>
      </c>
    </row>
    <row r="10" spans="1:13" x14ac:dyDescent="0.25">
      <c r="B10" s="198" t="s">
        <v>0</v>
      </c>
      <c r="C10" s="206" t="s">
        <v>1076</v>
      </c>
      <c r="E10" t="s">
        <v>28</v>
      </c>
      <c r="G10" s="220">
        <v>6</v>
      </c>
      <c r="H10" s="143">
        <v>43494</v>
      </c>
      <c r="I10" s="171" t="s">
        <v>722</v>
      </c>
      <c r="J10" s="224" t="s">
        <v>706</v>
      </c>
      <c r="L10" s="66">
        <v>6</v>
      </c>
      <c r="M10" s="66">
        <v>6</v>
      </c>
    </row>
    <row r="11" spans="1:13" x14ac:dyDescent="0.25">
      <c r="B11" s="198" t="s">
        <v>0</v>
      </c>
      <c r="C11" s="206" t="s">
        <v>1077</v>
      </c>
      <c r="E11" s="44" t="s">
        <v>38</v>
      </c>
      <c r="G11" s="205">
        <v>7</v>
      </c>
      <c r="H11" s="143">
        <v>43494</v>
      </c>
      <c r="I11" s="172" t="s">
        <v>723</v>
      </c>
      <c r="J11" s="224" t="s">
        <v>706</v>
      </c>
      <c r="L11" s="66">
        <v>7</v>
      </c>
      <c r="M11" s="66">
        <v>5</v>
      </c>
    </row>
    <row r="12" spans="1:13" x14ac:dyDescent="0.25">
      <c r="B12" s="198" t="s">
        <v>0</v>
      </c>
      <c r="C12" s="206" t="s">
        <v>1078</v>
      </c>
      <c r="E12" s="53" t="s">
        <v>59</v>
      </c>
      <c r="G12" s="220">
        <v>8</v>
      </c>
      <c r="H12" s="143">
        <v>43495</v>
      </c>
      <c r="I12" s="171" t="s">
        <v>724</v>
      </c>
      <c r="J12" s="226" t="s">
        <v>725</v>
      </c>
      <c r="L12" s="66">
        <v>8</v>
      </c>
      <c r="M12" s="66">
        <v>5</v>
      </c>
    </row>
    <row r="13" spans="1:13" x14ac:dyDescent="0.25">
      <c r="B13" s="197" t="s">
        <v>24</v>
      </c>
      <c r="C13" s="206" t="s">
        <v>1118</v>
      </c>
      <c r="G13" s="205">
        <v>9</v>
      </c>
      <c r="H13" s="143">
        <v>43510</v>
      </c>
      <c r="I13" s="171" t="s">
        <v>752</v>
      </c>
      <c r="J13" s="224" t="s">
        <v>96</v>
      </c>
      <c r="L13" s="66">
        <v>9</v>
      </c>
      <c r="M13" s="66">
        <v>9</v>
      </c>
    </row>
    <row r="14" spans="1:13" x14ac:dyDescent="0.25">
      <c r="G14" s="220">
        <v>10</v>
      </c>
      <c r="H14" s="143">
        <v>43518</v>
      </c>
      <c r="I14" s="171" t="s">
        <v>765</v>
      </c>
      <c r="J14" s="227" t="s">
        <v>489</v>
      </c>
      <c r="L14" s="66">
        <v>10</v>
      </c>
      <c r="M14" s="66">
        <v>3</v>
      </c>
    </row>
    <row r="15" spans="1:13" x14ac:dyDescent="0.25">
      <c r="B15" s="198"/>
      <c r="C15" s="206" t="s">
        <v>1079</v>
      </c>
      <c r="G15" s="205">
        <v>11</v>
      </c>
      <c r="H15" s="143">
        <v>43529</v>
      </c>
      <c r="I15" s="171" t="s">
        <v>781</v>
      </c>
      <c r="J15" s="224" t="s">
        <v>782</v>
      </c>
      <c r="L15" s="66">
        <v>11</v>
      </c>
      <c r="M15" s="66">
        <v>2</v>
      </c>
    </row>
    <row r="16" spans="1:13" x14ac:dyDescent="0.25">
      <c r="B16" s="198"/>
      <c r="C16" s="206" t="s">
        <v>1080</v>
      </c>
      <c r="G16" s="220">
        <v>12</v>
      </c>
      <c r="H16" s="143">
        <v>43535</v>
      </c>
      <c r="I16" s="171" t="s">
        <v>902</v>
      </c>
      <c r="J16" s="228" t="s">
        <v>96</v>
      </c>
      <c r="L16" s="66">
        <v>12</v>
      </c>
      <c r="M16" s="66">
        <v>2</v>
      </c>
    </row>
    <row r="17" spans="1:37" ht="15" customHeight="1" x14ac:dyDescent="0.25">
      <c r="B17" s="197"/>
      <c r="C17" s="144"/>
      <c r="G17" s="205">
        <v>13</v>
      </c>
      <c r="H17" s="222">
        <v>43538</v>
      </c>
      <c r="I17" s="171" t="s">
        <v>906</v>
      </c>
      <c r="J17" s="227" t="s">
        <v>489</v>
      </c>
      <c r="L17" s="67" t="s">
        <v>98</v>
      </c>
      <c r="M17" s="67">
        <f>SUM(M5:M16)</f>
        <v>61</v>
      </c>
    </row>
    <row r="18" spans="1:37" ht="15" customHeight="1" x14ac:dyDescent="0.3">
      <c r="A18" s="24" t="s">
        <v>26</v>
      </c>
      <c r="B18" s="199" t="s">
        <v>2</v>
      </c>
      <c r="C18" s="207" t="s">
        <v>1081</v>
      </c>
      <c r="G18" s="220">
        <v>14</v>
      </c>
      <c r="H18" s="143">
        <v>43541</v>
      </c>
      <c r="I18" s="171" t="s">
        <v>907</v>
      </c>
      <c r="J18" s="227" t="s">
        <v>489</v>
      </c>
    </row>
    <row r="19" spans="1:37" ht="15" customHeight="1" x14ac:dyDescent="0.25">
      <c r="B19" s="199"/>
      <c r="C19" s="208" t="s">
        <v>4</v>
      </c>
      <c r="G19" s="205">
        <v>15</v>
      </c>
      <c r="H19" s="143">
        <v>43542</v>
      </c>
      <c r="I19" s="167" t="s">
        <v>908</v>
      </c>
      <c r="J19" s="205" t="s">
        <v>909</v>
      </c>
    </row>
    <row r="20" spans="1:37" ht="15" customHeight="1" x14ac:dyDescent="0.25">
      <c r="B20" s="199"/>
      <c r="C20" s="208" t="s">
        <v>1010</v>
      </c>
      <c r="G20" s="220">
        <v>16</v>
      </c>
      <c r="H20" s="143">
        <v>43543</v>
      </c>
      <c r="I20" s="171" t="s">
        <v>910</v>
      </c>
      <c r="J20" s="223" t="s">
        <v>433</v>
      </c>
    </row>
    <row r="21" spans="1:37" ht="15" customHeight="1" x14ac:dyDescent="0.25">
      <c r="B21" s="199"/>
      <c r="C21" s="207" t="s">
        <v>1082</v>
      </c>
      <c r="G21" s="205">
        <v>17</v>
      </c>
      <c r="H21" s="143">
        <v>43545</v>
      </c>
      <c r="I21" s="171" t="s">
        <v>912</v>
      </c>
      <c r="J21" s="224" t="s">
        <v>706</v>
      </c>
    </row>
    <row r="22" spans="1:37" ht="15" customHeight="1" x14ac:dyDescent="0.3">
      <c r="A22" s="24" t="s">
        <v>26</v>
      </c>
      <c r="B22" s="199" t="s">
        <v>2</v>
      </c>
      <c r="C22" s="207" t="s">
        <v>32</v>
      </c>
      <c r="G22" s="220">
        <v>18</v>
      </c>
      <c r="H22" s="143">
        <v>43550</v>
      </c>
      <c r="I22" s="173" t="s">
        <v>913</v>
      </c>
      <c r="J22" s="227" t="s">
        <v>489</v>
      </c>
    </row>
    <row r="23" spans="1:37" s="40" customFormat="1" ht="15" customHeight="1" x14ac:dyDescent="0.3">
      <c r="A23" s="24" t="s">
        <v>26</v>
      </c>
      <c r="B23" s="199" t="s">
        <v>2</v>
      </c>
      <c r="C23" s="207" t="s">
        <v>158</v>
      </c>
      <c r="D23"/>
      <c r="E23"/>
      <c r="F23"/>
      <c r="G23" s="205">
        <v>19</v>
      </c>
      <c r="H23" s="143">
        <v>43550</v>
      </c>
      <c r="I23" s="175" t="s">
        <v>1113</v>
      </c>
      <c r="J23" s="229" t="s">
        <v>97</v>
      </c>
      <c r="K23"/>
      <c r="L23"/>
      <c r="M23"/>
      <c r="N23"/>
      <c r="O23"/>
      <c r="P23"/>
      <c r="Q23"/>
      <c r="R23"/>
      <c r="S23"/>
      <c r="T23"/>
      <c r="U23"/>
      <c r="V23"/>
      <c r="W23"/>
      <c r="X23"/>
      <c r="Y23"/>
      <c r="Z23"/>
      <c r="AA23"/>
      <c r="AB23"/>
      <c r="AC23"/>
      <c r="AD23"/>
      <c r="AE23"/>
      <c r="AF23"/>
      <c r="AG23"/>
      <c r="AH23"/>
      <c r="AI23"/>
      <c r="AJ23"/>
      <c r="AK23"/>
    </row>
    <row r="24" spans="1:37" s="40" customFormat="1" ht="17.25" customHeight="1" x14ac:dyDescent="0.25">
      <c r="A24" s="23"/>
      <c r="B24" s="198" t="s">
        <v>2</v>
      </c>
      <c r="C24" s="207" t="s">
        <v>47</v>
      </c>
      <c r="D24"/>
      <c r="E24"/>
      <c r="G24" s="220">
        <v>20</v>
      </c>
      <c r="H24" s="143">
        <v>43558</v>
      </c>
      <c r="I24" s="171" t="s">
        <v>915</v>
      </c>
      <c r="J24" s="224" t="s">
        <v>706</v>
      </c>
      <c r="K24"/>
      <c r="L24"/>
      <c r="M24"/>
      <c r="N24"/>
      <c r="O24"/>
      <c r="P24"/>
      <c r="Q24"/>
      <c r="R24"/>
      <c r="S24"/>
      <c r="T24"/>
      <c r="U24"/>
      <c r="V24"/>
      <c r="W24"/>
      <c r="X24"/>
      <c r="Y24"/>
      <c r="Z24"/>
      <c r="AA24"/>
      <c r="AB24"/>
      <c r="AC24"/>
      <c r="AD24"/>
      <c r="AE24"/>
      <c r="AF24"/>
      <c r="AG24"/>
      <c r="AH24"/>
      <c r="AI24"/>
      <c r="AJ24"/>
      <c r="AK24"/>
    </row>
    <row r="25" spans="1:37" s="40" customFormat="1" ht="17.25" customHeight="1" x14ac:dyDescent="0.25">
      <c r="A25" s="23"/>
      <c r="B25" s="198" t="s">
        <v>2</v>
      </c>
      <c r="C25" s="207" t="s">
        <v>1083</v>
      </c>
      <c r="D25"/>
      <c r="E25"/>
      <c r="G25" s="205">
        <v>21</v>
      </c>
      <c r="H25" s="143">
        <v>43559</v>
      </c>
      <c r="I25" s="171" t="s">
        <v>918</v>
      </c>
      <c r="J25" s="228" t="s">
        <v>96</v>
      </c>
      <c r="K25"/>
      <c r="L25"/>
      <c r="M25"/>
      <c r="N25"/>
      <c r="O25"/>
      <c r="P25"/>
      <c r="Q25"/>
      <c r="R25"/>
      <c r="S25"/>
      <c r="T25"/>
      <c r="U25"/>
      <c r="V25"/>
      <c r="W25"/>
      <c r="X25"/>
      <c r="Y25"/>
      <c r="Z25"/>
      <c r="AA25"/>
      <c r="AB25"/>
      <c r="AC25"/>
      <c r="AD25"/>
      <c r="AE25"/>
      <c r="AF25"/>
      <c r="AG25"/>
      <c r="AH25"/>
      <c r="AI25"/>
      <c r="AJ25"/>
      <c r="AK25"/>
    </row>
    <row r="26" spans="1:37" ht="30" x14ac:dyDescent="0.25">
      <c r="B26" s="197" t="s">
        <v>0</v>
      </c>
      <c r="C26" s="209" t="s">
        <v>1122</v>
      </c>
      <c r="G26" s="220">
        <v>22</v>
      </c>
      <c r="H26" s="143">
        <v>43574</v>
      </c>
      <c r="I26" s="173" t="s">
        <v>919</v>
      </c>
      <c r="J26" s="228" t="s">
        <v>96</v>
      </c>
      <c r="N26" s="34"/>
    </row>
    <row r="27" spans="1:37" s="40" customFormat="1" ht="17.25" customHeight="1" x14ac:dyDescent="0.25">
      <c r="A27" s="23"/>
      <c r="B27" s="197" t="s">
        <v>2</v>
      </c>
      <c r="C27" s="207" t="s">
        <v>1084</v>
      </c>
      <c r="D27"/>
      <c r="E27"/>
      <c r="F27"/>
      <c r="G27" s="205">
        <v>23</v>
      </c>
      <c r="H27" s="143">
        <v>43579</v>
      </c>
      <c r="I27" s="171" t="s">
        <v>920</v>
      </c>
      <c r="J27" s="228" t="s">
        <v>96</v>
      </c>
      <c r="K27"/>
      <c r="L27"/>
      <c r="M27"/>
      <c r="N27"/>
      <c r="O27"/>
      <c r="P27"/>
      <c r="Q27"/>
      <c r="R27"/>
      <c r="S27"/>
      <c r="T27"/>
      <c r="U27"/>
      <c r="V27"/>
      <c r="W27"/>
      <c r="X27"/>
      <c r="Y27"/>
      <c r="Z27"/>
      <c r="AA27"/>
      <c r="AB27"/>
      <c r="AC27"/>
      <c r="AD27"/>
      <c r="AE27"/>
      <c r="AF27"/>
      <c r="AG27"/>
      <c r="AH27"/>
      <c r="AI27"/>
      <c r="AJ27"/>
      <c r="AK27"/>
    </row>
    <row r="28" spans="1:37" x14ac:dyDescent="0.25">
      <c r="B28" s="198" t="s">
        <v>33</v>
      </c>
      <c r="C28" s="207" t="s">
        <v>1085</v>
      </c>
      <c r="G28" s="220">
        <v>24</v>
      </c>
      <c r="H28" s="143">
        <v>43598</v>
      </c>
      <c r="I28" s="172" t="s">
        <v>923</v>
      </c>
      <c r="J28" s="224" t="s">
        <v>706</v>
      </c>
    </row>
    <row r="29" spans="1:37" x14ac:dyDescent="0.25">
      <c r="B29" s="197" t="s">
        <v>33</v>
      </c>
      <c r="C29" s="210" t="s">
        <v>1086</v>
      </c>
      <c r="G29" s="205">
        <v>25</v>
      </c>
      <c r="H29" s="143">
        <v>43599</v>
      </c>
      <c r="I29" s="172" t="s">
        <v>924</v>
      </c>
      <c r="J29" s="224" t="s">
        <v>706</v>
      </c>
    </row>
    <row r="30" spans="1:37" x14ac:dyDescent="0.25">
      <c r="B30" s="197" t="s">
        <v>2</v>
      </c>
      <c r="C30" s="207" t="s">
        <v>1087</v>
      </c>
      <c r="G30" s="220">
        <v>26</v>
      </c>
      <c r="H30" s="143">
        <v>43607</v>
      </c>
      <c r="I30" s="171" t="s">
        <v>925</v>
      </c>
      <c r="J30" s="227" t="s">
        <v>489</v>
      </c>
    </row>
    <row r="31" spans="1:37" x14ac:dyDescent="0.25">
      <c r="B31" s="197" t="s">
        <v>2</v>
      </c>
      <c r="C31" s="210" t="s">
        <v>1088</v>
      </c>
      <c r="G31" s="205">
        <v>27</v>
      </c>
      <c r="H31" s="143">
        <v>43613</v>
      </c>
      <c r="I31" s="171" t="s">
        <v>926</v>
      </c>
      <c r="J31" s="224" t="s">
        <v>706</v>
      </c>
    </row>
    <row r="32" spans="1:37" x14ac:dyDescent="0.25">
      <c r="B32" s="197" t="s">
        <v>2</v>
      </c>
      <c r="C32" s="207" t="s">
        <v>1089</v>
      </c>
      <c r="G32" s="220">
        <v>28</v>
      </c>
      <c r="H32" s="143">
        <v>43613</v>
      </c>
      <c r="I32" s="171" t="s">
        <v>913</v>
      </c>
      <c r="J32" s="227" t="s">
        <v>489</v>
      </c>
    </row>
    <row r="33" spans="1:11" x14ac:dyDescent="0.25">
      <c r="B33" s="197" t="s">
        <v>2</v>
      </c>
      <c r="C33" s="207" t="s">
        <v>1090</v>
      </c>
      <c r="G33" s="205">
        <v>29</v>
      </c>
      <c r="H33" s="221">
        <v>43616</v>
      </c>
      <c r="I33" s="167" t="s">
        <v>720</v>
      </c>
      <c r="J33" s="229" t="s">
        <v>927</v>
      </c>
      <c r="K33" s="47"/>
    </row>
    <row r="34" spans="1:11" x14ac:dyDescent="0.25">
      <c r="B34" s="197" t="s">
        <v>33</v>
      </c>
      <c r="C34" s="207" t="s">
        <v>1091</v>
      </c>
      <c r="G34" s="220">
        <v>30</v>
      </c>
      <c r="H34" s="143">
        <v>43621</v>
      </c>
      <c r="I34" s="171" t="s">
        <v>928</v>
      </c>
      <c r="J34" s="205" t="s">
        <v>496</v>
      </c>
    </row>
    <row r="35" spans="1:11" x14ac:dyDescent="0.25">
      <c r="B35" s="197" t="s">
        <v>2</v>
      </c>
      <c r="C35" s="207" t="s">
        <v>1092</v>
      </c>
      <c r="G35" s="205">
        <v>31</v>
      </c>
      <c r="H35" s="143">
        <v>43626</v>
      </c>
      <c r="I35" s="171" t="s">
        <v>926</v>
      </c>
      <c r="J35" s="224" t="s">
        <v>706</v>
      </c>
    </row>
    <row r="36" spans="1:11" x14ac:dyDescent="0.25">
      <c r="B36" s="197" t="s">
        <v>2</v>
      </c>
      <c r="C36" s="210" t="s">
        <v>1093</v>
      </c>
      <c r="G36" s="220">
        <v>32</v>
      </c>
      <c r="H36" s="143">
        <v>43630</v>
      </c>
      <c r="I36" s="171" t="s">
        <v>929</v>
      </c>
      <c r="J36" s="227" t="s">
        <v>489</v>
      </c>
    </row>
    <row r="37" spans="1:11" x14ac:dyDescent="0.25">
      <c r="B37" s="197" t="s">
        <v>33</v>
      </c>
      <c r="C37" s="207" t="s">
        <v>1094</v>
      </c>
      <c r="G37" s="205">
        <v>33</v>
      </c>
      <c r="H37" s="143">
        <v>43633</v>
      </c>
      <c r="I37" s="171" t="s">
        <v>930</v>
      </c>
      <c r="J37" s="223" t="s">
        <v>977</v>
      </c>
    </row>
    <row r="38" spans="1:11" x14ac:dyDescent="0.25">
      <c r="B38" s="200" t="s">
        <v>2</v>
      </c>
      <c r="C38" s="207" t="s">
        <v>1109</v>
      </c>
      <c r="G38" s="220">
        <v>34</v>
      </c>
      <c r="H38" s="143">
        <v>43633</v>
      </c>
      <c r="I38" s="171" t="s">
        <v>931</v>
      </c>
      <c r="J38" s="224" t="s">
        <v>706</v>
      </c>
    </row>
    <row r="39" spans="1:11" x14ac:dyDescent="0.25">
      <c r="B39" s="197" t="s">
        <v>2</v>
      </c>
      <c r="C39" s="207" t="s">
        <v>1095</v>
      </c>
      <c r="G39" s="205">
        <v>35</v>
      </c>
      <c r="H39" s="143">
        <v>43633</v>
      </c>
      <c r="I39" s="172" t="s">
        <v>932</v>
      </c>
      <c r="J39" s="224" t="s">
        <v>706</v>
      </c>
    </row>
    <row r="40" spans="1:11" ht="16.5" customHeight="1" x14ac:dyDescent="0.25">
      <c r="B40" s="197" t="s">
        <v>2</v>
      </c>
      <c r="C40" s="207" t="s">
        <v>1096</v>
      </c>
      <c r="G40" s="220">
        <v>36</v>
      </c>
      <c r="H40" s="143">
        <v>43654</v>
      </c>
      <c r="I40" s="171" t="s">
        <v>930</v>
      </c>
      <c r="J40" s="223" t="s">
        <v>978</v>
      </c>
    </row>
    <row r="41" spans="1:11" ht="16.5" customHeight="1" x14ac:dyDescent="0.25">
      <c r="B41" s="197" t="s">
        <v>22</v>
      </c>
      <c r="C41" s="207" t="s">
        <v>1097</v>
      </c>
      <c r="G41" s="205">
        <v>37</v>
      </c>
      <c r="H41" s="143">
        <v>43658</v>
      </c>
      <c r="I41" t="s">
        <v>934</v>
      </c>
      <c r="J41" s="224" t="s">
        <v>706</v>
      </c>
    </row>
    <row r="42" spans="1:11" ht="16.5" customHeight="1" x14ac:dyDescent="0.25">
      <c r="B42" s="197" t="s">
        <v>22</v>
      </c>
      <c r="C42" s="207" t="s">
        <v>1098</v>
      </c>
      <c r="G42" s="220">
        <v>38</v>
      </c>
      <c r="H42" s="143">
        <v>43668</v>
      </c>
      <c r="I42" t="s">
        <v>976</v>
      </c>
      <c r="J42" s="224" t="s">
        <v>706</v>
      </c>
    </row>
    <row r="43" spans="1:11" x14ac:dyDescent="0.25">
      <c r="A43" s="193"/>
      <c r="B43" s="197" t="s">
        <v>2</v>
      </c>
      <c r="C43" s="207" t="s">
        <v>1099</v>
      </c>
      <c r="G43" s="205">
        <v>39</v>
      </c>
      <c r="H43" s="143">
        <v>43668</v>
      </c>
      <c r="I43" s="176" t="s">
        <v>936</v>
      </c>
      <c r="J43" s="223" t="s">
        <v>978</v>
      </c>
    </row>
    <row r="44" spans="1:11" x14ac:dyDescent="0.25">
      <c r="B44" s="197" t="s">
        <v>33</v>
      </c>
      <c r="C44" s="207" t="s">
        <v>1100</v>
      </c>
      <c r="G44" s="220">
        <v>40</v>
      </c>
      <c r="H44" s="143">
        <v>43675</v>
      </c>
      <c r="I44" t="s">
        <v>937</v>
      </c>
      <c r="J44" s="224" t="s">
        <v>706</v>
      </c>
    </row>
    <row r="45" spans="1:11" x14ac:dyDescent="0.25">
      <c r="B45" s="197"/>
      <c r="C45" s="144"/>
      <c r="G45" s="205">
        <v>41</v>
      </c>
      <c r="H45" s="143">
        <v>43691</v>
      </c>
      <c r="I45" s="176" t="s">
        <v>940</v>
      </c>
      <c r="J45" s="223" t="s">
        <v>978</v>
      </c>
    </row>
    <row r="46" spans="1:11" ht="18.75" x14ac:dyDescent="0.3">
      <c r="A46" s="24" t="s">
        <v>26</v>
      </c>
      <c r="B46" s="201" t="s">
        <v>0</v>
      </c>
      <c r="C46" s="211" t="s">
        <v>1101</v>
      </c>
      <c r="G46" s="220">
        <v>42</v>
      </c>
      <c r="H46" s="143">
        <v>43697</v>
      </c>
      <c r="I46" t="s">
        <v>941</v>
      </c>
      <c r="J46" s="228" t="s">
        <v>96</v>
      </c>
    </row>
    <row r="47" spans="1:11" x14ac:dyDescent="0.25">
      <c r="B47" s="201"/>
      <c r="C47" s="211" t="s">
        <v>174</v>
      </c>
      <c r="D47" s="34"/>
      <c r="G47" s="220">
        <v>43</v>
      </c>
      <c r="H47" s="143">
        <v>43700</v>
      </c>
      <c r="I47" t="s">
        <v>942</v>
      </c>
      <c r="J47" s="220" t="s">
        <v>943</v>
      </c>
    </row>
    <row r="48" spans="1:11" s="193" customFormat="1" x14ac:dyDescent="0.25">
      <c r="A48" s="23"/>
      <c r="B48" s="201" t="s">
        <v>0</v>
      </c>
      <c r="C48" s="212" t="s">
        <v>467</v>
      </c>
      <c r="G48" s="205">
        <v>44</v>
      </c>
      <c r="H48" s="143">
        <v>43707</v>
      </c>
      <c r="I48" t="s">
        <v>946</v>
      </c>
      <c r="J48" s="224" t="s">
        <v>706</v>
      </c>
    </row>
    <row r="49" spans="1:10" ht="18" customHeight="1" x14ac:dyDescent="0.25">
      <c r="B49" s="199" t="s">
        <v>2</v>
      </c>
      <c r="C49" s="213" t="s">
        <v>1111</v>
      </c>
      <c r="G49" s="220">
        <v>45</v>
      </c>
      <c r="H49" s="143">
        <v>43707</v>
      </c>
      <c r="I49" t="s">
        <v>947</v>
      </c>
      <c r="J49" s="224" t="s">
        <v>706</v>
      </c>
    </row>
    <row r="50" spans="1:10" ht="15" customHeight="1" x14ac:dyDescent="0.3">
      <c r="A50" s="24" t="s">
        <v>26</v>
      </c>
      <c r="B50" s="201" t="s">
        <v>0</v>
      </c>
      <c r="C50" s="211" t="s">
        <v>1102</v>
      </c>
      <c r="G50" s="205">
        <v>46</v>
      </c>
      <c r="H50" s="143">
        <v>43711</v>
      </c>
      <c r="I50" t="s">
        <v>948</v>
      </c>
      <c r="J50" s="228" t="s">
        <v>96</v>
      </c>
    </row>
    <row r="51" spans="1:10" ht="17.25" customHeight="1" x14ac:dyDescent="0.25">
      <c r="B51" s="201" t="s">
        <v>0</v>
      </c>
      <c r="C51" s="211" t="s">
        <v>1112</v>
      </c>
      <c r="G51" s="205">
        <v>47</v>
      </c>
      <c r="H51" s="143">
        <v>43712</v>
      </c>
      <c r="I51" s="144" t="s">
        <v>949</v>
      </c>
      <c r="J51" s="227" t="s">
        <v>489</v>
      </c>
    </row>
    <row r="52" spans="1:10" x14ac:dyDescent="0.25">
      <c r="A52"/>
      <c r="B52" s="199"/>
      <c r="C52" s="234" t="s">
        <v>1123</v>
      </c>
      <c r="G52" s="205">
        <v>48</v>
      </c>
      <c r="H52" s="143">
        <v>43713</v>
      </c>
      <c r="I52" t="s">
        <v>950</v>
      </c>
      <c r="J52" s="224" t="s">
        <v>706</v>
      </c>
    </row>
    <row r="53" spans="1:10" x14ac:dyDescent="0.25">
      <c r="B53" s="202" t="s">
        <v>0</v>
      </c>
      <c r="C53" s="214" t="s">
        <v>1103</v>
      </c>
      <c r="G53" s="205">
        <v>49</v>
      </c>
      <c r="H53" s="143">
        <v>43720</v>
      </c>
      <c r="I53" t="s">
        <v>952</v>
      </c>
      <c r="J53" s="205" t="s">
        <v>953</v>
      </c>
    </row>
    <row r="54" spans="1:10" ht="17.25" customHeight="1" x14ac:dyDescent="0.25">
      <c r="B54" s="203" t="s">
        <v>0</v>
      </c>
      <c r="C54" s="215" t="s">
        <v>1104</v>
      </c>
      <c r="G54" s="205">
        <v>50</v>
      </c>
      <c r="H54" s="143">
        <v>43724</v>
      </c>
      <c r="I54" t="s">
        <v>955</v>
      </c>
      <c r="J54" s="205" t="s">
        <v>954</v>
      </c>
    </row>
    <row r="55" spans="1:10" ht="18.75" x14ac:dyDescent="0.3">
      <c r="A55" s="24" t="s">
        <v>26</v>
      </c>
      <c r="B55" s="198" t="s">
        <v>2</v>
      </c>
      <c r="C55" s="206" t="s">
        <v>1105</v>
      </c>
      <c r="G55" s="205">
        <v>51</v>
      </c>
      <c r="H55" s="143">
        <v>43726</v>
      </c>
      <c r="I55" t="s">
        <v>957</v>
      </c>
      <c r="J55" s="228" t="s">
        <v>96</v>
      </c>
    </row>
    <row r="56" spans="1:10" ht="15" customHeight="1" x14ac:dyDescent="0.25">
      <c r="B56" s="198" t="s">
        <v>24</v>
      </c>
      <c r="C56" s="206" t="s">
        <v>1106</v>
      </c>
      <c r="G56" s="205">
        <v>52</v>
      </c>
      <c r="H56" s="143">
        <v>43733</v>
      </c>
      <c r="I56" t="s">
        <v>908</v>
      </c>
      <c r="J56" s="205" t="s">
        <v>958</v>
      </c>
    </row>
    <row r="57" spans="1:10" ht="15" customHeight="1" x14ac:dyDescent="0.3">
      <c r="A57" s="194" t="s">
        <v>26</v>
      </c>
      <c r="B57" s="198" t="s">
        <v>22</v>
      </c>
      <c r="C57" s="216" t="s">
        <v>1107</v>
      </c>
      <c r="D57" s="47"/>
      <c r="E57" s="47"/>
      <c r="G57" s="205">
        <v>53</v>
      </c>
      <c r="H57" s="143">
        <v>43735</v>
      </c>
      <c r="I57" t="s">
        <v>979</v>
      </c>
      <c r="J57" s="224" t="s">
        <v>706</v>
      </c>
    </row>
    <row r="58" spans="1:10" x14ac:dyDescent="0.25">
      <c r="A58" s="48"/>
      <c r="B58" s="198" t="s">
        <v>22</v>
      </c>
      <c r="C58" s="216" t="s">
        <v>1108</v>
      </c>
      <c r="D58" s="47"/>
      <c r="E58" s="47"/>
      <c r="G58" s="205">
        <v>54</v>
      </c>
      <c r="H58" s="143">
        <v>43735</v>
      </c>
      <c r="I58" t="s">
        <v>980</v>
      </c>
      <c r="J58" s="228" t="s">
        <v>96</v>
      </c>
    </row>
    <row r="59" spans="1:10" ht="17.25" customHeight="1" x14ac:dyDescent="0.25">
      <c r="B59" s="197"/>
      <c r="C59" s="144"/>
      <c r="G59" s="205">
        <v>55</v>
      </c>
      <c r="H59" s="143">
        <v>43745</v>
      </c>
      <c r="I59" t="s">
        <v>981</v>
      </c>
      <c r="J59" s="223" t="s">
        <v>978</v>
      </c>
    </row>
    <row r="60" spans="1:10" ht="15" customHeight="1" x14ac:dyDescent="0.25">
      <c r="B60" s="204" t="s">
        <v>75</v>
      </c>
      <c r="C60" s="144"/>
      <c r="G60" s="205">
        <v>56</v>
      </c>
      <c r="H60" s="143">
        <v>43747</v>
      </c>
      <c r="I60" t="s">
        <v>984</v>
      </c>
      <c r="J60" s="205" t="s">
        <v>444</v>
      </c>
    </row>
    <row r="61" spans="1:10" ht="15" customHeight="1" x14ac:dyDescent="0.25">
      <c r="B61" s="197" t="s">
        <v>2</v>
      </c>
      <c r="C61" s="217" t="s">
        <v>74</v>
      </c>
      <c r="G61" s="205">
        <v>57</v>
      </c>
      <c r="H61" s="143">
        <v>43766</v>
      </c>
      <c r="I61" t="s">
        <v>987</v>
      </c>
      <c r="J61" s="223" t="s">
        <v>978</v>
      </c>
    </row>
    <row r="62" spans="1:10" ht="15" customHeight="1" x14ac:dyDescent="0.25">
      <c r="B62" s="199" t="s">
        <v>0</v>
      </c>
      <c r="C62" s="218" t="s">
        <v>1110</v>
      </c>
      <c r="G62" s="205">
        <v>58</v>
      </c>
      <c r="H62" s="143">
        <v>43774</v>
      </c>
      <c r="I62" t="s">
        <v>989</v>
      </c>
      <c r="J62" s="224" t="s">
        <v>706</v>
      </c>
    </row>
    <row r="63" spans="1:10" ht="15" customHeight="1" x14ac:dyDescent="0.25">
      <c r="B63" s="199" t="s">
        <v>24</v>
      </c>
      <c r="C63" s="217" t="s">
        <v>23</v>
      </c>
      <c r="G63" s="205">
        <v>59</v>
      </c>
      <c r="H63" s="143">
        <v>43795</v>
      </c>
      <c r="I63" t="s">
        <v>1001</v>
      </c>
      <c r="J63" s="224" t="s">
        <v>706</v>
      </c>
    </row>
    <row r="64" spans="1:10" ht="15" customHeight="1" x14ac:dyDescent="0.25">
      <c r="A64" s="37" t="s">
        <v>26</v>
      </c>
      <c r="B64" s="199" t="s">
        <v>2</v>
      </c>
      <c r="C64" s="219" t="s">
        <v>39</v>
      </c>
      <c r="G64" s="205">
        <v>60</v>
      </c>
      <c r="H64" s="143">
        <v>43808</v>
      </c>
      <c r="I64" t="s">
        <v>1014</v>
      </c>
      <c r="J64" s="223" t="s">
        <v>978</v>
      </c>
    </row>
    <row r="65" spans="1:37" ht="15" customHeight="1" x14ac:dyDescent="0.25">
      <c r="C65" s="219"/>
      <c r="G65" s="205">
        <v>61</v>
      </c>
      <c r="H65" s="143">
        <v>43811</v>
      </c>
      <c r="I65" t="s">
        <v>1054</v>
      </c>
      <c r="J65" s="223" t="s">
        <v>1055</v>
      </c>
    </row>
    <row r="66" spans="1:37" ht="15" customHeight="1" x14ac:dyDescent="0.25">
      <c r="C66" s="144"/>
    </row>
    <row r="67" spans="1:37" ht="18.75" x14ac:dyDescent="0.25">
      <c r="A67" s="49" t="s">
        <v>26</v>
      </c>
      <c r="C67" s="144" t="s">
        <v>43</v>
      </c>
    </row>
    <row r="68" spans="1:37" x14ac:dyDescent="0.25">
      <c r="A68" s="32"/>
      <c r="C68" s="205" t="s">
        <v>34</v>
      </c>
      <c r="D68" s="34"/>
      <c r="G68" s="34"/>
      <c r="H68" s="126"/>
      <c r="I68" s="158" t="s">
        <v>170</v>
      </c>
      <c r="J68" s="128"/>
    </row>
    <row r="69" spans="1:37" ht="22.5" x14ac:dyDescent="0.25">
      <c r="A69" s="31"/>
      <c r="C69" s="205" t="s">
        <v>35</v>
      </c>
      <c r="G69" s="63"/>
      <c r="H69" s="129">
        <v>43481</v>
      </c>
      <c r="I69" s="118" t="s">
        <v>692</v>
      </c>
      <c r="J69" s="128" t="s">
        <v>163</v>
      </c>
    </row>
    <row r="70" spans="1:37" x14ac:dyDescent="0.25">
      <c r="A70" s="38"/>
      <c r="C70" s="205" t="s">
        <v>27</v>
      </c>
      <c r="G70" s="34"/>
      <c r="H70" s="109">
        <v>43466</v>
      </c>
      <c r="I70" s="115" t="s">
        <v>693</v>
      </c>
      <c r="J70" s="113"/>
    </row>
    <row r="71" spans="1:37" x14ac:dyDescent="0.25">
      <c r="A71" s="29"/>
      <c r="C71" s="205" t="s">
        <v>27</v>
      </c>
      <c r="G71" s="63"/>
      <c r="J71" s="113"/>
    </row>
    <row r="72" spans="1:37" x14ac:dyDescent="0.25">
      <c r="A72"/>
      <c r="C72" s="205" t="s">
        <v>28</v>
      </c>
      <c r="G72" s="34"/>
      <c r="H72" s="154"/>
      <c r="I72" s="157" t="s">
        <v>772</v>
      </c>
      <c r="J72" s="113"/>
    </row>
    <row r="73" spans="1:37" x14ac:dyDescent="0.25">
      <c r="A73" s="44"/>
      <c r="C73" s="205" t="s">
        <v>38</v>
      </c>
      <c r="H73" s="129" t="s">
        <v>770</v>
      </c>
      <c r="I73" s="118" t="s">
        <v>759</v>
      </c>
    </row>
    <row r="74" spans="1:37" x14ac:dyDescent="0.25">
      <c r="G74" s="63"/>
      <c r="H74" s="129" t="s">
        <v>898</v>
      </c>
      <c r="I74" s="118" t="s">
        <v>997</v>
      </c>
      <c r="J74" s="113"/>
    </row>
    <row r="75" spans="1:37" x14ac:dyDescent="0.25">
      <c r="G75" s="34"/>
      <c r="H75" s="129" t="s">
        <v>898</v>
      </c>
      <c r="I75" s="118" t="s">
        <v>996</v>
      </c>
      <c r="J75" s="113"/>
    </row>
    <row r="76" spans="1:37" x14ac:dyDescent="0.25">
      <c r="G76" s="63"/>
      <c r="H76" s="129" t="s">
        <v>766</v>
      </c>
      <c r="I76" s="118" t="s">
        <v>755</v>
      </c>
      <c r="J76" s="113"/>
    </row>
    <row r="77" spans="1:37" x14ac:dyDescent="0.25">
      <c r="F77" s="36"/>
      <c r="G77" s="34"/>
      <c r="H77" s="129" t="s">
        <v>767</v>
      </c>
      <c r="I77" s="118" t="s">
        <v>756</v>
      </c>
      <c r="J77" s="113"/>
    </row>
    <row r="78" spans="1:37" x14ac:dyDescent="0.25">
      <c r="G78" s="63"/>
      <c r="H78" s="129" t="s">
        <v>768</v>
      </c>
      <c r="I78" s="118" t="s">
        <v>757</v>
      </c>
      <c r="J78" s="113"/>
    </row>
    <row r="79" spans="1:37" s="23" customFormat="1" x14ac:dyDescent="0.25">
      <c r="A79" s="35" t="s">
        <v>29</v>
      </c>
      <c r="C79"/>
      <c r="D79"/>
      <c r="E79"/>
      <c r="F79" s="36"/>
      <c r="G79" s="34"/>
      <c r="H79" s="129" t="s">
        <v>769</v>
      </c>
      <c r="I79" s="118" t="s">
        <v>758</v>
      </c>
      <c r="J79" s="113"/>
      <c r="K79"/>
      <c r="L79"/>
      <c r="M79"/>
      <c r="N79"/>
      <c r="O79"/>
      <c r="P79"/>
      <c r="Q79"/>
      <c r="R79"/>
      <c r="S79"/>
      <c r="T79"/>
      <c r="U79"/>
      <c r="V79"/>
      <c r="W79"/>
      <c r="X79"/>
      <c r="Y79"/>
      <c r="Z79"/>
      <c r="AA79"/>
      <c r="AB79"/>
      <c r="AC79"/>
      <c r="AD79"/>
      <c r="AE79"/>
      <c r="AF79"/>
      <c r="AG79"/>
      <c r="AH79"/>
      <c r="AI79"/>
      <c r="AJ79"/>
      <c r="AK79"/>
    </row>
    <row r="80" spans="1:37" x14ac:dyDescent="0.25">
      <c r="A80" s="35" t="s">
        <v>30</v>
      </c>
      <c r="G80" s="63"/>
      <c r="H80" s="129" t="s">
        <v>771</v>
      </c>
      <c r="I80" s="118" t="s">
        <v>760</v>
      </c>
      <c r="J80" s="113"/>
    </row>
    <row r="81" spans="1:10" x14ac:dyDescent="0.25">
      <c r="A81" s="35" t="s">
        <v>31</v>
      </c>
    </row>
    <row r="83" spans="1:10" x14ac:dyDescent="0.25">
      <c r="J83" s="113"/>
    </row>
    <row r="84" spans="1:10" x14ac:dyDescent="0.25">
      <c r="J84" s="113"/>
    </row>
    <row r="85" spans="1:10" x14ac:dyDescent="0.25">
      <c r="J85" s="128"/>
    </row>
    <row r="86" spans="1:10" x14ac:dyDescent="0.25">
      <c r="H86" s="129"/>
      <c r="J86" s="128"/>
    </row>
    <row r="87" spans="1:10" x14ac:dyDescent="0.25">
      <c r="H87" s="129"/>
    </row>
  </sheetData>
  <hyperlinks>
    <hyperlink ref="A79" r:id="rId1"/>
    <hyperlink ref="A80" r:id="rId2"/>
    <hyperlink ref="C52" r:id="rId3"/>
  </hyperlinks>
  <pageMargins left="0.7" right="0.7" top="0.75" bottom="0.75" header="0.3" footer="0.3"/>
  <pageSetup orientation="portrait" horizontalDpi="4294967293" verticalDpi="120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
  <sheetViews>
    <sheetView workbookViewId="0">
      <selection activeCell="C31" sqref="C31"/>
    </sheetView>
  </sheetViews>
  <sheetFormatPr defaultRowHeight="15" x14ac:dyDescent="0.25"/>
  <cols>
    <col min="1" max="1" width="9.140625" style="23"/>
    <col min="2" max="2" width="10.7109375" style="23" customWidth="1"/>
    <col min="3" max="3" width="112.5703125" customWidth="1"/>
    <col min="4" max="4" width="4.7109375" customWidth="1"/>
    <col min="5" max="5" width="21" customWidth="1"/>
    <col min="6" max="6" width="12.28515625" customWidth="1"/>
    <col min="8" max="8" width="21.42578125" style="34" customWidth="1"/>
    <col min="9" max="9" width="75.28515625" customWidth="1"/>
    <col min="10" max="10" width="36.85546875" style="34" customWidth="1"/>
  </cols>
  <sheetData>
    <row r="1" spans="1:14" ht="21" customHeight="1" x14ac:dyDescent="0.35">
      <c r="E1" s="80" t="s">
        <v>160</v>
      </c>
      <c r="F1" s="29"/>
      <c r="I1" s="55" t="s">
        <v>754</v>
      </c>
    </row>
    <row r="2" spans="1:14" ht="21" customHeight="1" x14ac:dyDescent="0.3">
      <c r="C2" s="45" t="s">
        <v>1068</v>
      </c>
      <c r="I2" s="62"/>
    </row>
    <row r="3" spans="1:14" ht="12" customHeight="1" x14ac:dyDescent="0.25"/>
    <row r="4" spans="1:14" ht="21" x14ac:dyDescent="0.35">
      <c r="B4" s="25" t="s">
        <v>3</v>
      </c>
      <c r="C4" s="30" t="s">
        <v>40</v>
      </c>
      <c r="H4" s="107" t="s">
        <v>66</v>
      </c>
      <c r="I4" s="108" t="s">
        <v>67</v>
      </c>
      <c r="J4" s="107" t="s">
        <v>68</v>
      </c>
      <c r="L4" s="64" t="s">
        <v>95</v>
      </c>
      <c r="M4" s="64" t="s">
        <v>674</v>
      </c>
      <c r="N4" s="64"/>
    </row>
    <row r="5" spans="1:14" s="47" customFormat="1" ht="17.25" customHeight="1" x14ac:dyDescent="0.25">
      <c r="A5" s="48"/>
      <c r="B5" s="26" t="s">
        <v>0</v>
      </c>
      <c r="C5" s="33" t="s">
        <v>1119</v>
      </c>
      <c r="E5" s="49" t="s">
        <v>26</v>
      </c>
      <c r="G5" s="63"/>
      <c r="H5" s="109"/>
      <c r="I5" s="147"/>
      <c r="J5" s="111"/>
      <c r="K5"/>
      <c r="L5" s="65">
        <v>1</v>
      </c>
      <c r="M5" s="65">
        <v>1</v>
      </c>
      <c r="N5" s="65"/>
    </row>
    <row r="6" spans="1:14" x14ac:dyDescent="0.25">
      <c r="B6" s="26" t="s">
        <v>0</v>
      </c>
      <c r="C6" s="33" t="s">
        <v>959</v>
      </c>
      <c r="E6" s="32" t="s">
        <v>34</v>
      </c>
      <c r="G6" s="34">
        <v>1</v>
      </c>
      <c r="H6" s="109">
        <v>43480</v>
      </c>
      <c r="I6" s="168" t="s">
        <v>690</v>
      </c>
      <c r="J6" s="169" t="s">
        <v>691</v>
      </c>
      <c r="L6" s="66">
        <v>2</v>
      </c>
      <c r="M6" s="66">
        <v>6</v>
      </c>
      <c r="N6" s="66"/>
    </row>
    <row r="7" spans="1:14" x14ac:dyDescent="0.25">
      <c r="B7" s="26" t="s">
        <v>1</v>
      </c>
      <c r="C7" s="33" t="s">
        <v>1057</v>
      </c>
      <c r="E7" s="31" t="s">
        <v>35</v>
      </c>
      <c r="G7" s="63"/>
      <c r="H7" s="109"/>
      <c r="I7" s="168"/>
      <c r="J7" s="170"/>
      <c r="L7" s="66">
        <v>3</v>
      </c>
      <c r="M7" s="66">
        <v>1</v>
      </c>
      <c r="N7" s="66"/>
    </row>
    <row r="8" spans="1:14" x14ac:dyDescent="0.25">
      <c r="B8" s="26" t="s">
        <v>1</v>
      </c>
      <c r="C8" s="33" t="s">
        <v>1056</v>
      </c>
      <c r="E8" s="38" t="s">
        <v>36</v>
      </c>
      <c r="G8" s="34">
        <v>60</v>
      </c>
      <c r="H8" s="148">
        <v>43808</v>
      </c>
      <c r="I8" t="s">
        <v>1014</v>
      </c>
      <c r="J8" s="182" t="s">
        <v>978</v>
      </c>
      <c r="L8" s="66">
        <v>4</v>
      </c>
      <c r="M8" s="66">
        <v>2</v>
      </c>
      <c r="N8" s="66"/>
    </row>
    <row r="9" spans="1:14" x14ac:dyDescent="0.25">
      <c r="B9" s="26" t="s">
        <v>1</v>
      </c>
      <c r="C9" s="33" t="s">
        <v>503</v>
      </c>
      <c r="E9" s="29" t="s">
        <v>27</v>
      </c>
      <c r="G9" s="34">
        <v>61</v>
      </c>
      <c r="H9" s="148">
        <v>43811</v>
      </c>
      <c r="I9" t="s">
        <v>1054</v>
      </c>
      <c r="J9" s="182" t="s">
        <v>1055</v>
      </c>
      <c r="L9" s="66">
        <v>5</v>
      </c>
      <c r="M9" s="66">
        <v>6</v>
      </c>
      <c r="N9" s="66"/>
    </row>
    <row r="10" spans="1:14" x14ac:dyDescent="0.25">
      <c r="B10" s="81" t="s">
        <v>24</v>
      </c>
      <c r="C10" s="33"/>
      <c r="E10" t="s">
        <v>28</v>
      </c>
      <c r="G10" s="34"/>
      <c r="H10" s="148"/>
      <c r="L10" s="66">
        <v>6</v>
      </c>
      <c r="M10" s="66">
        <v>1</v>
      </c>
      <c r="N10" s="66"/>
    </row>
    <row r="11" spans="1:14" x14ac:dyDescent="0.25">
      <c r="E11" s="44" t="s">
        <v>38</v>
      </c>
      <c r="L11" s="66">
        <v>7</v>
      </c>
      <c r="M11" s="66">
        <v>1</v>
      </c>
      <c r="N11" s="66"/>
    </row>
    <row r="12" spans="1:14" x14ac:dyDescent="0.25">
      <c r="B12" s="26" t="s">
        <v>0</v>
      </c>
      <c r="C12" s="33" t="s">
        <v>1011</v>
      </c>
      <c r="E12" s="53" t="s">
        <v>59</v>
      </c>
      <c r="L12" s="66">
        <v>8</v>
      </c>
      <c r="M12" s="66">
        <v>4</v>
      </c>
      <c r="N12" s="66"/>
    </row>
    <row r="13" spans="1:14" x14ac:dyDescent="0.25">
      <c r="B13" s="26" t="s">
        <v>0</v>
      </c>
      <c r="C13" s="33" t="s">
        <v>1013</v>
      </c>
      <c r="G13" s="34"/>
      <c r="H13" s="126"/>
      <c r="I13" s="158" t="s">
        <v>170</v>
      </c>
      <c r="J13" s="128"/>
      <c r="L13" s="66"/>
      <c r="M13" s="66"/>
      <c r="N13" s="66"/>
    </row>
    <row r="14" spans="1:14" ht="22.5" x14ac:dyDescent="0.25">
      <c r="B14" s="26" t="s">
        <v>0</v>
      </c>
      <c r="C14" s="33" t="s">
        <v>998</v>
      </c>
      <c r="G14" s="63"/>
      <c r="H14" s="129">
        <v>43481</v>
      </c>
      <c r="I14" s="118" t="s">
        <v>692</v>
      </c>
      <c r="J14" s="128" t="s">
        <v>163</v>
      </c>
      <c r="L14" s="66"/>
      <c r="M14" s="66"/>
      <c r="N14" s="66"/>
    </row>
    <row r="15" spans="1:14" x14ac:dyDescent="0.25">
      <c r="B15" s="26" t="s">
        <v>22</v>
      </c>
      <c r="C15" s="33" t="s">
        <v>1114</v>
      </c>
      <c r="E15" s="231" t="s">
        <v>1116</v>
      </c>
      <c r="G15" s="34"/>
      <c r="H15" s="109"/>
      <c r="I15" s="110"/>
      <c r="J15" s="113"/>
      <c r="L15" s="66"/>
      <c r="M15" s="66"/>
      <c r="N15" s="66"/>
    </row>
    <row r="16" spans="1:14" x14ac:dyDescent="0.25">
      <c r="E16" s="231" t="s">
        <v>1117</v>
      </c>
      <c r="G16" s="63"/>
      <c r="H16" s="109">
        <v>43466</v>
      </c>
      <c r="I16" s="110" t="s">
        <v>693</v>
      </c>
      <c r="J16" s="113"/>
      <c r="L16" s="66"/>
      <c r="M16" s="66"/>
      <c r="N16" s="66"/>
    </row>
    <row r="17" spans="1:38" x14ac:dyDescent="0.25">
      <c r="B17" s="26"/>
      <c r="C17" s="33"/>
      <c r="G17" s="34"/>
      <c r="H17" s="109"/>
      <c r="I17" s="110"/>
      <c r="J17" s="113"/>
      <c r="L17" s="66"/>
      <c r="M17" s="66"/>
      <c r="N17" s="66"/>
    </row>
    <row r="18" spans="1:38" x14ac:dyDescent="0.25">
      <c r="B18" s="26"/>
      <c r="C18" s="32"/>
      <c r="L18" s="66">
        <v>9</v>
      </c>
      <c r="M18" s="66">
        <v>10</v>
      </c>
      <c r="N18" s="66"/>
    </row>
    <row r="19" spans="1:38" x14ac:dyDescent="0.25">
      <c r="B19" s="26"/>
      <c r="C19" s="33" t="s">
        <v>999</v>
      </c>
      <c r="G19" s="63"/>
      <c r="H19" s="154"/>
      <c r="I19" s="157" t="s">
        <v>1069</v>
      </c>
      <c r="J19" s="113"/>
      <c r="L19" s="66">
        <v>10</v>
      </c>
      <c r="M19" s="66">
        <v>4</v>
      </c>
      <c r="N19" s="66"/>
    </row>
    <row r="20" spans="1:38" ht="24" customHeight="1" x14ac:dyDescent="0.25">
      <c r="B20" s="26"/>
      <c r="C20" s="33" t="s">
        <v>1000</v>
      </c>
      <c r="G20" s="34"/>
      <c r="H20" s="109"/>
      <c r="I20" s="110"/>
      <c r="J20" s="113"/>
      <c r="L20" s="66">
        <v>11</v>
      </c>
      <c r="M20" s="66">
        <v>6</v>
      </c>
      <c r="N20" s="66"/>
    </row>
    <row r="21" spans="1:38" x14ac:dyDescent="0.25">
      <c r="B21" s="26"/>
      <c r="C21" s="33"/>
      <c r="G21" s="63"/>
      <c r="H21" s="110" t="s">
        <v>770</v>
      </c>
      <c r="I21" s="110" t="s">
        <v>759</v>
      </c>
      <c r="J21" s="113"/>
      <c r="L21" s="66">
        <v>12</v>
      </c>
      <c r="M21" s="66">
        <v>3</v>
      </c>
      <c r="N21" s="66"/>
    </row>
    <row r="22" spans="1:38" x14ac:dyDescent="0.25">
      <c r="C22" s="22"/>
      <c r="G22" s="34"/>
      <c r="H22" s="110"/>
      <c r="I22" s="110"/>
      <c r="J22" s="113"/>
      <c r="L22" s="67" t="s">
        <v>98</v>
      </c>
      <c r="M22" s="67">
        <f>SUM(M5:M21)</f>
        <v>45</v>
      </c>
      <c r="N22" s="67"/>
    </row>
    <row r="23" spans="1:38" s="40" customFormat="1" ht="17.25" customHeight="1" x14ac:dyDescent="0.3">
      <c r="A23" s="24" t="s">
        <v>26</v>
      </c>
      <c r="B23" s="27" t="s">
        <v>2</v>
      </c>
      <c r="C23" s="22" t="s">
        <v>498</v>
      </c>
      <c r="D23"/>
      <c r="E23"/>
      <c r="F23"/>
      <c r="G23" s="63"/>
      <c r="H23" s="110"/>
      <c r="I23" s="110"/>
      <c r="J23" s="113"/>
      <c r="K23"/>
      <c r="L23"/>
      <c r="M23"/>
      <c r="N23"/>
      <c r="O23"/>
      <c r="P23"/>
      <c r="Q23"/>
      <c r="R23"/>
      <c r="S23"/>
      <c r="T23"/>
      <c r="U23"/>
      <c r="V23"/>
      <c r="W23"/>
      <c r="X23"/>
      <c r="Y23"/>
      <c r="Z23"/>
      <c r="AA23"/>
      <c r="AB23"/>
      <c r="AC23"/>
      <c r="AD23"/>
      <c r="AE23"/>
      <c r="AF23"/>
      <c r="AG23"/>
      <c r="AH23"/>
      <c r="AI23"/>
      <c r="AJ23"/>
      <c r="AK23"/>
      <c r="AL23"/>
    </row>
    <row r="24" spans="1:38" s="40" customFormat="1" ht="17.25" customHeight="1" x14ac:dyDescent="0.25">
      <c r="A24" s="23"/>
      <c r="B24" s="27"/>
      <c r="C24" s="28" t="s">
        <v>4</v>
      </c>
      <c r="D24"/>
      <c r="E24"/>
      <c r="G24" s="34"/>
      <c r="H24" s="110"/>
      <c r="I24" s="110"/>
      <c r="J24" s="113"/>
      <c r="K24"/>
      <c r="L24"/>
      <c r="M24"/>
      <c r="N24"/>
      <c r="O24"/>
      <c r="P24"/>
      <c r="Q24"/>
      <c r="R24"/>
      <c r="S24"/>
      <c r="T24"/>
      <c r="U24"/>
      <c r="V24"/>
      <c r="W24"/>
      <c r="X24"/>
      <c r="Y24"/>
      <c r="Z24"/>
      <c r="AA24"/>
      <c r="AB24"/>
      <c r="AC24"/>
      <c r="AD24"/>
      <c r="AE24"/>
      <c r="AF24"/>
      <c r="AG24"/>
      <c r="AH24"/>
      <c r="AI24"/>
      <c r="AJ24"/>
      <c r="AK24"/>
      <c r="AL24"/>
    </row>
    <row r="25" spans="1:38" s="40" customFormat="1" ht="17.25" customHeight="1" x14ac:dyDescent="0.25">
      <c r="A25" s="23"/>
      <c r="B25" s="27"/>
      <c r="C25" s="28" t="s">
        <v>1010</v>
      </c>
      <c r="D25"/>
      <c r="E25"/>
      <c r="G25" s="63"/>
      <c r="H25" s="110" t="s">
        <v>767</v>
      </c>
      <c r="I25" s="110" t="s">
        <v>756</v>
      </c>
      <c r="J25" s="113"/>
      <c r="K25"/>
      <c r="L25"/>
      <c r="M25"/>
      <c r="N25"/>
      <c r="O25"/>
      <c r="P25"/>
      <c r="Q25"/>
      <c r="R25"/>
      <c r="S25"/>
      <c r="T25"/>
      <c r="U25"/>
      <c r="V25"/>
      <c r="W25"/>
      <c r="X25"/>
      <c r="Y25"/>
      <c r="Z25"/>
      <c r="AA25"/>
      <c r="AB25"/>
      <c r="AC25"/>
      <c r="AD25"/>
      <c r="AE25"/>
      <c r="AF25"/>
      <c r="AG25"/>
      <c r="AH25"/>
      <c r="AI25"/>
      <c r="AJ25"/>
      <c r="AK25"/>
      <c r="AL25"/>
    </row>
    <row r="26" spans="1:38" x14ac:dyDescent="0.25">
      <c r="B26" s="27"/>
      <c r="C26" s="22" t="s">
        <v>42</v>
      </c>
      <c r="H26" s="110" t="s">
        <v>768</v>
      </c>
      <c r="I26" s="110" t="s">
        <v>757</v>
      </c>
      <c r="J26" s="113"/>
      <c r="O26" s="34"/>
    </row>
    <row r="27" spans="1:38" s="40" customFormat="1" ht="17.25" customHeight="1" x14ac:dyDescent="0.3">
      <c r="A27" s="24" t="s">
        <v>26</v>
      </c>
      <c r="B27" s="27" t="s">
        <v>2</v>
      </c>
      <c r="C27" s="22" t="s">
        <v>32</v>
      </c>
      <c r="D27"/>
      <c r="E27"/>
      <c r="F27"/>
      <c r="G27"/>
      <c r="H27" s="110" t="s">
        <v>769</v>
      </c>
      <c r="I27" s="110" t="s">
        <v>758</v>
      </c>
      <c r="J27" s="113"/>
      <c r="K27"/>
      <c r="L27"/>
      <c r="M27"/>
      <c r="N27"/>
      <c r="O27"/>
      <c r="P27"/>
      <c r="Q27"/>
      <c r="R27"/>
      <c r="S27"/>
      <c r="T27"/>
      <c r="U27"/>
      <c r="V27"/>
      <c r="W27"/>
      <c r="X27"/>
      <c r="Y27"/>
      <c r="Z27"/>
      <c r="AA27"/>
      <c r="AB27"/>
      <c r="AC27"/>
      <c r="AD27"/>
      <c r="AE27"/>
      <c r="AF27"/>
      <c r="AG27"/>
      <c r="AH27"/>
      <c r="AI27"/>
      <c r="AJ27"/>
      <c r="AK27"/>
      <c r="AL27"/>
    </row>
    <row r="28" spans="1:38" ht="18.75" x14ac:dyDescent="0.3">
      <c r="A28" s="24" t="s">
        <v>26</v>
      </c>
      <c r="B28" s="27" t="s">
        <v>2</v>
      </c>
      <c r="C28" s="22" t="s">
        <v>158</v>
      </c>
      <c r="H28" s="110"/>
      <c r="I28" s="110"/>
      <c r="J28" s="128"/>
    </row>
    <row r="29" spans="1:38" x14ac:dyDescent="0.25">
      <c r="B29" s="26" t="s">
        <v>2</v>
      </c>
      <c r="C29" s="22" t="s">
        <v>47</v>
      </c>
      <c r="H29" s="129"/>
      <c r="I29" s="130"/>
      <c r="J29" s="128"/>
    </row>
    <row r="30" spans="1:38" x14ac:dyDescent="0.25">
      <c r="B30" s="27"/>
      <c r="C30" s="22"/>
      <c r="H30" s="129"/>
      <c r="I30" s="68"/>
    </row>
    <row r="31" spans="1:38" x14ac:dyDescent="0.25">
      <c r="B31" s="26" t="s">
        <v>2</v>
      </c>
      <c r="C31" s="22" t="s">
        <v>1120</v>
      </c>
      <c r="H31" s="110"/>
      <c r="I31" s="110"/>
    </row>
    <row r="32" spans="1:38" x14ac:dyDescent="0.25">
      <c r="G32" s="34"/>
      <c r="H32" s="110"/>
      <c r="I32" s="110"/>
      <c r="J32" s="169"/>
    </row>
    <row r="33" spans="2:11" ht="30" x14ac:dyDescent="0.25">
      <c r="B33" s="81" t="s">
        <v>0</v>
      </c>
      <c r="C33" s="159" t="s">
        <v>783</v>
      </c>
      <c r="G33" s="63"/>
      <c r="H33" s="110"/>
      <c r="I33" s="110"/>
      <c r="J33" s="184"/>
      <c r="K33" s="47"/>
    </row>
    <row r="34" spans="2:11" x14ac:dyDescent="0.25">
      <c r="B34" s="81" t="s">
        <v>2</v>
      </c>
      <c r="C34" s="230" t="s">
        <v>1115</v>
      </c>
      <c r="G34" s="34"/>
      <c r="H34" s="110"/>
      <c r="I34" s="110"/>
      <c r="J34" s="174"/>
    </row>
    <row r="35" spans="2:11" x14ac:dyDescent="0.25">
      <c r="B35" s="26" t="s">
        <v>33</v>
      </c>
      <c r="C35" s="22" t="s">
        <v>1008</v>
      </c>
      <c r="G35" s="63"/>
      <c r="H35" s="110"/>
      <c r="I35" s="110"/>
      <c r="J35" s="170"/>
    </row>
    <row r="36" spans="2:11" x14ac:dyDescent="0.25">
      <c r="B36" s="81" t="s">
        <v>33</v>
      </c>
      <c r="C36" s="69" t="s">
        <v>968</v>
      </c>
      <c r="G36" s="34"/>
      <c r="H36" s="110"/>
      <c r="I36" s="110"/>
      <c r="J36" s="169"/>
    </row>
    <row r="37" spans="2:11" x14ac:dyDescent="0.25">
      <c r="B37" s="81" t="s">
        <v>2</v>
      </c>
      <c r="C37" s="22" t="s">
        <v>975</v>
      </c>
      <c r="G37" s="63"/>
      <c r="H37" s="110"/>
      <c r="I37" s="110"/>
      <c r="J37" s="184"/>
    </row>
    <row r="38" spans="2:11" x14ac:dyDescent="0.25">
      <c r="B38" s="81" t="s">
        <v>2</v>
      </c>
      <c r="C38" s="69" t="s">
        <v>969</v>
      </c>
      <c r="G38" s="34"/>
      <c r="H38" s="110"/>
      <c r="I38" s="110"/>
      <c r="J38" s="181"/>
    </row>
    <row r="39" spans="2:11" x14ac:dyDescent="0.25">
      <c r="B39" s="81" t="s">
        <v>58</v>
      </c>
      <c r="C39" s="22" t="s">
        <v>970</v>
      </c>
      <c r="G39" s="63"/>
      <c r="H39" s="148"/>
      <c r="I39" s="171"/>
      <c r="J39" s="169"/>
    </row>
    <row r="40" spans="2:11" ht="16.5" customHeight="1" x14ac:dyDescent="0.25">
      <c r="B40" s="81" t="s">
        <v>2</v>
      </c>
      <c r="C40" s="22" t="s">
        <v>971</v>
      </c>
      <c r="G40" s="34"/>
      <c r="H40" s="148"/>
      <c r="I40" s="172"/>
      <c r="J40" s="169"/>
    </row>
    <row r="41" spans="2:11" ht="16.5" customHeight="1" x14ac:dyDescent="0.25">
      <c r="B41" s="81" t="s">
        <v>33</v>
      </c>
      <c r="C41" s="22" t="s">
        <v>972</v>
      </c>
      <c r="G41" s="63"/>
      <c r="H41" s="148"/>
      <c r="I41" s="171"/>
      <c r="J41" s="181"/>
    </row>
    <row r="42" spans="2:11" ht="16.5" customHeight="1" x14ac:dyDescent="0.25">
      <c r="B42" s="81" t="s">
        <v>2</v>
      </c>
      <c r="C42" s="22" t="s">
        <v>973</v>
      </c>
      <c r="G42" s="34"/>
      <c r="H42" s="148"/>
      <c r="J42" s="169"/>
    </row>
    <row r="43" spans="2:11" x14ac:dyDescent="0.25">
      <c r="B43" s="81" t="s">
        <v>2</v>
      </c>
      <c r="C43" s="69" t="s">
        <v>995</v>
      </c>
      <c r="G43" s="63"/>
      <c r="H43" s="148"/>
      <c r="J43" s="169"/>
    </row>
    <row r="44" spans="2:11" x14ac:dyDescent="0.25">
      <c r="B44" s="81" t="s">
        <v>33</v>
      </c>
      <c r="C44" s="22" t="s">
        <v>974</v>
      </c>
      <c r="G44" s="34"/>
      <c r="H44" s="148"/>
      <c r="I44" s="176"/>
      <c r="J44" s="182"/>
    </row>
    <row r="45" spans="2:11" x14ac:dyDescent="0.25">
      <c r="B45" s="185" t="s">
        <v>2</v>
      </c>
      <c r="C45" s="22" t="s">
        <v>992</v>
      </c>
      <c r="G45" s="63"/>
      <c r="H45" s="148"/>
      <c r="J45" s="169"/>
    </row>
    <row r="46" spans="2:11" x14ac:dyDescent="0.25">
      <c r="B46" s="23" t="s">
        <v>2</v>
      </c>
      <c r="C46" s="22" t="s">
        <v>993</v>
      </c>
      <c r="G46" s="34"/>
      <c r="H46" s="148"/>
      <c r="I46" s="176"/>
      <c r="J46" s="182"/>
    </row>
    <row r="47" spans="2:11" x14ac:dyDescent="0.25">
      <c r="B47" s="81" t="s">
        <v>2</v>
      </c>
      <c r="C47" s="22" t="s">
        <v>994</v>
      </c>
      <c r="D47" s="34"/>
      <c r="G47" s="63"/>
      <c r="H47" s="148"/>
      <c r="J47" s="183"/>
    </row>
    <row r="48" spans="2:11" x14ac:dyDescent="0.25">
      <c r="B48" s="23" t="s">
        <v>22</v>
      </c>
      <c r="C48" s="22" t="s">
        <v>1004</v>
      </c>
      <c r="G48" s="34"/>
      <c r="H48" s="148"/>
    </row>
    <row r="49" spans="1:10" ht="18" customHeight="1" x14ac:dyDescent="0.25">
      <c r="B49" s="23" t="s">
        <v>22</v>
      </c>
      <c r="C49" s="22" t="s">
        <v>1003</v>
      </c>
      <c r="G49" s="34"/>
      <c r="H49" s="148"/>
      <c r="J49" s="169"/>
    </row>
    <row r="50" spans="1:10" ht="18" customHeight="1" x14ac:dyDescent="0.25">
      <c r="B50" s="23" t="s">
        <v>2</v>
      </c>
      <c r="C50" s="22" t="s">
        <v>1006</v>
      </c>
      <c r="G50" s="63"/>
      <c r="H50" s="148"/>
      <c r="J50" s="169"/>
    </row>
    <row r="51" spans="1:10" ht="17.25" customHeight="1" x14ac:dyDescent="0.25">
      <c r="B51" s="81" t="s">
        <v>2</v>
      </c>
      <c r="C51" s="22" t="s">
        <v>1058</v>
      </c>
      <c r="G51" s="34"/>
      <c r="H51" s="148"/>
      <c r="J51" s="183"/>
    </row>
    <row r="52" spans="1:10" x14ac:dyDescent="0.25">
      <c r="B52" s="23" t="s">
        <v>33</v>
      </c>
      <c r="C52" s="69" t="s">
        <v>1007</v>
      </c>
      <c r="G52" s="34"/>
      <c r="H52" s="148"/>
      <c r="I52" s="176"/>
      <c r="J52" s="184"/>
    </row>
    <row r="53" spans="1:10" x14ac:dyDescent="0.25">
      <c r="G53" s="34"/>
      <c r="H53" s="148"/>
      <c r="J53" s="169"/>
    </row>
    <row r="54" spans="1:10" ht="17.25" customHeight="1" x14ac:dyDescent="0.25">
      <c r="G54" s="34"/>
      <c r="H54" s="148"/>
    </row>
    <row r="55" spans="1:10" ht="18.75" x14ac:dyDescent="0.3">
      <c r="A55" s="24" t="s">
        <v>26</v>
      </c>
      <c r="B55" s="42" t="s">
        <v>0</v>
      </c>
      <c r="C55" s="43" t="s">
        <v>468</v>
      </c>
      <c r="G55" s="34"/>
      <c r="H55" s="148"/>
    </row>
    <row r="56" spans="1:10" x14ac:dyDescent="0.25">
      <c r="B56" s="42"/>
      <c r="C56" s="43" t="s">
        <v>174</v>
      </c>
      <c r="G56" s="34"/>
      <c r="H56" s="148"/>
      <c r="J56" s="183"/>
    </row>
    <row r="57" spans="1:10" x14ac:dyDescent="0.25">
      <c r="B57" s="42" t="s">
        <v>0</v>
      </c>
      <c r="C57" s="84" t="s">
        <v>467</v>
      </c>
      <c r="G57" s="34"/>
      <c r="H57" s="148"/>
    </row>
    <row r="58" spans="1:10" ht="30" x14ac:dyDescent="0.25">
      <c r="B58" s="27" t="s">
        <v>2</v>
      </c>
      <c r="C58" s="21" t="s">
        <v>1012</v>
      </c>
      <c r="G58" s="34"/>
      <c r="H58" s="148"/>
      <c r="J58" s="169"/>
    </row>
    <row r="59" spans="1:10" ht="17.25" customHeight="1" x14ac:dyDescent="0.3">
      <c r="A59" s="24" t="s">
        <v>26</v>
      </c>
      <c r="B59" s="42" t="s">
        <v>0</v>
      </c>
      <c r="C59" s="43" t="s">
        <v>51</v>
      </c>
      <c r="G59" s="34"/>
      <c r="H59" s="148"/>
      <c r="J59" s="183"/>
    </row>
    <row r="60" spans="1:10" ht="15" customHeight="1" x14ac:dyDescent="0.25">
      <c r="B60" s="42" t="s">
        <v>0</v>
      </c>
      <c r="C60" s="43" t="s">
        <v>951</v>
      </c>
      <c r="G60" s="34"/>
      <c r="H60" s="148"/>
      <c r="J60" s="182"/>
    </row>
    <row r="61" spans="1:10" ht="17.25" customHeight="1" x14ac:dyDescent="0.25">
      <c r="A61"/>
      <c r="B61" s="27"/>
      <c r="C61" s="46" t="s">
        <v>41</v>
      </c>
      <c r="G61" s="34"/>
      <c r="H61" s="148"/>
    </row>
    <row r="62" spans="1:10" ht="17.25" customHeight="1" x14ac:dyDescent="0.25">
      <c r="B62" s="54" t="s">
        <v>0</v>
      </c>
      <c r="C62" s="52" t="s">
        <v>967</v>
      </c>
      <c r="G62" s="34"/>
      <c r="H62" s="148"/>
      <c r="J62" s="182"/>
    </row>
    <row r="63" spans="1:10" x14ac:dyDescent="0.25">
      <c r="B63" s="177" t="s">
        <v>0</v>
      </c>
      <c r="C63" s="178" t="s">
        <v>956</v>
      </c>
      <c r="G63" s="34"/>
      <c r="H63" s="148"/>
      <c r="J63" s="169"/>
    </row>
    <row r="64" spans="1:10" ht="18.75" x14ac:dyDescent="0.3">
      <c r="A64" s="24" t="s">
        <v>26</v>
      </c>
      <c r="B64" s="26" t="s">
        <v>2</v>
      </c>
      <c r="C64" s="33" t="s">
        <v>686</v>
      </c>
      <c r="G64" s="34"/>
      <c r="H64" s="148"/>
      <c r="J64" s="169"/>
    </row>
    <row r="65" spans="1:38" x14ac:dyDescent="0.25">
      <c r="A65"/>
      <c r="B65" s="26"/>
      <c r="C65" s="50" t="s">
        <v>48</v>
      </c>
    </row>
    <row r="66" spans="1:38" x14ac:dyDescent="0.25">
      <c r="B66" s="26"/>
      <c r="C66" s="33"/>
    </row>
    <row r="67" spans="1:38" x14ac:dyDescent="0.25">
      <c r="B67" s="26" t="s">
        <v>24</v>
      </c>
      <c r="C67" s="33" t="s">
        <v>25</v>
      </c>
    </row>
    <row r="68" spans="1:38" x14ac:dyDescent="0.25">
      <c r="B68" s="26" t="s">
        <v>2</v>
      </c>
      <c r="C68" s="22"/>
    </row>
    <row r="70" spans="1:38" x14ac:dyDescent="0.25">
      <c r="B70" s="26" t="s">
        <v>2</v>
      </c>
      <c r="C70" s="22"/>
      <c r="D70" s="34"/>
    </row>
    <row r="71" spans="1:38" ht="30" x14ac:dyDescent="0.3">
      <c r="A71" s="24" t="s">
        <v>26</v>
      </c>
      <c r="B71" s="26" t="s">
        <v>22</v>
      </c>
      <c r="C71" s="39" t="s">
        <v>1052</v>
      </c>
    </row>
    <row r="72" spans="1:38" x14ac:dyDescent="0.25">
      <c r="B72" s="26"/>
      <c r="C72" s="39" t="s">
        <v>37</v>
      </c>
    </row>
    <row r="73" spans="1:38" x14ac:dyDescent="0.25">
      <c r="B73" s="26"/>
      <c r="C73" s="51" t="s">
        <v>53</v>
      </c>
    </row>
    <row r="74" spans="1:38" x14ac:dyDescent="0.25">
      <c r="B74" s="26"/>
      <c r="C74" s="51" t="s">
        <v>54</v>
      </c>
    </row>
    <row r="75" spans="1:38" x14ac:dyDescent="0.25">
      <c r="B75"/>
    </row>
    <row r="76" spans="1:38" x14ac:dyDescent="0.25">
      <c r="C76" s="61" t="s">
        <v>75</v>
      </c>
    </row>
    <row r="77" spans="1:38" x14ac:dyDescent="0.25">
      <c r="B77" s="23" t="s">
        <v>2</v>
      </c>
      <c r="C77" s="58" t="s">
        <v>74</v>
      </c>
      <c r="F77" s="36"/>
    </row>
    <row r="78" spans="1:38" x14ac:dyDescent="0.25">
      <c r="B78" s="27" t="s">
        <v>0</v>
      </c>
      <c r="C78" s="60" t="s">
        <v>1053</v>
      </c>
    </row>
    <row r="79" spans="1:38" s="23" customFormat="1" x14ac:dyDescent="0.25">
      <c r="B79" s="27" t="s">
        <v>24</v>
      </c>
      <c r="C79" s="58" t="s">
        <v>23</v>
      </c>
      <c r="D79"/>
      <c r="E79"/>
      <c r="F79" s="36"/>
      <c r="K79"/>
      <c r="L79"/>
      <c r="M79"/>
      <c r="N79"/>
      <c r="O79"/>
      <c r="P79"/>
      <c r="Q79"/>
      <c r="R79"/>
      <c r="S79"/>
      <c r="T79"/>
      <c r="U79"/>
      <c r="V79"/>
      <c r="W79"/>
      <c r="X79"/>
      <c r="Y79"/>
      <c r="Z79"/>
      <c r="AA79"/>
      <c r="AB79"/>
      <c r="AC79"/>
      <c r="AD79"/>
      <c r="AE79"/>
      <c r="AF79"/>
      <c r="AG79"/>
      <c r="AH79"/>
      <c r="AI79"/>
      <c r="AJ79"/>
      <c r="AK79"/>
      <c r="AL79"/>
    </row>
    <row r="80" spans="1:38" ht="18.75" x14ac:dyDescent="0.25">
      <c r="A80" s="37" t="s">
        <v>26</v>
      </c>
      <c r="B80" s="27" t="s">
        <v>2</v>
      </c>
      <c r="C80" s="59" t="s">
        <v>39</v>
      </c>
    </row>
    <row r="81" spans="1:3" x14ac:dyDescent="0.25">
      <c r="C81" s="59" t="s">
        <v>1037</v>
      </c>
    </row>
    <row r="82" spans="1:3" x14ac:dyDescent="0.25">
      <c r="C82" s="23"/>
    </row>
    <row r="85" spans="1:3" ht="18.75" x14ac:dyDescent="0.25">
      <c r="A85" s="49" t="s">
        <v>26</v>
      </c>
      <c r="C85" t="s">
        <v>43</v>
      </c>
    </row>
    <row r="86" spans="1:3" x14ac:dyDescent="0.25">
      <c r="A86" s="32"/>
      <c r="C86" s="34" t="s">
        <v>34</v>
      </c>
    </row>
    <row r="87" spans="1:3" x14ac:dyDescent="0.25">
      <c r="A87" s="31"/>
      <c r="C87" s="34" t="s">
        <v>35</v>
      </c>
    </row>
    <row r="88" spans="1:3" x14ac:dyDescent="0.25">
      <c r="A88" s="38"/>
      <c r="C88" s="34" t="s">
        <v>27</v>
      </c>
    </row>
    <row r="89" spans="1:3" x14ac:dyDescent="0.25">
      <c r="A89" s="29"/>
      <c r="C89" s="34" t="s">
        <v>27</v>
      </c>
    </row>
    <row r="90" spans="1:3" x14ac:dyDescent="0.25">
      <c r="A90"/>
      <c r="C90" s="34" t="s">
        <v>28</v>
      </c>
    </row>
    <row r="91" spans="1:3" x14ac:dyDescent="0.25">
      <c r="A91" s="44"/>
      <c r="C91" s="34" t="s">
        <v>38</v>
      </c>
    </row>
    <row r="94" spans="1:3" x14ac:dyDescent="0.25">
      <c r="A94" s="35" t="s">
        <v>29</v>
      </c>
    </row>
    <row r="95" spans="1:3" x14ac:dyDescent="0.25">
      <c r="A95" s="35" t="s">
        <v>30</v>
      </c>
    </row>
    <row r="96" spans="1:3" x14ac:dyDescent="0.25">
      <c r="A96" s="35" t="s">
        <v>31</v>
      </c>
    </row>
  </sheetData>
  <hyperlinks>
    <hyperlink ref="A94" r:id="rId1"/>
    <hyperlink ref="A95" r:id="rId2"/>
  </hyperlinks>
  <pageMargins left="0.7" right="0.7" top="0.75" bottom="0.75" header="0.3" footer="0.3"/>
  <pageSetup orientation="portrait" horizontalDpi="1200" verticalDpi="1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A26" workbookViewId="0">
      <selection activeCell="J47" sqref="J47"/>
    </sheetView>
  </sheetViews>
  <sheetFormatPr defaultRowHeight="15" x14ac:dyDescent="0.25"/>
  <cols>
    <col min="2" max="2" width="11.42578125" style="34" customWidth="1"/>
    <col min="3" max="3" width="46" customWidth="1"/>
    <col min="4" max="4" width="43.140625" customWidth="1"/>
    <col min="6" max="6" width="14" style="34" customWidth="1"/>
    <col min="7" max="7" width="40.140625" customWidth="1"/>
    <col min="8" max="8" width="39.28515625" customWidth="1"/>
    <col min="10" max="10" width="39.42578125" style="34" customWidth="1"/>
    <col min="11" max="11" width="33.7109375" customWidth="1"/>
    <col min="12" max="12" width="39.5703125" customWidth="1"/>
  </cols>
  <sheetData>
    <row r="1" spans="1:12" ht="21" x14ac:dyDescent="0.35">
      <c r="F1" s="180" t="s">
        <v>964</v>
      </c>
      <c r="G1" s="94" t="s">
        <v>962</v>
      </c>
      <c r="H1" s="94" t="s">
        <v>961</v>
      </c>
    </row>
    <row r="2" spans="1:12" x14ac:dyDescent="0.25">
      <c r="F2" s="148">
        <v>43631</v>
      </c>
      <c r="G2" s="57" t="s">
        <v>960</v>
      </c>
      <c r="H2" t="s">
        <v>963</v>
      </c>
    </row>
    <row r="3" spans="1:12" x14ac:dyDescent="0.25">
      <c r="F3" s="148">
        <v>43543</v>
      </c>
      <c r="G3" s="57" t="s">
        <v>965</v>
      </c>
      <c r="H3" t="s">
        <v>966</v>
      </c>
    </row>
    <row r="5" spans="1:12" ht="26.25" x14ac:dyDescent="0.4">
      <c r="B5" s="98">
        <v>2018</v>
      </c>
      <c r="F5" s="98">
        <v>2019</v>
      </c>
      <c r="J5" s="98">
        <v>2020</v>
      </c>
    </row>
    <row r="6" spans="1:12" ht="21" x14ac:dyDescent="0.35">
      <c r="C6" s="94" t="s">
        <v>680</v>
      </c>
      <c r="D6" s="80" t="s">
        <v>160</v>
      </c>
      <c r="G6" s="94" t="s">
        <v>680</v>
      </c>
      <c r="H6" s="80" t="s">
        <v>160</v>
      </c>
      <c r="K6" s="94" t="s">
        <v>680</v>
      </c>
      <c r="L6" s="80" t="s">
        <v>160</v>
      </c>
    </row>
    <row r="8" spans="1:12" x14ac:dyDescent="0.25">
      <c r="B8" s="131" t="s">
        <v>66</v>
      </c>
      <c r="C8" s="132" t="s">
        <v>111</v>
      </c>
      <c r="D8" s="132" t="s">
        <v>107</v>
      </c>
      <c r="F8" s="131" t="s">
        <v>66</v>
      </c>
      <c r="G8" s="132" t="s">
        <v>111</v>
      </c>
      <c r="H8" s="132" t="s">
        <v>107</v>
      </c>
      <c r="J8" s="131" t="s">
        <v>66</v>
      </c>
      <c r="K8" s="132" t="s">
        <v>1063</v>
      </c>
      <c r="L8" s="132" t="s">
        <v>1064</v>
      </c>
    </row>
    <row r="9" spans="1:12" x14ac:dyDescent="0.25">
      <c r="A9">
        <v>1</v>
      </c>
      <c r="B9" s="133">
        <v>43355</v>
      </c>
      <c r="C9" s="134" t="s">
        <v>173</v>
      </c>
      <c r="D9" s="134" t="s">
        <v>108</v>
      </c>
      <c r="E9" s="23">
        <v>1</v>
      </c>
      <c r="F9" s="148">
        <v>43474</v>
      </c>
      <c r="G9" s="145" t="s">
        <v>710</v>
      </c>
      <c r="H9" s="145" t="s">
        <v>127</v>
      </c>
      <c r="J9" s="148">
        <v>43833</v>
      </c>
      <c r="K9" s="34" t="s">
        <v>1061</v>
      </c>
      <c r="L9" s="34" t="s">
        <v>1062</v>
      </c>
    </row>
    <row r="10" spans="1:12" x14ac:dyDescent="0.25">
      <c r="A10">
        <v>2</v>
      </c>
      <c r="B10" s="133">
        <v>43343</v>
      </c>
      <c r="C10" s="134" t="s">
        <v>110</v>
      </c>
      <c r="D10" s="134" t="s">
        <v>109</v>
      </c>
      <c r="E10" s="23">
        <v>2</v>
      </c>
      <c r="F10" s="148">
        <v>43474</v>
      </c>
      <c r="G10" s="145" t="s">
        <v>698</v>
      </c>
      <c r="H10" s="145" t="s">
        <v>127</v>
      </c>
      <c r="K10" s="34"/>
      <c r="L10" s="34"/>
    </row>
    <row r="11" spans="1:12" x14ac:dyDescent="0.25">
      <c r="A11">
        <v>3</v>
      </c>
      <c r="B11" s="133">
        <v>43332</v>
      </c>
      <c r="C11" s="134" t="s">
        <v>501</v>
      </c>
      <c r="D11" s="134" t="s">
        <v>112</v>
      </c>
      <c r="E11" s="23">
        <v>3</v>
      </c>
      <c r="F11" s="148">
        <v>43474</v>
      </c>
      <c r="G11" s="145" t="s">
        <v>699</v>
      </c>
      <c r="H11" s="145" t="s">
        <v>127</v>
      </c>
      <c r="K11" s="34"/>
      <c r="L11" s="34"/>
    </row>
    <row r="12" spans="1:12" x14ac:dyDescent="0.25">
      <c r="A12">
        <v>4</v>
      </c>
      <c r="B12" s="133">
        <v>43323</v>
      </c>
      <c r="C12" s="134" t="s">
        <v>153</v>
      </c>
      <c r="D12" s="134" t="s">
        <v>109</v>
      </c>
      <c r="E12" s="23">
        <v>4</v>
      </c>
      <c r="F12" s="148">
        <v>43474</v>
      </c>
      <c r="G12" s="145" t="s">
        <v>700</v>
      </c>
      <c r="H12" s="145" t="s">
        <v>127</v>
      </c>
      <c r="K12" s="34"/>
      <c r="L12" s="34"/>
    </row>
    <row r="13" spans="1:12" x14ac:dyDescent="0.25">
      <c r="A13">
        <v>5</v>
      </c>
      <c r="B13" s="133">
        <v>43306</v>
      </c>
      <c r="C13" s="134" t="s">
        <v>154</v>
      </c>
      <c r="D13" s="134" t="s">
        <v>113</v>
      </c>
      <c r="E13" s="23">
        <v>5</v>
      </c>
      <c r="F13" s="148">
        <v>43474</v>
      </c>
      <c r="G13" s="146" t="s">
        <v>701</v>
      </c>
      <c r="H13" s="146" t="s">
        <v>127</v>
      </c>
      <c r="K13" s="34"/>
      <c r="L13" s="34"/>
    </row>
    <row r="14" spans="1:12" x14ac:dyDescent="0.25">
      <c r="A14">
        <v>6</v>
      </c>
      <c r="B14" s="133">
        <v>43294</v>
      </c>
      <c r="C14" s="134" t="s">
        <v>151</v>
      </c>
      <c r="D14" s="134" t="s">
        <v>114</v>
      </c>
      <c r="E14" s="23">
        <v>6</v>
      </c>
      <c r="F14" s="148">
        <v>43474</v>
      </c>
      <c r="G14" s="145" t="s">
        <v>702</v>
      </c>
      <c r="H14" s="145" t="s">
        <v>127</v>
      </c>
      <c r="K14" s="34"/>
      <c r="L14" s="34"/>
    </row>
    <row r="15" spans="1:12" x14ac:dyDescent="0.25">
      <c r="A15">
        <v>7</v>
      </c>
      <c r="B15" s="133">
        <v>43279</v>
      </c>
      <c r="C15" s="134" t="s">
        <v>151</v>
      </c>
      <c r="D15" s="134" t="s">
        <v>133</v>
      </c>
      <c r="E15" s="23">
        <v>7</v>
      </c>
      <c r="F15" s="148">
        <v>43474</v>
      </c>
      <c r="G15" s="145" t="s">
        <v>703</v>
      </c>
      <c r="H15" s="145" t="s">
        <v>127</v>
      </c>
      <c r="K15" s="34"/>
      <c r="L15" s="34"/>
    </row>
    <row r="16" spans="1:12" x14ac:dyDescent="0.25">
      <c r="A16">
        <v>8</v>
      </c>
      <c r="B16" s="133">
        <v>43234</v>
      </c>
      <c r="C16" s="134" t="s">
        <v>152</v>
      </c>
      <c r="D16" s="134" t="s">
        <v>115</v>
      </c>
      <c r="E16" s="23">
        <v>8</v>
      </c>
      <c r="F16" s="148">
        <v>43474</v>
      </c>
      <c r="G16" s="145" t="s">
        <v>704</v>
      </c>
      <c r="H16" s="145" t="s">
        <v>127</v>
      </c>
      <c r="K16" s="34"/>
      <c r="L16" s="34"/>
    </row>
    <row r="17" spans="1:12" x14ac:dyDescent="0.25">
      <c r="A17">
        <v>9</v>
      </c>
      <c r="B17" s="133">
        <v>43229</v>
      </c>
      <c r="C17" s="134" t="s">
        <v>116</v>
      </c>
      <c r="D17" s="134" t="s">
        <v>117</v>
      </c>
      <c r="E17" s="23">
        <v>9</v>
      </c>
      <c r="F17" s="148">
        <v>43474</v>
      </c>
      <c r="G17" s="145" t="s">
        <v>709</v>
      </c>
      <c r="H17" s="145" t="s">
        <v>127</v>
      </c>
      <c r="K17" s="34"/>
    </row>
    <row r="18" spans="1:12" x14ac:dyDescent="0.25">
      <c r="A18">
        <v>10</v>
      </c>
      <c r="B18" s="133">
        <v>43193</v>
      </c>
      <c r="C18" s="134" t="s">
        <v>118</v>
      </c>
      <c r="D18" s="134" t="s">
        <v>119</v>
      </c>
      <c r="E18" s="23">
        <v>10</v>
      </c>
      <c r="F18" s="148">
        <v>43476</v>
      </c>
      <c r="G18" s="145" t="s">
        <v>688</v>
      </c>
      <c r="H18" s="145" t="s">
        <v>689</v>
      </c>
      <c r="K18" s="34"/>
      <c r="L18" s="34"/>
    </row>
    <row r="19" spans="1:12" x14ac:dyDescent="0.25">
      <c r="A19">
        <v>11</v>
      </c>
      <c r="B19" s="133">
        <v>43193</v>
      </c>
      <c r="C19" s="134" t="s">
        <v>151</v>
      </c>
      <c r="D19" s="134" t="s">
        <v>120</v>
      </c>
      <c r="E19" s="23">
        <v>11</v>
      </c>
      <c r="F19" s="148">
        <v>43483</v>
      </c>
      <c r="G19" s="145" t="s">
        <v>696</v>
      </c>
      <c r="H19" s="145" t="s">
        <v>697</v>
      </c>
      <c r="K19" s="34"/>
      <c r="L19" s="34"/>
    </row>
    <row r="20" spans="1:12" x14ac:dyDescent="0.25">
      <c r="A20">
        <v>12</v>
      </c>
      <c r="B20" s="133">
        <v>43180</v>
      </c>
      <c r="C20" s="134" t="s">
        <v>159</v>
      </c>
      <c r="D20" s="134" t="s">
        <v>121</v>
      </c>
      <c r="E20" s="23">
        <v>12</v>
      </c>
      <c r="F20" s="148">
        <v>43488</v>
      </c>
      <c r="G20" s="145" t="s">
        <v>707</v>
      </c>
      <c r="H20" s="145" t="s">
        <v>708</v>
      </c>
      <c r="K20" s="34"/>
      <c r="L20" s="34"/>
    </row>
    <row r="21" spans="1:12" x14ac:dyDescent="0.25">
      <c r="A21">
        <v>13</v>
      </c>
      <c r="B21" s="133">
        <v>43138</v>
      </c>
      <c r="C21" s="134" t="s">
        <v>156</v>
      </c>
      <c r="D21" s="134" t="s">
        <v>132</v>
      </c>
      <c r="E21" s="23">
        <v>13</v>
      </c>
      <c r="F21" s="148">
        <v>43488</v>
      </c>
      <c r="G21" s="145" t="s">
        <v>711</v>
      </c>
      <c r="H21" s="145" t="s">
        <v>123</v>
      </c>
      <c r="K21" s="34"/>
      <c r="L21" s="34"/>
    </row>
    <row r="22" spans="1:12" x14ac:dyDescent="0.25">
      <c r="A22">
        <v>14</v>
      </c>
      <c r="B22" s="133">
        <v>43364</v>
      </c>
      <c r="C22" s="134" t="s">
        <v>175</v>
      </c>
      <c r="D22" s="134" t="s">
        <v>176</v>
      </c>
      <c r="E22" s="23">
        <v>14</v>
      </c>
      <c r="F22" s="148">
        <v>43523</v>
      </c>
      <c r="G22" s="145" t="s">
        <v>778</v>
      </c>
      <c r="H22" s="145" t="s">
        <v>127</v>
      </c>
    </row>
    <row r="23" spans="1:12" x14ac:dyDescent="0.25">
      <c r="A23">
        <v>15</v>
      </c>
      <c r="B23" s="133">
        <v>43381</v>
      </c>
      <c r="C23" s="134" t="s">
        <v>441</v>
      </c>
      <c r="D23" s="134" t="s">
        <v>442</v>
      </c>
      <c r="E23" s="23">
        <v>15</v>
      </c>
      <c r="F23" s="148">
        <v>43536</v>
      </c>
      <c r="G23" s="145" t="s">
        <v>903</v>
      </c>
      <c r="H23" s="145" t="s">
        <v>904</v>
      </c>
    </row>
    <row r="24" spans="1:12" x14ac:dyDescent="0.25">
      <c r="B24" s="135"/>
      <c r="C24" s="136" t="s">
        <v>470</v>
      </c>
      <c r="D24" s="136" t="s">
        <v>472</v>
      </c>
      <c r="E24" s="23">
        <v>16</v>
      </c>
      <c r="F24" s="148">
        <v>43537</v>
      </c>
      <c r="G24" s="145" t="s">
        <v>898</v>
      </c>
      <c r="H24" s="145" t="s">
        <v>905</v>
      </c>
    </row>
    <row r="25" spans="1:12" x14ac:dyDescent="0.25">
      <c r="A25">
        <v>16</v>
      </c>
      <c r="B25" s="137">
        <v>43126</v>
      </c>
      <c r="C25" s="138" t="s">
        <v>137</v>
      </c>
      <c r="D25" s="138" t="s">
        <v>138</v>
      </c>
      <c r="E25" s="23">
        <v>17</v>
      </c>
      <c r="F25" s="148">
        <v>43538</v>
      </c>
      <c r="G25" s="145" t="s">
        <v>1017</v>
      </c>
      <c r="H25" s="145" t="s">
        <v>132</v>
      </c>
    </row>
    <row r="26" spans="1:12" x14ac:dyDescent="0.25">
      <c r="B26" s="137">
        <v>43389</v>
      </c>
      <c r="C26" s="138" t="s">
        <v>462</v>
      </c>
      <c r="D26" s="138" t="s">
        <v>463</v>
      </c>
      <c r="E26" s="23">
        <v>18</v>
      </c>
      <c r="F26" s="148">
        <v>43552</v>
      </c>
      <c r="G26" s="145" t="s">
        <v>898</v>
      </c>
      <c r="H26" s="145" t="s">
        <v>914</v>
      </c>
    </row>
    <row r="27" spans="1:12" x14ac:dyDescent="0.25">
      <c r="A27">
        <v>17</v>
      </c>
      <c r="B27" s="139">
        <v>43175</v>
      </c>
      <c r="C27" s="140" t="s">
        <v>122</v>
      </c>
      <c r="D27" s="140" t="s">
        <v>123</v>
      </c>
      <c r="E27" s="23">
        <v>19</v>
      </c>
      <c r="F27" s="148">
        <v>43559</v>
      </c>
      <c r="G27" s="145" t="s">
        <v>916</v>
      </c>
      <c r="H27" s="145" t="s">
        <v>917</v>
      </c>
    </row>
    <row r="28" spans="1:12" x14ac:dyDescent="0.25">
      <c r="A28">
        <v>18</v>
      </c>
      <c r="B28" s="139">
        <v>43175</v>
      </c>
      <c r="C28" s="140" t="s">
        <v>124</v>
      </c>
      <c r="D28" s="140" t="s">
        <v>125</v>
      </c>
      <c r="E28" s="23">
        <v>20</v>
      </c>
      <c r="F28" s="148">
        <v>43586</v>
      </c>
      <c r="G28" s="145" t="s">
        <v>891</v>
      </c>
      <c r="H28" s="145" t="s">
        <v>132</v>
      </c>
    </row>
    <row r="29" spans="1:12" x14ac:dyDescent="0.25">
      <c r="A29">
        <v>19</v>
      </c>
      <c r="B29" s="139">
        <v>43151</v>
      </c>
      <c r="C29" s="140" t="s">
        <v>129</v>
      </c>
      <c r="D29" s="140" t="s">
        <v>125</v>
      </c>
      <c r="E29" s="23">
        <v>21</v>
      </c>
      <c r="F29" s="148">
        <v>43588</v>
      </c>
      <c r="G29" s="145" t="s">
        <v>921</v>
      </c>
      <c r="H29" s="145" t="s">
        <v>922</v>
      </c>
    </row>
    <row r="30" spans="1:12" x14ac:dyDescent="0.25">
      <c r="A30">
        <v>20</v>
      </c>
      <c r="B30" s="139">
        <v>43147</v>
      </c>
      <c r="C30" s="140" t="s">
        <v>130</v>
      </c>
      <c r="D30" s="140" t="s">
        <v>123</v>
      </c>
      <c r="E30" s="23">
        <v>22</v>
      </c>
      <c r="F30" s="148">
        <v>43687</v>
      </c>
      <c r="G30" s="145" t="s">
        <v>921</v>
      </c>
      <c r="H30" s="145" t="s">
        <v>938</v>
      </c>
    </row>
    <row r="31" spans="1:12" x14ac:dyDescent="0.25">
      <c r="A31">
        <v>21</v>
      </c>
      <c r="B31" s="139">
        <v>43143</v>
      </c>
      <c r="C31" s="140" t="s">
        <v>131</v>
      </c>
      <c r="D31" s="140" t="s">
        <v>123</v>
      </c>
      <c r="E31" s="23">
        <v>23</v>
      </c>
      <c r="F31" s="148">
        <v>43706</v>
      </c>
      <c r="G31" s="145" t="s">
        <v>944</v>
      </c>
      <c r="H31" s="145" t="s">
        <v>945</v>
      </c>
    </row>
    <row r="32" spans="1:12" x14ac:dyDescent="0.25">
      <c r="A32">
        <v>22</v>
      </c>
      <c r="B32" s="139">
        <v>43136</v>
      </c>
      <c r="C32" s="140" t="s">
        <v>134</v>
      </c>
      <c r="D32" s="140" t="s">
        <v>125</v>
      </c>
      <c r="E32" s="23">
        <v>24</v>
      </c>
      <c r="F32" s="148">
        <v>43754</v>
      </c>
      <c r="G32" s="145" t="s">
        <v>898</v>
      </c>
      <c r="H32" s="145" t="s">
        <v>985</v>
      </c>
    </row>
    <row r="33" spans="1:11" x14ac:dyDescent="0.25">
      <c r="A33">
        <v>23</v>
      </c>
      <c r="B33" s="139">
        <v>43131</v>
      </c>
      <c r="C33" s="140" t="s">
        <v>135</v>
      </c>
      <c r="D33" s="140" t="s">
        <v>123</v>
      </c>
      <c r="E33" s="23">
        <v>25</v>
      </c>
      <c r="F33" s="148">
        <v>43756</v>
      </c>
      <c r="G33" s="145" t="s">
        <v>921</v>
      </c>
      <c r="H33" s="145" t="s">
        <v>986</v>
      </c>
    </row>
    <row r="34" spans="1:11" x14ac:dyDescent="0.25">
      <c r="A34">
        <v>24</v>
      </c>
      <c r="B34" s="139">
        <v>43130</v>
      </c>
      <c r="C34" s="140" t="s">
        <v>136</v>
      </c>
      <c r="D34" s="140" t="s">
        <v>123</v>
      </c>
      <c r="E34" s="23">
        <v>26</v>
      </c>
      <c r="F34" s="148">
        <v>43770</v>
      </c>
      <c r="G34" s="145" t="s">
        <v>916</v>
      </c>
      <c r="H34" s="145" t="s">
        <v>988</v>
      </c>
    </row>
    <row r="35" spans="1:11" x14ac:dyDescent="0.25">
      <c r="A35">
        <v>25</v>
      </c>
      <c r="B35" s="135">
        <v>43371</v>
      </c>
      <c r="C35" s="136" t="s">
        <v>437</v>
      </c>
      <c r="D35" s="136" t="s">
        <v>436</v>
      </c>
      <c r="E35" s="23">
        <v>27</v>
      </c>
      <c r="F35" s="148">
        <v>43777</v>
      </c>
      <c r="G35" s="145" t="s">
        <v>990</v>
      </c>
      <c r="H35" s="145" t="s">
        <v>991</v>
      </c>
    </row>
    <row r="36" spans="1:11" x14ac:dyDescent="0.25">
      <c r="A36">
        <v>26</v>
      </c>
      <c r="B36" s="141">
        <v>43173</v>
      </c>
      <c r="C36" s="142" t="s">
        <v>161</v>
      </c>
      <c r="D36" s="142" t="s">
        <v>123</v>
      </c>
      <c r="E36" s="23">
        <v>28</v>
      </c>
      <c r="F36" s="148">
        <v>43784</v>
      </c>
      <c r="G36" s="145" t="s">
        <v>898</v>
      </c>
      <c r="H36" s="145" t="s">
        <v>1002</v>
      </c>
    </row>
    <row r="37" spans="1:11" x14ac:dyDescent="0.25">
      <c r="A37">
        <v>27</v>
      </c>
      <c r="B37" s="141">
        <v>43173</v>
      </c>
      <c r="C37" s="142" t="s">
        <v>149</v>
      </c>
      <c r="D37" s="142" t="s">
        <v>123</v>
      </c>
      <c r="E37" s="23">
        <v>29</v>
      </c>
      <c r="F37" s="148">
        <v>43808</v>
      </c>
      <c r="G37" s="145" t="s">
        <v>1015</v>
      </c>
      <c r="H37" s="145" t="s">
        <v>1016</v>
      </c>
    </row>
    <row r="38" spans="1:11" x14ac:dyDescent="0.25">
      <c r="A38">
        <v>28</v>
      </c>
      <c r="B38" s="141">
        <v>43173</v>
      </c>
      <c r="C38" s="142" t="s">
        <v>150</v>
      </c>
      <c r="D38" s="142" t="s">
        <v>123</v>
      </c>
      <c r="E38" s="23">
        <v>30</v>
      </c>
      <c r="F38" s="148">
        <v>43815</v>
      </c>
      <c r="G38" s="145" t="s">
        <v>1059</v>
      </c>
      <c r="H38" s="145" t="s">
        <v>1060</v>
      </c>
    </row>
    <row r="39" spans="1:11" ht="18.75" x14ac:dyDescent="0.3">
      <c r="A39">
        <v>29</v>
      </c>
      <c r="B39" s="141">
        <v>43180</v>
      </c>
      <c r="C39" s="142" t="s">
        <v>162</v>
      </c>
      <c r="D39" s="142" t="s">
        <v>123</v>
      </c>
      <c r="E39" s="23"/>
      <c r="G39" s="155" t="s">
        <v>1121</v>
      </c>
      <c r="J39" s="187">
        <v>2020</v>
      </c>
    </row>
    <row r="40" spans="1:11" x14ac:dyDescent="0.25">
      <c r="A40">
        <v>30</v>
      </c>
      <c r="B40" s="141">
        <v>43164</v>
      </c>
      <c r="C40" s="142" t="s">
        <v>155</v>
      </c>
      <c r="D40" s="142" t="s">
        <v>123</v>
      </c>
      <c r="E40" s="23">
        <v>31</v>
      </c>
      <c r="F40" s="232">
        <v>43488</v>
      </c>
      <c r="G40" s="145" t="s">
        <v>149</v>
      </c>
      <c r="H40" s="145" t="s">
        <v>123</v>
      </c>
      <c r="J40" s="155" t="s">
        <v>761</v>
      </c>
    </row>
    <row r="41" spans="1:11" x14ac:dyDescent="0.25">
      <c r="A41">
        <v>31</v>
      </c>
      <c r="B41" s="141">
        <v>43381</v>
      </c>
      <c r="C41" s="142" t="s">
        <v>446</v>
      </c>
      <c r="D41" s="142" t="s">
        <v>127</v>
      </c>
      <c r="E41" s="23">
        <v>32</v>
      </c>
      <c r="F41" s="148">
        <v>43488</v>
      </c>
      <c r="G41" s="145" t="s">
        <v>713</v>
      </c>
      <c r="H41" s="145" t="s">
        <v>712</v>
      </c>
      <c r="J41" s="142" t="s">
        <v>1005</v>
      </c>
      <c r="K41" s="142" t="s">
        <v>123</v>
      </c>
    </row>
    <row r="42" spans="1:11" x14ac:dyDescent="0.25">
      <c r="A42">
        <v>32</v>
      </c>
      <c r="B42" s="143">
        <v>43159</v>
      </c>
      <c r="C42" s="144" t="s">
        <v>126</v>
      </c>
      <c r="D42" s="144" t="s">
        <v>127</v>
      </c>
      <c r="E42" s="23">
        <v>33</v>
      </c>
      <c r="F42" s="148">
        <v>43489</v>
      </c>
      <c r="G42" s="145" t="s">
        <v>716</v>
      </c>
      <c r="H42" s="145" t="s">
        <v>123</v>
      </c>
      <c r="J42" s="186" t="s">
        <v>149</v>
      </c>
      <c r="K42" s="186" t="s">
        <v>123</v>
      </c>
    </row>
    <row r="43" spans="1:11" x14ac:dyDescent="0.25">
      <c r="A43">
        <v>33</v>
      </c>
      <c r="B43" s="143">
        <v>43159</v>
      </c>
      <c r="C43" s="144" t="s">
        <v>128</v>
      </c>
      <c r="D43" s="144" t="s">
        <v>127</v>
      </c>
      <c r="E43" s="23">
        <v>34</v>
      </c>
      <c r="F43" s="148">
        <v>43490</v>
      </c>
      <c r="G43" s="145" t="s">
        <v>717</v>
      </c>
      <c r="H43" s="145" t="s">
        <v>123</v>
      </c>
      <c r="J43" s="145" t="s">
        <v>1066</v>
      </c>
      <c r="K43" s="145" t="s">
        <v>123</v>
      </c>
    </row>
    <row r="44" spans="1:11" x14ac:dyDescent="0.25">
      <c r="A44">
        <v>34</v>
      </c>
      <c r="B44" s="143">
        <v>43111</v>
      </c>
      <c r="C44" s="144" t="s">
        <v>139</v>
      </c>
      <c r="D44" s="144" t="s">
        <v>127</v>
      </c>
      <c r="E44" s="23">
        <v>35</v>
      </c>
      <c r="F44" s="148">
        <v>43506</v>
      </c>
      <c r="G44" s="145" t="s">
        <v>763</v>
      </c>
      <c r="H44" s="145" t="s">
        <v>123</v>
      </c>
      <c r="J44" s="145" t="s">
        <v>762</v>
      </c>
      <c r="K44" s="145" t="s">
        <v>123</v>
      </c>
    </row>
    <row r="45" spans="1:11" x14ac:dyDescent="0.25">
      <c r="A45">
        <v>35</v>
      </c>
      <c r="B45" s="143">
        <v>43109</v>
      </c>
      <c r="C45" s="144" t="s">
        <v>140</v>
      </c>
      <c r="D45" s="144" t="s">
        <v>127</v>
      </c>
      <c r="E45" s="23">
        <v>36</v>
      </c>
      <c r="F45" s="148">
        <v>43518</v>
      </c>
      <c r="G45" s="145" t="s">
        <v>762</v>
      </c>
      <c r="H45" s="145" t="s">
        <v>123</v>
      </c>
      <c r="J45" s="34" t="s">
        <v>1065</v>
      </c>
      <c r="K45" t="s">
        <v>1067</v>
      </c>
    </row>
    <row r="46" spans="1:11" x14ac:dyDescent="0.25">
      <c r="A46">
        <v>36</v>
      </c>
      <c r="B46" s="143">
        <v>43109</v>
      </c>
      <c r="C46" s="144" t="s">
        <v>141</v>
      </c>
      <c r="D46" s="144" t="s">
        <v>127</v>
      </c>
      <c r="E46" s="23">
        <v>37</v>
      </c>
      <c r="F46" s="148">
        <v>43509</v>
      </c>
      <c r="G46" s="145" t="s">
        <v>764</v>
      </c>
      <c r="H46" s="145" t="s">
        <v>123</v>
      </c>
      <c r="J46" s="34" t="s">
        <v>1124</v>
      </c>
      <c r="K46" t="s">
        <v>1125</v>
      </c>
    </row>
    <row r="47" spans="1:11" x14ac:dyDescent="0.25">
      <c r="A47">
        <v>37</v>
      </c>
      <c r="B47" s="143">
        <v>43109</v>
      </c>
      <c r="C47" s="144" t="s">
        <v>142</v>
      </c>
      <c r="D47" s="144" t="s">
        <v>127</v>
      </c>
      <c r="E47" s="23">
        <v>38</v>
      </c>
      <c r="F47" s="148">
        <v>43746</v>
      </c>
      <c r="G47" s="145" t="s">
        <v>982</v>
      </c>
      <c r="H47" s="145" t="s">
        <v>983</v>
      </c>
    </row>
    <row r="48" spans="1:11" x14ac:dyDescent="0.25">
      <c r="A48">
        <v>38</v>
      </c>
      <c r="B48" s="143">
        <v>43109</v>
      </c>
      <c r="C48" s="144" t="s">
        <v>143</v>
      </c>
      <c r="D48" s="144" t="s">
        <v>127</v>
      </c>
      <c r="E48" s="23">
        <v>39</v>
      </c>
      <c r="F48" s="148">
        <v>43493</v>
      </c>
      <c r="G48" s="145" t="s">
        <v>718</v>
      </c>
      <c r="H48" s="145" t="s">
        <v>719</v>
      </c>
    </row>
    <row r="49" spans="1:8" x14ac:dyDescent="0.25">
      <c r="A49">
        <v>39</v>
      </c>
      <c r="B49" s="143">
        <v>43109</v>
      </c>
      <c r="C49" s="144" t="s">
        <v>144</v>
      </c>
      <c r="D49" s="144" t="s">
        <v>127</v>
      </c>
      <c r="E49" s="23">
        <v>40</v>
      </c>
      <c r="F49" s="148">
        <v>43496</v>
      </c>
      <c r="G49" s="145" t="s">
        <v>726</v>
      </c>
      <c r="H49" s="145" t="s">
        <v>123</v>
      </c>
    </row>
    <row r="50" spans="1:8" x14ac:dyDescent="0.25">
      <c r="A50">
        <v>40</v>
      </c>
      <c r="B50" s="143">
        <v>43108</v>
      </c>
      <c r="C50" s="144" t="s">
        <v>145</v>
      </c>
      <c r="D50" s="144" t="s">
        <v>127</v>
      </c>
      <c r="E50" s="23">
        <v>41</v>
      </c>
      <c r="F50" s="148">
        <v>43507</v>
      </c>
      <c r="G50" s="145" t="s">
        <v>751</v>
      </c>
      <c r="H50" s="145" t="s">
        <v>719</v>
      </c>
    </row>
    <row r="51" spans="1:8" x14ac:dyDescent="0.25">
      <c r="A51">
        <v>41</v>
      </c>
      <c r="B51" s="143">
        <v>43108</v>
      </c>
      <c r="C51" s="144" t="s">
        <v>146</v>
      </c>
      <c r="D51" s="144" t="s">
        <v>127</v>
      </c>
      <c r="E51" s="23">
        <v>42</v>
      </c>
      <c r="F51" s="148">
        <v>43544</v>
      </c>
      <c r="G51" s="145" t="s">
        <v>911</v>
      </c>
      <c r="H51" s="145" t="s">
        <v>719</v>
      </c>
    </row>
    <row r="52" spans="1:8" x14ac:dyDescent="0.25">
      <c r="A52">
        <v>42</v>
      </c>
      <c r="B52" s="143">
        <v>43108</v>
      </c>
      <c r="C52" s="144" t="s">
        <v>147</v>
      </c>
      <c r="D52" s="144" t="s">
        <v>127</v>
      </c>
      <c r="E52" s="23">
        <v>43</v>
      </c>
      <c r="F52" s="148">
        <v>43526</v>
      </c>
      <c r="G52" s="145" t="s">
        <v>773</v>
      </c>
      <c r="H52" s="145" t="s">
        <v>123</v>
      </c>
    </row>
    <row r="53" spans="1:8" x14ac:dyDescent="0.25">
      <c r="A53">
        <v>43</v>
      </c>
      <c r="B53" s="143">
        <v>43108</v>
      </c>
      <c r="C53" s="144" t="s">
        <v>148</v>
      </c>
      <c r="D53" s="144" t="s">
        <v>127</v>
      </c>
      <c r="E53" s="23">
        <v>44</v>
      </c>
      <c r="F53" s="148">
        <v>43525</v>
      </c>
      <c r="G53" s="145" t="s">
        <v>774</v>
      </c>
      <c r="H53" s="145" t="s">
        <v>775</v>
      </c>
    </row>
    <row r="54" spans="1:8" x14ac:dyDescent="0.25">
      <c r="A54">
        <v>44</v>
      </c>
      <c r="B54" s="143">
        <v>43381</v>
      </c>
      <c r="C54" s="144" t="s">
        <v>440</v>
      </c>
      <c r="D54" s="144" t="s">
        <v>127</v>
      </c>
      <c r="E54" s="23">
        <v>45</v>
      </c>
      <c r="F54" s="148">
        <v>43524</v>
      </c>
      <c r="G54" s="145" t="s">
        <v>777</v>
      </c>
      <c r="H54" s="145" t="s">
        <v>776</v>
      </c>
    </row>
    <row r="55" spans="1:8" x14ac:dyDescent="0.25">
      <c r="A55">
        <v>45</v>
      </c>
      <c r="B55" s="143">
        <v>43409</v>
      </c>
      <c r="C55" s="144" t="s">
        <v>480</v>
      </c>
      <c r="D55" s="144" t="s">
        <v>478</v>
      </c>
      <c r="E55" s="23">
        <v>46</v>
      </c>
      <c r="F55" s="148">
        <v>43514</v>
      </c>
      <c r="G55" s="188" t="s">
        <v>1009</v>
      </c>
      <c r="H55" s="188" t="s">
        <v>753</v>
      </c>
    </row>
    <row r="56" spans="1:8" x14ac:dyDescent="0.25">
      <c r="A56">
        <v>46</v>
      </c>
      <c r="B56" s="143">
        <v>43420</v>
      </c>
      <c r="C56" s="144" t="s">
        <v>487</v>
      </c>
      <c r="D56" s="144" t="s">
        <v>176</v>
      </c>
      <c r="E56" s="23">
        <v>47</v>
      </c>
      <c r="F56" s="148">
        <v>43641</v>
      </c>
      <c r="G56" s="179" t="s">
        <v>933</v>
      </c>
      <c r="H56" s="29"/>
    </row>
    <row r="57" spans="1:8" x14ac:dyDescent="0.25">
      <c r="A57">
        <v>47</v>
      </c>
      <c r="B57" s="143">
        <v>43461</v>
      </c>
      <c r="C57" s="144" t="s">
        <v>675</v>
      </c>
      <c r="D57" s="144" t="s">
        <v>127</v>
      </c>
      <c r="E57" s="23">
        <v>48</v>
      </c>
      <c r="F57" s="148">
        <v>43663</v>
      </c>
      <c r="G57" t="s">
        <v>935</v>
      </c>
    </row>
    <row r="58" spans="1:8" x14ac:dyDescent="0.25">
      <c r="A58">
        <v>48</v>
      </c>
      <c r="B58" s="143">
        <v>43830</v>
      </c>
      <c r="C58" s="144" t="s">
        <v>676</v>
      </c>
      <c r="D58" s="144" t="s">
        <v>677</v>
      </c>
      <c r="E58" s="23">
        <v>49</v>
      </c>
      <c r="F58" s="148">
        <v>43689</v>
      </c>
      <c r="G58" s="29" t="s">
        <v>939</v>
      </c>
      <c r="H58" s="29"/>
    </row>
    <row r="59" spans="1:8" x14ac:dyDescent="0.25">
      <c r="E59" s="23">
        <v>50</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9"/>
  <sheetViews>
    <sheetView workbookViewId="0">
      <selection activeCell="I4" sqref="I4"/>
    </sheetView>
  </sheetViews>
  <sheetFormatPr defaultRowHeight="15" x14ac:dyDescent="0.25"/>
  <cols>
    <col min="1" max="1" width="16.7109375" customWidth="1"/>
    <col min="3" max="3" width="13.140625" customWidth="1"/>
    <col min="4" max="4" width="15.28515625" customWidth="1"/>
    <col min="5" max="5" width="12.7109375" customWidth="1"/>
    <col min="6" max="6" width="13.140625" bestFit="1" customWidth="1"/>
    <col min="11" max="11" width="13" style="23" customWidth="1"/>
    <col min="12" max="13" width="9.140625" style="23"/>
  </cols>
  <sheetData>
    <row r="1" spans="1:14" x14ac:dyDescent="0.25">
      <c r="A1" s="77" t="s">
        <v>429</v>
      </c>
      <c r="N1" t="s">
        <v>428</v>
      </c>
    </row>
    <row r="2" spans="1:14" x14ac:dyDescent="0.25">
      <c r="A2" s="77" t="s">
        <v>427</v>
      </c>
      <c r="C2" t="s">
        <v>353</v>
      </c>
      <c r="D2" t="s">
        <v>351</v>
      </c>
      <c r="E2" t="s">
        <v>347</v>
      </c>
      <c r="F2" t="s">
        <v>357</v>
      </c>
      <c r="G2" t="s">
        <v>343</v>
      </c>
      <c r="H2" t="s">
        <v>335</v>
      </c>
      <c r="K2" s="79" t="s">
        <v>426</v>
      </c>
      <c r="L2" s="79" t="s">
        <v>18</v>
      </c>
      <c r="M2" s="79" t="s">
        <v>399</v>
      </c>
      <c r="N2" s="78" t="s">
        <v>425</v>
      </c>
    </row>
    <row r="3" spans="1:14" x14ac:dyDescent="0.25">
      <c r="A3" s="77" t="s">
        <v>424</v>
      </c>
      <c r="K3" s="23">
        <v>1</v>
      </c>
      <c r="L3" s="23">
        <v>1986</v>
      </c>
      <c r="M3" s="23">
        <v>2</v>
      </c>
      <c r="N3" t="s">
        <v>423</v>
      </c>
    </row>
    <row r="4" spans="1:14" x14ac:dyDescent="0.25">
      <c r="A4" s="77" t="s">
        <v>422</v>
      </c>
      <c r="K4" s="23">
        <v>2</v>
      </c>
      <c r="L4" s="23">
        <v>1986</v>
      </c>
      <c r="M4" s="23">
        <v>1</v>
      </c>
      <c r="N4" t="s">
        <v>421</v>
      </c>
    </row>
    <row r="5" spans="1:14" x14ac:dyDescent="0.25">
      <c r="K5" s="23">
        <v>1</v>
      </c>
      <c r="L5" s="23">
        <v>1987</v>
      </c>
      <c r="M5" s="23">
        <v>4</v>
      </c>
      <c r="N5" t="s">
        <v>420</v>
      </c>
    </row>
    <row r="6" spans="1:14" x14ac:dyDescent="0.25">
      <c r="K6" s="23">
        <v>1</v>
      </c>
      <c r="L6" s="23">
        <v>1987</v>
      </c>
      <c r="M6" s="23">
        <v>5</v>
      </c>
      <c r="N6" t="s">
        <v>419</v>
      </c>
    </row>
    <row r="7" spans="1:14" x14ac:dyDescent="0.25">
      <c r="K7" s="23">
        <v>4</v>
      </c>
      <c r="L7" s="23">
        <v>1987</v>
      </c>
      <c r="M7" s="23">
        <v>3</v>
      </c>
      <c r="N7" t="s">
        <v>418</v>
      </c>
    </row>
    <row r="8" spans="1:14" x14ac:dyDescent="0.25">
      <c r="F8" s="77" t="s">
        <v>417</v>
      </c>
      <c r="K8" s="23">
        <v>1</v>
      </c>
      <c r="L8" s="23">
        <v>1989</v>
      </c>
      <c r="M8" s="23">
        <v>6</v>
      </c>
      <c r="N8" t="s">
        <v>416</v>
      </c>
    </row>
    <row r="9" spans="1:14" x14ac:dyDescent="0.25">
      <c r="A9" t="s">
        <v>415</v>
      </c>
      <c r="B9">
        <v>30</v>
      </c>
      <c r="E9" t="s">
        <v>414</v>
      </c>
      <c r="F9">
        <f>COUNTIF(K3:K223,1)</f>
        <v>31</v>
      </c>
      <c r="K9" s="23">
        <v>1</v>
      </c>
      <c r="L9" s="23">
        <v>1989</v>
      </c>
      <c r="M9" s="23">
        <v>7</v>
      </c>
      <c r="N9" t="s">
        <v>413</v>
      </c>
    </row>
    <row r="10" spans="1:14" x14ac:dyDescent="0.25">
      <c r="A10" t="s">
        <v>412</v>
      </c>
      <c r="B10">
        <v>14</v>
      </c>
      <c r="E10" t="s">
        <v>411</v>
      </c>
      <c r="F10">
        <f>COUNTIF(K3:K223,2)</f>
        <v>14</v>
      </c>
      <c r="K10" s="23">
        <v>3</v>
      </c>
      <c r="L10" s="23">
        <v>1990</v>
      </c>
      <c r="M10" s="23">
        <v>9</v>
      </c>
      <c r="N10" t="s">
        <v>410</v>
      </c>
    </row>
    <row r="11" spans="1:14" x14ac:dyDescent="0.25">
      <c r="A11" t="s">
        <v>409</v>
      </c>
      <c r="B11">
        <v>116</v>
      </c>
      <c r="E11" t="s">
        <v>408</v>
      </c>
      <c r="F11">
        <f>COUNTIF(K3:K223,3)</f>
        <v>117</v>
      </c>
      <c r="K11" s="23">
        <v>4</v>
      </c>
      <c r="L11" s="23">
        <v>1990</v>
      </c>
      <c r="M11" s="23">
        <v>8</v>
      </c>
      <c r="N11" t="s">
        <v>407</v>
      </c>
    </row>
    <row r="12" spans="1:14" x14ac:dyDescent="0.25">
      <c r="A12" t="s">
        <v>406</v>
      </c>
      <c r="B12">
        <v>57</v>
      </c>
      <c r="E12" t="s">
        <v>405</v>
      </c>
      <c r="F12">
        <f>COUNTIF(K3:K223,4)</f>
        <v>59</v>
      </c>
      <c r="K12" s="23">
        <v>1</v>
      </c>
      <c r="L12" s="23">
        <v>1991</v>
      </c>
      <c r="M12" s="23">
        <v>10</v>
      </c>
      <c r="N12" t="s">
        <v>404</v>
      </c>
    </row>
    <row r="13" spans="1:14" x14ac:dyDescent="0.25">
      <c r="K13" s="23">
        <v>1</v>
      </c>
      <c r="L13" s="23">
        <v>1991</v>
      </c>
      <c r="M13" s="23">
        <v>11</v>
      </c>
      <c r="N13" t="s">
        <v>403</v>
      </c>
    </row>
    <row r="14" spans="1:14" x14ac:dyDescent="0.25">
      <c r="K14" s="23">
        <v>3</v>
      </c>
      <c r="L14" s="23">
        <v>1991</v>
      </c>
      <c r="M14" s="23">
        <v>12</v>
      </c>
      <c r="N14" t="s">
        <v>402</v>
      </c>
    </row>
    <row r="15" spans="1:14" ht="15.75" thickBot="1" x14ac:dyDescent="0.3">
      <c r="K15" s="23">
        <v>3</v>
      </c>
      <c r="L15" s="23">
        <v>1992</v>
      </c>
      <c r="M15" s="23">
        <v>13</v>
      </c>
      <c r="N15" t="s">
        <v>401</v>
      </c>
    </row>
    <row r="16" spans="1:14" ht="45" x14ac:dyDescent="0.25">
      <c r="A16" s="74"/>
      <c r="B16" s="73" t="s">
        <v>18</v>
      </c>
      <c r="C16" s="73" t="s">
        <v>400</v>
      </c>
      <c r="D16" s="73" t="s">
        <v>681</v>
      </c>
      <c r="E16" s="56" t="s">
        <v>3</v>
      </c>
      <c r="F16" s="56" t="s">
        <v>399</v>
      </c>
      <c r="G16" s="56" t="s">
        <v>398</v>
      </c>
      <c r="H16" s="56"/>
      <c r="I16" s="192" t="s">
        <v>1033</v>
      </c>
      <c r="J16" s="56"/>
      <c r="K16" s="23">
        <v>1</v>
      </c>
      <c r="L16" s="23">
        <v>1993</v>
      </c>
      <c r="M16" s="23">
        <v>14</v>
      </c>
      <c r="N16" t="s">
        <v>397</v>
      </c>
    </row>
    <row r="17" spans="1:14" x14ac:dyDescent="0.25">
      <c r="A17" s="71"/>
      <c r="B17" s="72">
        <v>1986</v>
      </c>
      <c r="C17" s="72">
        <v>2</v>
      </c>
      <c r="E17" t="s">
        <v>396</v>
      </c>
      <c r="F17" s="72">
        <v>31</v>
      </c>
      <c r="G17" s="76">
        <f>F17/F21*100</f>
        <v>13.080168776371309</v>
      </c>
      <c r="H17" s="191">
        <v>1</v>
      </c>
      <c r="I17">
        <f>COUNTIF(K3:K239, 1)</f>
        <v>31</v>
      </c>
      <c r="K17" s="23">
        <v>1</v>
      </c>
      <c r="L17" s="23">
        <v>1993</v>
      </c>
      <c r="M17" s="23">
        <v>15</v>
      </c>
      <c r="N17" t="s">
        <v>395</v>
      </c>
    </row>
    <row r="18" spans="1:14" x14ac:dyDescent="0.25">
      <c r="A18" s="71"/>
      <c r="B18" s="72">
        <v>1987</v>
      </c>
      <c r="C18" s="72">
        <v>3</v>
      </c>
      <c r="E18" t="s">
        <v>394</v>
      </c>
      <c r="F18" s="72">
        <v>14</v>
      </c>
      <c r="G18" s="76">
        <f>F18/F21*100</f>
        <v>5.9071729957805905</v>
      </c>
      <c r="H18" s="191">
        <v>2</v>
      </c>
      <c r="I18">
        <f>COUNTIF(K3:K239, 2)</f>
        <v>14</v>
      </c>
      <c r="K18" s="23">
        <v>3</v>
      </c>
      <c r="L18" s="23">
        <v>1994</v>
      </c>
      <c r="M18" s="23">
        <v>16</v>
      </c>
      <c r="N18" t="s">
        <v>393</v>
      </c>
    </row>
    <row r="19" spans="1:14" x14ac:dyDescent="0.25">
      <c r="A19" s="71"/>
      <c r="B19" s="72">
        <v>1989</v>
      </c>
      <c r="C19" s="72">
        <v>2</v>
      </c>
      <c r="E19" t="s">
        <v>392</v>
      </c>
      <c r="F19" s="72">
        <v>127</v>
      </c>
      <c r="G19" s="76">
        <f>F19/F21*100</f>
        <v>53.586497890295362</v>
      </c>
      <c r="H19" s="191">
        <v>3</v>
      </c>
      <c r="I19">
        <f>COUNTIF(K3:K239, 3)</f>
        <v>127</v>
      </c>
      <c r="K19" s="23">
        <v>3</v>
      </c>
      <c r="L19" s="23">
        <v>1994</v>
      </c>
      <c r="M19" s="23">
        <v>17</v>
      </c>
      <c r="N19" t="s">
        <v>391</v>
      </c>
    </row>
    <row r="20" spans="1:14" x14ac:dyDescent="0.25">
      <c r="A20" s="71"/>
      <c r="B20" s="72">
        <v>1990</v>
      </c>
      <c r="C20" s="72">
        <v>2</v>
      </c>
      <c r="E20" s="72" t="s">
        <v>390</v>
      </c>
      <c r="F20" s="72">
        <v>65</v>
      </c>
      <c r="G20" s="76">
        <f>F20/F21*100</f>
        <v>27.426160337552741</v>
      </c>
      <c r="H20" s="191">
        <v>4</v>
      </c>
      <c r="I20">
        <f>COUNTIF(K3:K239, 4)</f>
        <v>65</v>
      </c>
      <c r="K20" s="23">
        <v>1</v>
      </c>
      <c r="L20" s="23">
        <v>1995</v>
      </c>
      <c r="M20" s="23">
        <v>18</v>
      </c>
      <c r="N20" t="s">
        <v>389</v>
      </c>
    </row>
    <row r="21" spans="1:14" x14ac:dyDescent="0.25">
      <c r="A21" s="71"/>
      <c r="B21" s="72">
        <v>1991</v>
      </c>
      <c r="C21" s="72">
        <v>3</v>
      </c>
      <c r="E21" s="72"/>
      <c r="F21" s="72">
        <f>SUM(F17:F20)</f>
        <v>237</v>
      </c>
      <c r="I21">
        <f>SUM(I17:I20)</f>
        <v>237</v>
      </c>
      <c r="K21" s="23">
        <v>1</v>
      </c>
      <c r="L21" s="23">
        <v>1995</v>
      </c>
      <c r="M21" s="23">
        <v>22</v>
      </c>
      <c r="N21" t="s">
        <v>388</v>
      </c>
    </row>
    <row r="22" spans="1:14" ht="54" customHeight="1" x14ac:dyDescent="0.25">
      <c r="A22" s="71"/>
      <c r="B22" s="72">
        <v>1992</v>
      </c>
      <c r="C22" s="72">
        <v>1</v>
      </c>
      <c r="D22">
        <v>2</v>
      </c>
      <c r="E22" s="189" t="s">
        <v>1031</v>
      </c>
      <c r="F22" s="190">
        <f>F19/F17</f>
        <v>4.096774193548387</v>
      </c>
      <c r="K22" s="23">
        <v>1</v>
      </c>
      <c r="L22" s="23">
        <v>1995</v>
      </c>
      <c r="M22" s="23">
        <v>23</v>
      </c>
      <c r="N22" t="s">
        <v>387</v>
      </c>
    </row>
    <row r="23" spans="1:14" x14ac:dyDescent="0.25">
      <c r="A23" s="71"/>
      <c r="B23" s="72">
        <v>1993</v>
      </c>
      <c r="C23" s="72">
        <v>2</v>
      </c>
      <c r="D23">
        <v>1</v>
      </c>
      <c r="E23" s="72"/>
      <c r="F23" s="72"/>
      <c r="K23" s="23">
        <v>2</v>
      </c>
      <c r="L23" s="23">
        <v>1995</v>
      </c>
      <c r="M23" s="23">
        <v>24</v>
      </c>
      <c r="N23" t="s">
        <v>386</v>
      </c>
    </row>
    <row r="24" spans="1:14" x14ac:dyDescent="0.25">
      <c r="A24" s="71"/>
      <c r="B24" s="72">
        <v>1994</v>
      </c>
      <c r="C24" s="72">
        <v>2</v>
      </c>
      <c r="D24">
        <v>1</v>
      </c>
      <c r="E24" s="72"/>
      <c r="F24" s="72"/>
      <c r="K24" s="23">
        <v>3</v>
      </c>
      <c r="L24" s="23">
        <v>1995</v>
      </c>
      <c r="M24" s="23">
        <v>19</v>
      </c>
      <c r="N24" t="s">
        <v>385</v>
      </c>
    </row>
    <row r="25" spans="1:14" x14ac:dyDescent="0.25">
      <c r="A25" s="71"/>
      <c r="B25" s="72">
        <v>1995</v>
      </c>
      <c r="C25" s="72">
        <v>7</v>
      </c>
      <c r="D25">
        <v>5</v>
      </c>
      <c r="E25" s="72"/>
      <c r="F25" s="72"/>
      <c r="K25" s="23">
        <v>3</v>
      </c>
      <c r="L25" s="23">
        <v>1995</v>
      </c>
      <c r="M25" s="23">
        <v>20</v>
      </c>
      <c r="N25" t="s">
        <v>384</v>
      </c>
    </row>
    <row r="26" spans="1:14" x14ac:dyDescent="0.25">
      <c r="A26" s="71"/>
      <c r="B26" s="72">
        <v>1996</v>
      </c>
      <c r="C26" s="72">
        <v>5</v>
      </c>
      <c r="D26">
        <v>1</v>
      </c>
      <c r="E26" s="72"/>
      <c r="F26" s="72"/>
      <c r="K26" s="23">
        <v>3</v>
      </c>
      <c r="L26" s="23">
        <v>1995</v>
      </c>
      <c r="M26" s="23">
        <v>21</v>
      </c>
      <c r="N26" t="s">
        <v>383</v>
      </c>
    </row>
    <row r="27" spans="1:14" x14ac:dyDescent="0.25">
      <c r="A27" s="71"/>
      <c r="B27" s="72">
        <v>1997</v>
      </c>
      <c r="C27" s="72">
        <v>7</v>
      </c>
      <c r="D27">
        <v>4</v>
      </c>
      <c r="E27" s="72"/>
      <c r="F27" s="72"/>
      <c r="K27" s="23">
        <v>2</v>
      </c>
      <c r="L27" s="23">
        <v>1996</v>
      </c>
      <c r="M27" s="23">
        <v>28</v>
      </c>
      <c r="N27" t="s">
        <v>382</v>
      </c>
    </row>
    <row r="28" spans="1:14" x14ac:dyDescent="0.25">
      <c r="A28" s="71"/>
      <c r="B28" s="72">
        <v>1998</v>
      </c>
      <c r="C28" s="72">
        <v>10</v>
      </c>
      <c r="D28">
        <v>2</v>
      </c>
      <c r="E28" s="72"/>
      <c r="F28" s="72"/>
      <c r="K28" s="23">
        <v>3</v>
      </c>
      <c r="L28" s="23">
        <v>1996</v>
      </c>
      <c r="M28" s="23">
        <v>25</v>
      </c>
      <c r="N28" t="s">
        <v>381</v>
      </c>
    </row>
    <row r="29" spans="1:14" x14ac:dyDescent="0.25">
      <c r="A29" s="71"/>
      <c r="B29" s="72">
        <v>1999</v>
      </c>
      <c r="C29" s="72">
        <v>10</v>
      </c>
      <c r="D29">
        <v>6</v>
      </c>
      <c r="E29" s="72"/>
      <c r="F29" s="72"/>
      <c r="K29" s="23">
        <v>3</v>
      </c>
      <c r="L29" s="23">
        <v>1996</v>
      </c>
      <c r="M29" s="23">
        <v>27</v>
      </c>
      <c r="N29" t="s">
        <v>380</v>
      </c>
    </row>
    <row r="30" spans="1:14" x14ac:dyDescent="0.25">
      <c r="A30" s="71"/>
      <c r="B30" s="72">
        <v>2000</v>
      </c>
      <c r="C30" s="72">
        <v>10</v>
      </c>
      <c r="E30" s="72"/>
      <c r="F30" s="72"/>
      <c r="K30" s="23">
        <v>4</v>
      </c>
      <c r="L30" s="23">
        <v>1996</v>
      </c>
      <c r="M30" s="23">
        <v>26</v>
      </c>
      <c r="N30" t="s">
        <v>379</v>
      </c>
    </row>
    <row r="31" spans="1:14" x14ac:dyDescent="0.25">
      <c r="A31" s="71"/>
      <c r="B31" s="72">
        <v>2001</v>
      </c>
      <c r="C31" s="72">
        <v>5</v>
      </c>
      <c r="D31">
        <v>4</v>
      </c>
      <c r="E31" s="72"/>
      <c r="F31" s="72"/>
      <c r="K31" s="23">
        <v>4</v>
      </c>
      <c r="L31" s="23">
        <v>1996</v>
      </c>
      <c r="M31" s="23">
        <v>29</v>
      </c>
      <c r="N31" t="s">
        <v>378</v>
      </c>
    </row>
    <row r="32" spans="1:14" x14ac:dyDescent="0.25">
      <c r="A32" s="71"/>
      <c r="B32" s="72">
        <v>2002</v>
      </c>
      <c r="C32" s="72">
        <v>9</v>
      </c>
      <c r="D32">
        <v>3</v>
      </c>
      <c r="E32" s="72"/>
      <c r="F32" s="72"/>
      <c r="K32" s="23">
        <v>1</v>
      </c>
      <c r="L32" s="23">
        <v>1997</v>
      </c>
      <c r="M32" s="23">
        <v>35</v>
      </c>
      <c r="N32" t="s">
        <v>377</v>
      </c>
    </row>
    <row r="33" spans="1:14" x14ac:dyDescent="0.25">
      <c r="A33" s="71"/>
      <c r="B33" s="72">
        <v>2003</v>
      </c>
      <c r="C33" s="72">
        <v>6</v>
      </c>
      <c r="D33">
        <v>3</v>
      </c>
      <c r="E33" s="72"/>
      <c r="F33" s="72"/>
      <c r="K33" s="23">
        <v>2</v>
      </c>
      <c r="L33" s="23">
        <v>1997</v>
      </c>
      <c r="M33" s="23">
        <v>33</v>
      </c>
      <c r="N33" t="s">
        <v>376</v>
      </c>
    </row>
    <row r="34" spans="1:14" x14ac:dyDescent="0.25">
      <c r="A34" s="71"/>
      <c r="B34" s="72">
        <v>2004</v>
      </c>
      <c r="C34" s="72">
        <v>4</v>
      </c>
      <c r="D34">
        <v>5</v>
      </c>
      <c r="E34" s="72"/>
      <c r="F34" s="72"/>
      <c r="K34" s="23">
        <v>2</v>
      </c>
      <c r="L34" s="23">
        <v>1997</v>
      </c>
      <c r="M34" s="23">
        <v>34</v>
      </c>
      <c r="N34" t="s">
        <v>375</v>
      </c>
    </row>
    <row r="35" spans="1:14" x14ac:dyDescent="0.25">
      <c r="A35" s="71"/>
      <c r="B35" s="72">
        <v>2005</v>
      </c>
      <c r="C35" s="72">
        <v>9</v>
      </c>
      <c r="D35">
        <v>4</v>
      </c>
      <c r="E35" s="72"/>
      <c r="F35" s="72"/>
      <c r="K35" s="75">
        <v>2</v>
      </c>
      <c r="L35" s="75">
        <v>1997</v>
      </c>
      <c r="M35" s="75">
        <v>36</v>
      </c>
      <c r="N35" t="s">
        <v>374</v>
      </c>
    </row>
    <row r="36" spans="1:14" x14ac:dyDescent="0.25">
      <c r="A36" s="71"/>
      <c r="B36" s="72">
        <v>2006</v>
      </c>
      <c r="C36" s="72">
        <v>10</v>
      </c>
      <c r="E36" s="72"/>
      <c r="F36" s="72"/>
      <c r="K36" s="23">
        <v>3</v>
      </c>
      <c r="L36" s="23">
        <v>1997</v>
      </c>
      <c r="M36" s="23">
        <v>30</v>
      </c>
      <c r="N36" t="s">
        <v>373</v>
      </c>
    </row>
    <row r="37" spans="1:14" x14ac:dyDescent="0.25">
      <c r="A37" s="71"/>
      <c r="B37" s="72">
        <v>2007</v>
      </c>
      <c r="C37" s="72">
        <v>19</v>
      </c>
      <c r="D37">
        <v>7</v>
      </c>
      <c r="E37" s="72"/>
      <c r="F37" s="72"/>
      <c r="K37" s="23">
        <v>3</v>
      </c>
      <c r="L37" s="23">
        <v>1997</v>
      </c>
      <c r="M37" s="23">
        <v>32</v>
      </c>
      <c r="N37" t="s">
        <v>372</v>
      </c>
    </row>
    <row r="38" spans="1:14" x14ac:dyDescent="0.25">
      <c r="A38" s="71"/>
      <c r="B38" s="72">
        <v>2008</v>
      </c>
      <c r="C38" s="72">
        <v>6</v>
      </c>
      <c r="D38">
        <v>5</v>
      </c>
      <c r="E38" s="72"/>
      <c r="F38" s="72"/>
      <c r="K38" s="23">
        <v>4</v>
      </c>
      <c r="L38" s="23">
        <v>1997</v>
      </c>
      <c r="M38" s="23">
        <v>31</v>
      </c>
      <c r="N38" t="s">
        <v>371</v>
      </c>
    </row>
    <row r="39" spans="1:14" x14ac:dyDescent="0.25">
      <c r="A39" s="71"/>
      <c r="B39" s="72">
        <v>2009</v>
      </c>
      <c r="C39" s="72">
        <v>6</v>
      </c>
      <c r="D39">
        <v>3</v>
      </c>
      <c r="E39" s="72"/>
      <c r="F39" s="72"/>
      <c r="K39" s="23">
        <v>1</v>
      </c>
      <c r="L39" s="23">
        <v>1998</v>
      </c>
      <c r="M39" s="23">
        <v>37</v>
      </c>
      <c r="N39" t="s">
        <v>370</v>
      </c>
    </row>
    <row r="40" spans="1:14" x14ac:dyDescent="0.25">
      <c r="A40" s="71"/>
      <c r="B40" s="72">
        <v>2010</v>
      </c>
      <c r="C40" s="72">
        <v>3</v>
      </c>
      <c r="D40">
        <v>2</v>
      </c>
      <c r="E40" s="72"/>
      <c r="F40" s="72"/>
      <c r="K40" s="23">
        <v>1</v>
      </c>
      <c r="L40" s="23">
        <v>1998</v>
      </c>
      <c r="M40" s="23">
        <v>42</v>
      </c>
      <c r="N40" t="s">
        <v>369</v>
      </c>
    </row>
    <row r="41" spans="1:14" x14ac:dyDescent="0.25">
      <c r="A41" s="71"/>
      <c r="B41" s="72">
        <v>2011</v>
      </c>
      <c r="C41" s="72">
        <v>10</v>
      </c>
      <c r="D41">
        <v>3</v>
      </c>
      <c r="E41" s="72"/>
      <c r="F41" s="72"/>
      <c r="K41" s="23">
        <v>1</v>
      </c>
      <c r="L41" s="23">
        <v>1998</v>
      </c>
      <c r="M41" s="23">
        <v>44</v>
      </c>
      <c r="N41" t="s">
        <v>368</v>
      </c>
    </row>
    <row r="42" spans="1:14" x14ac:dyDescent="0.25">
      <c r="A42" s="71"/>
      <c r="B42" s="72">
        <v>2012</v>
      </c>
      <c r="C42" s="72">
        <v>10</v>
      </c>
      <c r="D42">
        <v>5</v>
      </c>
      <c r="E42" s="72"/>
      <c r="F42" s="72"/>
      <c r="K42" s="23">
        <v>1</v>
      </c>
      <c r="L42" s="23">
        <v>1998</v>
      </c>
      <c r="M42" s="23">
        <v>45</v>
      </c>
      <c r="N42" t="s">
        <v>367</v>
      </c>
    </row>
    <row r="43" spans="1:14" x14ac:dyDescent="0.25">
      <c r="A43" s="71"/>
      <c r="B43" s="72">
        <v>2013</v>
      </c>
      <c r="C43" s="72">
        <v>12</v>
      </c>
      <c r="D43">
        <v>4</v>
      </c>
      <c r="E43" s="72"/>
      <c r="F43" s="72"/>
      <c r="K43" s="23">
        <v>2</v>
      </c>
      <c r="L43" s="23">
        <v>1998</v>
      </c>
      <c r="M43" s="23">
        <v>46</v>
      </c>
      <c r="N43" t="s">
        <v>366</v>
      </c>
    </row>
    <row r="44" spans="1:14" x14ac:dyDescent="0.25">
      <c r="A44" s="71"/>
      <c r="B44" s="72">
        <v>2014</v>
      </c>
      <c r="C44" s="72">
        <v>9</v>
      </c>
      <c r="D44">
        <v>4</v>
      </c>
      <c r="E44" s="72"/>
      <c r="F44" s="72"/>
      <c r="K44" s="23">
        <v>3</v>
      </c>
      <c r="L44" s="23">
        <v>1998</v>
      </c>
      <c r="M44" s="23">
        <v>38</v>
      </c>
      <c r="N44" t="s">
        <v>365</v>
      </c>
    </row>
    <row r="45" spans="1:14" x14ac:dyDescent="0.25">
      <c r="A45" s="71"/>
      <c r="B45" s="72">
        <v>2015</v>
      </c>
      <c r="C45" s="72">
        <v>3</v>
      </c>
      <c r="D45">
        <v>1</v>
      </c>
      <c r="E45" s="72"/>
      <c r="F45" s="72"/>
      <c r="K45" s="23">
        <v>3</v>
      </c>
      <c r="L45" s="23">
        <v>1998</v>
      </c>
      <c r="M45" s="23">
        <v>39</v>
      </c>
      <c r="N45" t="s">
        <v>364</v>
      </c>
    </row>
    <row r="46" spans="1:14" x14ac:dyDescent="0.25">
      <c r="A46" s="71"/>
      <c r="B46" s="72">
        <v>2016</v>
      </c>
      <c r="C46" s="72">
        <v>13</v>
      </c>
      <c r="D46">
        <v>9</v>
      </c>
      <c r="E46" s="72"/>
      <c r="F46" s="72"/>
      <c r="K46" s="23">
        <v>3</v>
      </c>
      <c r="L46" s="23">
        <v>1998</v>
      </c>
      <c r="M46" s="23">
        <v>40</v>
      </c>
      <c r="N46" t="s">
        <v>363</v>
      </c>
    </row>
    <row r="47" spans="1:14" x14ac:dyDescent="0.25">
      <c r="A47" s="71"/>
      <c r="B47" s="72">
        <v>2017</v>
      </c>
      <c r="C47" s="72">
        <v>10</v>
      </c>
      <c r="D47">
        <v>3</v>
      </c>
      <c r="E47" s="72"/>
      <c r="F47" s="72"/>
      <c r="K47" s="23">
        <v>3</v>
      </c>
      <c r="L47" s="23">
        <v>1998</v>
      </c>
      <c r="M47" s="23">
        <v>41</v>
      </c>
      <c r="N47" t="s">
        <v>362</v>
      </c>
    </row>
    <row r="48" spans="1:14" x14ac:dyDescent="0.25">
      <c r="B48" s="72">
        <v>2018</v>
      </c>
      <c r="C48" s="72">
        <v>11</v>
      </c>
      <c r="D48">
        <v>3</v>
      </c>
      <c r="K48" s="23">
        <v>4</v>
      </c>
      <c r="L48" s="23">
        <v>1998</v>
      </c>
      <c r="M48" s="23">
        <v>43</v>
      </c>
      <c r="N48" t="s">
        <v>361</v>
      </c>
    </row>
    <row r="49" spans="1:14" ht="15.75" thickBot="1" x14ac:dyDescent="0.3">
      <c r="B49" s="72">
        <v>2019</v>
      </c>
      <c r="C49" s="72">
        <v>12</v>
      </c>
      <c r="D49">
        <v>5</v>
      </c>
      <c r="K49" s="23">
        <v>1</v>
      </c>
      <c r="L49" s="23">
        <v>1999</v>
      </c>
      <c r="M49" s="23">
        <v>49</v>
      </c>
      <c r="N49" t="s">
        <v>360</v>
      </c>
    </row>
    <row r="50" spans="1:14" x14ac:dyDescent="0.25">
      <c r="A50" s="74"/>
      <c r="B50" s="73"/>
      <c r="C50" s="73"/>
      <c r="D50" s="73"/>
      <c r="E50" s="73"/>
      <c r="F50" s="73"/>
      <c r="K50" s="23">
        <v>1</v>
      </c>
      <c r="L50" s="23">
        <v>1999</v>
      </c>
      <c r="M50" s="23">
        <v>52</v>
      </c>
      <c r="N50" t="s">
        <v>359</v>
      </c>
    </row>
    <row r="51" spans="1:14" x14ac:dyDescent="0.25">
      <c r="A51" s="71"/>
      <c r="B51" s="72"/>
      <c r="C51" s="72"/>
      <c r="D51" s="72"/>
      <c r="E51" s="72"/>
      <c r="F51" s="72"/>
      <c r="K51" s="23">
        <v>1</v>
      </c>
      <c r="L51" s="23">
        <v>1999</v>
      </c>
      <c r="M51" s="23">
        <v>55</v>
      </c>
      <c r="N51" t="s">
        <v>358</v>
      </c>
    </row>
    <row r="52" spans="1:14" x14ac:dyDescent="0.25">
      <c r="A52" s="23" t="s">
        <v>353</v>
      </c>
      <c r="B52" s="23" t="s">
        <v>351</v>
      </c>
      <c r="C52" s="23" t="s">
        <v>349</v>
      </c>
      <c r="D52" s="23" t="s">
        <v>347</v>
      </c>
      <c r="E52" s="23" t="s">
        <v>345</v>
      </c>
      <c r="F52" s="23" t="s">
        <v>357</v>
      </c>
      <c r="G52" s="23" t="s">
        <v>339</v>
      </c>
      <c r="H52" s="23" t="s">
        <v>343</v>
      </c>
      <c r="I52" s="23" t="s">
        <v>335</v>
      </c>
      <c r="J52" s="23" t="s">
        <v>331</v>
      </c>
      <c r="K52" s="23">
        <v>2</v>
      </c>
      <c r="L52" s="23">
        <v>1999</v>
      </c>
      <c r="M52" s="23">
        <v>56</v>
      </c>
      <c r="N52" t="s">
        <v>356</v>
      </c>
    </row>
    <row r="53" spans="1:14" x14ac:dyDescent="0.25">
      <c r="A53" s="71">
        <v>35</v>
      </c>
      <c r="B53" s="26">
        <v>8</v>
      </c>
      <c r="C53" s="26">
        <v>11</v>
      </c>
      <c r="D53" s="26">
        <v>41</v>
      </c>
      <c r="E53" s="26">
        <v>32</v>
      </c>
      <c r="F53" s="23">
        <v>51</v>
      </c>
      <c r="G53" s="26">
        <v>8</v>
      </c>
      <c r="H53" s="23">
        <v>53</v>
      </c>
      <c r="I53" s="23">
        <v>38</v>
      </c>
      <c r="J53" s="23">
        <v>13</v>
      </c>
      <c r="K53" s="23">
        <v>3</v>
      </c>
      <c r="L53" s="23">
        <v>1999</v>
      </c>
      <c r="M53" s="23">
        <v>47</v>
      </c>
      <c r="N53" t="s">
        <v>355</v>
      </c>
    </row>
    <row r="54" spans="1:14" x14ac:dyDescent="0.25">
      <c r="A54" s="71"/>
      <c r="B54" s="26"/>
      <c r="C54" s="26"/>
      <c r="D54" s="26"/>
      <c r="E54" s="26"/>
      <c r="F54" s="26"/>
      <c r="G54" s="23"/>
      <c r="H54" s="23"/>
      <c r="I54" s="23"/>
      <c r="J54" s="23"/>
      <c r="K54" s="23">
        <v>3</v>
      </c>
      <c r="L54" s="23">
        <v>1999</v>
      </c>
      <c r="M54" s="23">
        <v>48</v>
      </c>
      <c r="N54" t="s">
        <v>354</v>
      </c>
    </row>
    <row r="55" spans="1:14" x14ac:dyDescent="0.25">
      <c r="A55" s="23" t="s">
        <v>353</v>
      </c>
      <c r="B55" s="70">
        <v>35</v>
      </c>
      <c r="C55" s="23"/>
      <c r="D55" s="23"/>
      <c r="E55" s="23"/>
      <c r="F55" s="23"/>
      <c r="G55" s="23"/>
      <c r="H55" s="23"/>
      <c r="I55" s="23"/>
      <c r="J55" s="23"/>
      <c r="K55" s="23">
        <v>3</v>
      </c>
      <c r="L55" s="23">
        <v>1999</v>
      </c>
      <c r="M55" s="23">
        <v>50</v>
      </c>
      <c r="N55" t="s">
        <v>352</v>
      </c>
    </row>
    <row r="56" spans="1:14" x14ac:dyDescent="0.25">
      <c r="A56" s="23" t="s">
        <v>351</v>
      </c>
      <c r="B56" s="26">
        <v>8</v>
      </c>
      <c r="C56" s="23"/>
      <c r="D56" s="23"/>
      <c r="E56" s="23"/>
      <c r="F56" s="23"/>
      <c r="G56" s="23"/>
      <c r="H56" s="23"/>
      <c r="I56" s="23"/>
      <c r="J56" s="23"/>
      <c r="K56" s="23">
        <v>3</v>
      </c>
      <c r="L56" s="23">
        <v>1999</v>
      </c>
      <c r="M56" s="23">
        <v>51</v>
      </c>
      <c r="N56" t="s">
        <v>350</v>
      </c>
    </row>
    <row r="57" spans="1:14" x14ac:dyDescent="0.25">
      <c r="A57" s="23" t="s">
        <v>349</v>
      </c>
      <c r="B57" s="26">
        <v>11</v>
      </c>
      <c r="C57" s="23"/>
      <c r="D57" s="23"/>
      <c r="E57" s="23"/>
      <c r="F57" s="23"/>
      <c r="G57" s="23"/>
      <c r="H57" s="23"/>
      <c r="I57" s="23"/>
      <c r="J57" s="23"/>
      <c r="K57" s="23">
        <v>3</v>
      </c>
      <c r="L57" s="23">
        <v>1999</v>
      </c>
      <c r="M57" s="23">
        <v>53</v>
      </c>
      <c r="N57" t="s">
        <v>348</v>
      </c>
    </row>
    <row r="58" spans="1:14" x14ac:dyDescent="0.25">
      <c r="A58" s="23" t="s">
        <v>347</v>
      </c>
      <c r="B58" s="26">
        <v>41</v>
      </c>
      <c r="C58" s="23"/>
      <c r="D58" s="23"/>
      <c r="E58" s="23"/>
      <c r="F58" s="23"/>
      <c r="G58" s="23"/>
      <c r="H58" s="23"/>
      <c r="I58" s="23"/>
      <c r="J58" s="23"/>
      <c r="K58" s="23">
        <v>3</v>
      </c>
      <c r="L58" s="23">
        <v>1999</v>
      </c>
      <c r="M58" s="23">
        <v>54</v>
      </c>
      <c r="N58" t="s">
        <v>346</v>
      </c>
    </row>
    <row r="59" spans="1:14" x14ac:dyDescent="0.25">
      <c r="A59" s="23" t="s">
        <v>345</v>
      </c>
      <c r="B59" s="26">
        <v>32</v>
      </c>
      <c r="C59" s="23"/>
      <c r="D59" s="23"/>
      <c r="E59" s="23"/>
      <c r="F59" s="23"/>
      <c r="G59" s="23"/>
      <c r="H59" s="23"/>
      <c r="I59" s="23"/>
      <c r="J59" s="23"/>
      <c r="K59" s="23">
        <v>3</v>
      </c>
      <c r="L59" s="23">
        <v>2000</v>
      </c>
      <c r="M59" s="23">
        <v>57</v>
      </c>
      <c r="N59" t="s">
        <v>344</v>
      </c>
    </row>
    <row r="60" spans="1:14" x14ac:dyDescent="0.25">
      <c r="A60" s="23" t="s">
        <v>343</v>
      </c>
      <c r="B60" s="23">
        <v>54</v>
      </c>
      <c r="C60" s="23"/>
      <c r="D60" s="23"/>
      <c r="E60" s="23"/>
      <c r="F60" s="23"/>
      <c r="G60" s="23"/>
      <c r="H60" s="23"/>
      <c r="I60" s="23"/>
      <c r="J60" s="23"/>
      <c r="K60" s="23">
        <v>3</v>
      </c>
      <c r="L60" s="23">
        <v>2000</v>
      </c>
      <c r="M60" s="23">
        <v>58</v>
      </c>
      <c r="N60" t="s">
        <v>342</v>
      </c>
    </row>
    <row r="61" spans="1:14" x14ac:dyDescent="0.25">
      <c r="A61" s="23" t="s">
        <v>341</v>
      </c>
      <c r="B61" s="26">
        <v>22</v>
      </c>
      <c r="C61" s="23"/>
      <c r="D61" s="23"/>
      <c r="E61" s="23"/>
      <c r="F61" s="23"/>
      <c r="G61" s="23"/>
      <c r="H61" s="23"/>
      <c r="I61" s="23"/>
      <c r="J61" s="23"/>
      <c r="K61" s="23">
        <v>3</v>
      </c>
      <c r="L61" s="23">
        <v>2000</v>
      </c>
      <c r="M61" s="23">
        <v>59</v>
      </c>
      <c r="N61" t="s">
        <v>340</v>
      </c>
    </row>
    <row r="62" spans="1:14" x14ac:dyDescent="0.25">
      <c r="A62" s="23" t="s">
        <v>339</v>
      </c>
      <c r="B62" s="26">
        <v>8</v>
      </c>
      <c r="C62" s="23"/>
      <c r="D62" s="23"/>
      <c r="E62" s="23"/>
      <c r="F62" s="23"/>
      <c r="G62" s="23"/>
      <c r="H62" s="23"/>
      <c r="I62" s="23"/>
      <c r="J62" s="23"/>
      <c r="K62" s="23">
        <v>3</v>
      </c>
      <c r="L62" s="23">
        <v>2000</v>
      </c>
      <c r="M62" s="23">
        <v>60</v>
      </c>
      <c r="N62" t="s">
        <v>338</v>
      </c>
    </row>
    <row r="63" spans="1:14" x14ac:dyDescent="0.25">
      <c r="A63" s="23" t="s">
        <v>337</v>
      </c>
      <c r="B63" s="23">
        <v>51</v>
      </c>
      <c r="C63" s="23"/>
      <c r="D63" s="23"/>
      <c r="E63" s="23"/>
      <c r="F63" s="23"/>
      <c r="G63" s="23"/>
      <c r="H63" s="23"/>
      <c r="I63" s="23"/>
      <c r="J63" s="23"/>
      <c r="K63" s="23">
        <v>3</v>
      </c>
      <c r="L63" s="23">
        <v>2000</v>
      </c>
      <c r="M63" s="23">
        <v>62</v>
      </c>
      <c r="N63" t="s">
        <v>336</v>
      </c>
    </row>
    <row r="64" spans="1:14" x14ac:dyDescent="0.25">
      <c r="A64" s="23" t="s">
        <v>335</v>
      </c>
      <c r="B64" s="23">
        <v>38</v>
      </c>
      <c r="C64" s="23"/>
      <c r="D64" s="23"/>
      <c r="E64" s="23"/>
      <c r="F64" s="23"/>
      <c r="G64" s="23"/>
      <c r="H64" s="23"/>
      <c r="I64" s="23"/>
      <c r="J64" s="23"/>
      <c r="K64" s="23">
        <v>3</v>
      </c>
      <c r="L64" s="23">
        <v>2000</v>
      </c>
      <c r="M64" s="23">
        <v>65</v>
      </c>
      <c r="N64" t="s">
        <v>334</v>
      </c>
    </row>
    <row r="65" spans="1:14" x14ac:dyDescent="0.25">
      <c r="A65" s="23" t="s">
        <v>333</v>
      </c>
      <c r="B65" s="23">
        <v>11</v>
      </c>
      <c r="C65" s="23"/>
      <c r="D65" s="23"/>
      <c r="E65" s="23"/>
      <c r="F65" s="23"/>
      <c r="G65" s="23"/>
      <c r="H65" s="23"/>
      <c r="I65" s="23"/>
      <c r="J65" s="23"/>
      <c r="K65" s="23">
        <v>4</v>
      </c>
      <c r="L65" s="23">
        <v>2000</v>
      </c>
      <c r="M65" s="23">
        <v>61</v>
      </c>
      <c r="N65" t="s">
        <v>332</v>
      </c>
    </row>
    <row r="66" spans="1:14" x14ac:dyDescent="0.25">
      <c r="A66" s="23" t="s">
        <v>331</v>
      </c>
      <c r="B66" s="23">
        <v>13</v>
      </c>
      <c r="C66" s="23"/>
      <c r="D66" s="23"/>
      <c r="E66" s="23"/>
      <c r="F66" s="23"/>
      <c r="G66" s="23"/>
      <c r="H66" s="23"/>
      <c r="I66" s="23"/>
      <c r="J66" s="23"/>
      <c r="K66" s="23">
        <v>4</v>
      </c>
      <c r="L66" s="23">
        <v>2000</v>
      </c>
      <c r="M66" s="23">
        <v>63</v>
      </c>
      <c r="N66" t="s">
        <v>330</v>
      </c>
    </row>
    <row r="67" spans="1:14" x14ac:dyDescent="0.25">
      <c r="A67" s="23"/>
      <c r="B67" s="23"/>
      <c r="C67" s="23"/>
      <c r="D67" s="23"/>
      <c r="E67" s="23"/>
      <c r="F67" s="23"/>
      <c r="G67" s="23"/>
      <c r="H67" s="23"/>
      <c r="I67" s="23"/>
      <c r="J67" s="23"/>
      <c r="K67" s="23">
        <v>4</v>
      </c>
      <c r="L67" s="23">
        <v>2000</v>
      </c>
      <c r="M67" s="23">
        <v>64</v>
      </c>
      <c r="N67" t="s">
        <v>329</v>
      </c>
    </row>
    <row r="68" spans="1:14" x14ac:dyDescent="0.25">
      <c r="A68" s="23"/>
      <c r="B68" s="23"/>
      <c r="C68" s="23"/>
      <c r="D68" s="23"/>
      <c r="E68" s="23"/>
      <c r="F68" s="23"/>
      <c r="G68" s="23"/>
      <c r="H68" s="23"/>
      <c r="I68" s="23"/>
      <c r="J68" s="23"/>
      <c r="K68" s="23">
        <v>4</v>
      </c>
      <c r="L68" s="23">
        <v>2000</v>
      </c>
      <c r="M68" s="23">
        <v>66</v>
      </c>
      <c r="N68" t="s">
        <v>328</v>
      </c>
    </row>
    <row r="69" spans="1:14" x14ac:dyDescent="0.25">
      <c r="A69" s="23"/>
      <c r="B69" s="23"/>
      <c r="C69" s="23"/>
      <c r="D69" s="23"/>
      <c r="E69" s="23"/>
      <c r="F69" s="23"/>
      <c r="G69" s="23"/>
      <c r="H69" s="23"/>
      <c r="I69" s="23"/>
      <c r="J69" s="23"/>
      <c r="K69" s="23">
        <v>1</v>
      </c>
      <c r="L69" s="23">
        <v>2001</v>
      </c>
      <c r="M69" s="23">
        <v>68</v>
      </c>
      <c r="N69" t="s">
        <v>327</v>
      </c>
    </row>
    <row r="70" spans="1:14" x14ac:dyDescent="0.25">
      <c r="A70" s="23"/>
      <c r="B70" s="23"/>
      <c r="C70" s="23"/>
      <c r="D70" s="23"/>
      <c r="E70" s="23"/>
      <c r="F70" s="23"/>
      <c r="G70" s="23"/>
      <c r="H70" s="23"/>
      <c r="I70" s="23"/>
      <c r="J70" s="23"/>
      <c r="K70" s="23">
        <v>3</v>
      </c>
      <c r="L70" s="23">
        <v>2001</v>
      </c>
      <c r="M70" s="23">
        <v>67</v>
      </c>
      <c r="N70" t="s">
        <v>326</v>
      </c>
    </row>
    <row r="71" spans="1:14" x14ac:dyDescent="0.25">
      <c r="A71" s="23"/>
      <c r="B71" s="23"/>
      <c r="C71" s="23"/>
      <c r="D71" s="23"/>
      <c r="E71" s="23"/>
      <c r="F71" s="23"/>
      <c r="G71" s="23"/>
      <c r="H71" s="23"/>
      <c r="I71" s="23"/>
      <c r="J71" s="23"/>
      <c r="K71" s="23">
        <v>3</v>
      </c>
      <c r="L71" s="23">
        <v>2001</v>
      </c>
      <c r="M71" s="23">
        <v>69</v>
      </c>
      <c r="N71" t="s">
        <v>325</v>
      </c>
    </row>
    <row r="72" spans="1:14" x14ac:dyDescent="0.25">
      <c r="A72" s="23"/>
      <c r="B72" s="23"/>
      <c r="C72" s="23"/>
      <c r="D72" s="23"/>
      <c r="E72" s="23"/>
      <c r="F72" s="23"/>
      <c r="G72" s="23"/>
      <c r="H72" s="23"/>
      <c r="I72" s="23"/>
      <c r="J72" s="23"/>
      <c r="K72" s="23">
        <v>3</v>
      </c>
      <c r="L72" s="23">
        <v>2001</v>
      </c>
      <c r="M72" s="23">
        <v>70</v>
      </c>
      <c r="N72" t="s">
        <v>324</v>
      </c>
    </row>
    <row r="73" spans="1:14" x14ac:dyDescent="0.25">
      <c r="A73" s="23"/>
      <c r="B73" s="23"/>
      <c r="C73" s="23"/>
      <c r="D73" s="23"/>
      <c r="E73" s="23"/>
      <c r="F73" s="23"/>
      <c r="G73" s="23"/>
      <c r="H73" s="23"/>
      <c r="I73" s="23"/>
      <c r="J73" s="23"/>
      <c r="K73" s="23">
        <v>3</v>
      </c>
      <c r="L73" s="23">
        <v>2001</v>
      </c>
      <c r="M73" s="23">
        <v>71</v>
      </c>
      <c r="N73" t="s">
        <v>323</v>
      </c>
    </row>
    <row r="74" spans="1:14" x14ac:dyDescent="0.25">
      <c r="K74" s="23">
        <v>2</v>
      </c>
      <c r="L74" s="23">
        <v>2002</v>
      </c>
      <c r="M74" s="23">
        <v>78</v>
      </c>
      <c r="N74" t="s">
        <v>322</v>
      </c>
    </row>
    <row r="75" spans="1:14" x14ac:dyDescent="0.25">
      <c r="K75" s="23">
        <v>3</v>
      </c>
      <c r="L75" s="23">
        <v>2002</v>
      </c>
      <c r="M75" s="23">
        <v>73</v>
      </c>
      <c r="N75" t="s">
        <v>321</v>
      </c>
    </row>
    <row r="76" spans="1:14" x14ac:dyDescent="0.25">
      <c r="K76" s="23">
        <v>3</v>
      </c>
      <c r="L76" s="23">
        <v>2002</v>
      </c>
      <c r="M76" s="23">
        <v>74</v>
      </c>
      <c r="N76" t="s">
        <v>320</v>
      </c>
    </row>
    <row r="77" spans="1:14" x14ac:dyDescent="0.25">
      <c r="K77" s="23">
        <v>3</v>
      </c>
      <c r="L77" s="23">
        <v>2002</v>
      </c>
      <c r="M77" s="23">
        <v>75</v>
      </c>
      <c r="N77" t="s">
        <v>319</v>
      </c>
    </row>
    <row r="78" spans="1:14" x14ac:dyDescent="0.25">
      <c r="K78" s="23">
        <v>3</v>
      </c>
      <c r="L78" s="23">
        <v>2002</v>
      </c>
      <c r="M78" s="23">
        <v>76</v>
      </c>
      <c r="N78" t="s">
        <v>318</v>
      </c>
    </row>
    <row r="79" spans="1:14" x14ac:dyDescent="0.25">
      <c r="K79" s="23">
        <v>3</v>
      </c>
      <c r="L79" s="23">
        <v>2002</v>
      </c>
      <c r="M79" s="23">
        <v>77</v>
      </c>
      <c r="N79" t="s">
        <v>317</v>
      </c>
    </row>
    <row r="80" spans="1:14" x14ac:dyDescent="0.25">
      <c r="K80" s="23">
        <v>3</v>
      </c>
      <c r="L80" s="23">
        <v>2002</v>
      </c>
      <c r="M80" s="23">
        <v>79</v>
      </c>
      <c r="N80" t="s">
        <v>316</v>
      </c>
    </row>
    <row r="81" spans="11:14" x14ac:dyDescent="0.25">
      <c r="K81" s="23">
        <v>3</v>
      </c>
      <c r="L81" s="23">
        <v>2002</v>
      </c>
      <c r="M81" s="23">
        <v>80</v>
      </c>
      <c r="N81" t="s">
        <v>315</v>
      </c>
    </row>
    <row r="82" spans="11:14" x14ac:dyDescent="0.25">
      <c r="K82" s="23">
        <v>4</v>
      </c>
      <c r="L82" s="23">
        <v>2002</v>
      </c>
      <c r="M82" s="23">
        <v>72</v>
      </c>
      <c r="N82" t="s">
        <v>314</v>
      </c>
    </row>
    <row r="83" spans="11:14" x14ac:dyDescent="0.25">
      <c r="K83" s="23">
        <v>2</v>
      </c>
      <c r="L83" s="23">
        <v>2003</v>
      </c>
      <c r="M83" s="23">
        <v>81</v>
      </c>
      <c r="N83" t="s">
        <v>313</v>
      </c>
    </row>
    <row r="84" spans="11:14" x14ac:dyDescent="0.25">
      <c r="K84" s="23">
        <v>3</v>
      </c>
      <c r="L84" s="23">
        <v>2003</v>
      </c>
      <c r="M84" s="23">
        <v>82</v>
      </c>
      <c r="N84" t="s">
        <v>312</v>
      </c>
    </row>
    <row r="85" spans="11:14" x14ac:dyDescent="0.25">
      <c r="K85" s="23">
        <v>3</v>
      </c>
      <c r="L85" s="23">
        <v>2003</v>
      </c>
      <c r="M85" s="23">
        <v>83</v>
      </c>
      <c r="N85" t="s">
        <v>311</v>
      </c>
    </row>
    <row r="86" spans="11:14" x14ac:dyDescent="0.25">
      <c r="K86" s="23">
        <v>3</v>
      </c>
      <c r="L86" s="23">
        <v>2003</v>
      </c>
      <c r="M86" s="23">
        <v>84</v>
      </c>
      <c r="N86" t="s">
        <v>310</v>
      </c>
    </row>
    <row r="87" spans="11:14" x14ac:dyDescent="0.25">
      <c r="K87" s="23">
        <v>3</v>
      </c>
      <c r="L87" s="23">
        <v>2003</v>
      </c>
      <c r="M87" s="23">
        <v>85</v>
      </c>
      <c r="N87" t="s">
        <v>309</v>
      </c>
    </row>
    <row r="88" spans="11:14" x14ac:dyDescent="0.25">
      <c r="K88" s="23">
        <v>3</v>
      </c>
      <c r="L88" s="23">
        <v>2003</v>
      </c>
      <c r="M88" s="23">
        <v>86</v>
      </c>
      <c r="N88" t="s">
        <v>308</v>
      </c>
    </row>
    <row r="89" spans="11:14" x14ac:dyDescent="0.25">
      <c r="K89" s="23">
        <v>3</v>
      </c>
      <c r="L89" s="23">
        <v>2004</v>
      </c>
      <c r="M89" s="23">
        <v>87</v>
      </c>
      <c r="N89" t="s">
        <v>307</v>
      </c>
    </row>
    <row r="90" spans="11:14" x14ac:dyDescent="0.25">
      <c r="K90" s="23">
        <v>3</v>
      </c>
      <c r="L90" s="23">
        <v>2004</v>
      </c>
      <c r="M90" s="23">
        <v>88</v>
      </c>
      <c r="N90" t="s">
        <v>306</v>
      </c>
    </row>
    <row r="91" spans="11:14" x14ac:dyDescent="0.25">
      <c r="K91" s="23">
        <v>3</v>
      </c>
      <c r="L91" s="23">
        <v>2004</v>
      </c>
      <c r="M91" s="23">
        <v>89</v>
      </c>
      <c r="N91" t="s">
        <v>305</v>
      </c>
    </row>
    <row r="92" spans="11:14" x14ac:dyDescent="0.25">
      <c r="K92" s="23">
        <v>3</v>
      </c>
      <c r="L92" s="23">
        <v>2004</v>
      </c>
      <c r="M92" s="23">
        <v>90</v>
      </c>
      <c r="N92" t="s">
        <v>304</v>
      </c>
    </row>
    <row r="93" spans="11:14" x14ac:dyDescent="0.25">
      <c r="K93" s="23">
        <v>1</v>
      </c>
      <c r="L93" s="23">
        <v>2005</v>
      </c>
      <c r="M93" s="23">
        <v>91</v>
      </c>
      <c r="N93" t="s">
        <v>303</v>
      </c>
    </row>
    <row r="94" spans="11:14" x14ac:dyDescent="0.25">
      <c r="K94" s="23">
        <v>1</v>
      </c>
      <c r="L94" s="23">
        <v>2005</v>
      </c>
      <c r="M94" s="23">
        <v>92</v>
      </c>
      <c r="N94" t="s">
        <v>302</v>
      </c>
    </row>
    <row r="95" spans="11:14" x14ac:dyDescent="0.25">
      <c r="K95" s="23">
        <v>1</v>
      </c>
      <c r="L95" s="23">
        <v>2005</v>
      </c>
      <c r="M95" s="23">
        <v>97</v>
      </c>
      <c r="N95" t="s">
        <v>301</v>
      </c>
    </row>
    <row r="96" spans="11:14" x14ac:dyDescent="0.25">
      <c r="K96" s="23">
        <v>3</v>
      </c>
      <c r="L96" s="23">
        <v>2005</v>
      </c>
      <c r="M96" s="23">
        <v>93</v>
      </c>
      <c r="N96" t="s">
        <v>300</v>
      </c>
    </row>
    <row r="97" spans="11:14" x14ac:dyDescent="0.25">
      <c r="K97" s="23">
        <v>3</v>
      </c>
      <c r="L97" s="23">
        <v>2005</v>
      </c>
      <c r="M97" s="23">
        <v>95</v>
      </c>
      <c r="N97" t="s">
        <v>299</v>
      </c>
    </row>
    <row r="98" spans="11:14" x14ac:dyDescent="0.25">
      <c r="K98" s="23">
        <v>3</v>
      </c>
      <c r="L98" s="23">
        <v>2005</v>
      </c>
      <c r="M98" s="23">
        <v>96</v>
      </c>
      <c r="N98" t="s">
        <v>298</v>
      </c>
    </row>
    <row r="99" spans="11:14" x14ac:dyDescent="0.25">
      <c r="K99" s="23">
        <v>3</v>
      </c>
      <c r="L99" s="23">
        <v>2005</v>
      </c>
      <c r="M99" s="23">
        <v>98</v>
      </c>
      <c r="N99" t="s">
        <v>297</v>
      </c>
    </row>
    <row r="100" spans="11:14" x14ac:dyDescent="0.25">
      <c r="K100" s="23">
        <v>3</v>
      </c>
      <c r="L100" s="23">
        <v>2005</v>
      </c>
      <c r="M100" s="23">
        <v>99</v>
      </c>
      <c r="N100" t="s">
        <v>296</v>
      </c>
    </row>
    <row r="101" spans="11:14" x14ac:dyDescent="0.25">
      <c r="K101" s="23">
        <v>4</v>
      </c>
      <c r="L101" s="23">
        <v>2005</v>
      </c>
      <c r="M101" s="23">
        <v>100</v>
      </c>
      <c r="N101" t="s">
        <v>295</v>
      </c>
    </row>
    <row r="102" spans="11:14" x14ac:dyDescent="0.25">
      <c r="K102" s="23">
        <v>2</v>
      </c>
      <c r="L102" s="23">
        <v>2006</v>
      </c>
      <c r="M102" s="23">
        <v>104</v>
      </c>
      <c r="N102" t="s">
        <v>294</v>
      </c>
    </row>
    <row r="103" spans="11:14" x14ac:dyDescent="0.25">
      <c r="K103" s="23">
        <v>3</v>
      </c>
      <c r="L103" s="23">
        <v>2006</v>
      </c>
      <c r="M103" s="23">
        <v>94</v>
      </c>
      <c r="N103" t="s">
        <v>293</v>
      </c>
    </row>
    <row r="104" spans="11:14" x14ac:dyDescent="0.25">
      <c r="K104" s="23">
        <v>3</v>
      </c>
      <c r="L104" s="23">
        <v>2006</v>
      </c>
      <c r="M104" s="23">
        <v>102</v>
      </c>
      <c r="N104" t="s">
        <v>292</v>
      </c>
    </row>
    <row r="105" spans="11:14" x14ac:dyDescent="0.25">
      <c r="K105" s="23">
        <v>3</v>
      </c>
      <c r="L105" s="23">
        <v>2006</v>
      </c>
      <c r="M105" s="23">
        <v>103</v>
      </c>
      <c r="N105" t="s">
        <v>291</v>
      </c>
    </row>
    <row r="106" spans="11:14" x14ac:dyDescent="0.25">
      <c r="K106" s="23">
        <v>3</v>
      </c>
      <c r="L106" s="23">
        <v>2006</v>
      </c>
      <c r="M106" s="23">
        <v>109</v>
      </c>
      <c r="N106" t="s">
        <v>290</v>
      </c>
    </row>
    <row r="107" spans="11:14" x14ac:dyDescent="0.25">
      <c r="K107" s="23">
        <v>3</v>
      </c>
      <c r="L107" s="23">
        <v>2006</v>
      </c>
      <c r="M107" s="23">
        <v>101</v>
      </c>
      <c r="N107" t="s">
        <v>289</v>
      </c>
    </row>
    <row r="108" spans="11:14" x14ac:dyDescent="0.25">
      <c r="K108" s="23">
        <v>4</v>
      </c>
      <c r="L108" s="23">
        <v>2006</v>
      </c>
      <c r="M108" s="23">
        <v>106</v>
      </c>
      <c r="N108" t="s">
        <v>288</v>
      </c>
    </row>
    <row r="109" spans="11:14" x14ac:dyDescent="0.25">
      <c r="K109" s="23">
        <v>4</v>
      </c>
      <c r="L109" s="23">
        <v>2006</v>
      </c>
      <c r="M109" s="23">
        <v>107</v>
      </c>
      <c r="N109" t="s">
        <v>287</v>
      </c>
    </row>
    <row r="110" spans="11:14" x14ac:dyDescent="0.25">
      <c r="K110" s="23">
        <v>4</v>
      </c>
      <c r="L110" s="23">
        <v>2006</v>
      </c>
      <c r="M110" s="23">
        <v>108</v>
      </c>
      <c r="N110" t="s">
        <v>286</v>
      </c>
    </row>
    <row r="111" spans="11:14" x14ac:dyDescent="0.25">
      <c r="K111" s="23">
        <v>4</v>
      </c>
      <c r="L111" s="23">
        <v>2006</v>
      </c>
      <c r="M111" s="23">
        <v>110</v>
      </c>
      <c r="N111" t="s">
        <v>285</v>
      </c>
    </row>
    <row r="112" spans="11:14" x14ac:dyDescent="0.25">
      <c r="K112" s="23">
        <v>2</v>
      </c>
      <c r="L112" s="23">
        <v>2007</v>
      </c>
      <c r="M112" s="23">
        <v>126</v>
      </c>
      <c r="N112" t="s">
        <v>284</v>
      </c>
    </row>
    <row r="113" spans="11:14" x14ac:dyDescent="0.25">
      <c r="K113" s="23">
        <v>3</v>
      </c>
      <c r="L113" s="23">
        <v>2007</v>
      </c>
      <c r="M113" s="23">
        <v>105</v>
      </c>
      <c r="N113" t="s">
        <v>283</v>
      </c>
    </row>
    <row r="114" spans="11:14" x14ac:dyDescent="0.25">
      <c r="K114" s="23">
        <v>3</v>
      </c>
      <c r="L114" s="23">
        <v>2007</v>
      </c>
      <c r="M114" s="23">
        <v>111</v>
      </c>
      <c r="N114" t="s">
        <v>282</v>
      </c>
    </row>
    <row r="115" spans="11:14" x14ac:dyDescent="0.25">
      <c r="K115" s="23">
        <v>3</v>
      </c>
      <c r="L115" s="23">
        <v>2007</v>
      </c>
      <c r="M115" s="23">
        <v>112</v>
      </c>
      <c r="N115" t="s">
        <v>281</v>
      </c>
    </row>
    <row r="116" spans="11:14" x14ac:dyDescent="0.25">
      <c r="K116" s="23">
        <v>3</v>
      </c>
      <c r="L116" s="23">
        <v>2007</v>
      </c>
      <c r="M116" s="23">
        <v>113</v>
      </c>
      <c r="N116" t="s">
        <v>280</v>
      </c>
    </row>
    <row r="117" spans="11:14" x14ac:dyDescent="0.25">
      <c r="K117" s="23">
        <v>3</v>
      </c>
      <c r="L117" s="23">
        <v>2007</v>
      </c>
      <c r="M117" s="23">
        <v>116</v>
      </c>
      <c r="N117" t="s">
        <v>279</v>
      </c>
    </row>
    <row r="118" spans="11:14" x14ac:dyDescent="0.25">
      <c r="K118" s="23">
        <v>3</v>
      </c>
      <c r="L118" s="23">
        <v>2007</v>
      </c>
      <c r="M118" s="23">
        <v>118</v>
      </c>
      <c r="N118" t="s">
        <v>278</v>
      </c>
    </row>
    <row r="119" spans="11:14" x14ac:dyDescent="0.25">
      <c r="K119" s="23">
        <v>3</v>
      </c>
      <c r="L119" s="23">
        <v>2007</v>
      </c>
      <c r="M119" s="23">
        <v>119</v>
      </c>
      <c r="N119" t="s">
        <v>277</v>
      </c>
    </row>
    <row r="120" spans="11:14" x14ac:dyDescent="0.25">
      <c r="K120" s="23">
        <v>3</v>
      </c>
      <c r="L120" s="23">
        <v>2007</v>
      </c>
      <c r="M120" s="23">
        <v>120</v>
      </c>
      <c r="N120" t="s">
        <v>276</v>
      </c>
    </row>
    <row r="121" spans="11:14" x14ac:dyDescent="0.25">
      <c r="K121" s="23">
        <v>3</v>
      </c>
      <c r="L121" s="23">
        <v>2007</v>
      </c>
      <c r="M121" s="23">
        <v>121</v>
      </c>
      <c r="N121" t="s">
        <v>275</v>
      </c>
    </row>
    <row r="122" spans="11:14" x14ac:dyDescent="0.25">
      <c r="K122" s="23">
        <v>3</v>
      </c>
      <c r="L122" s="23">
        <v>2007</v>
      </c>
      <c r="M122" s="23">
        <v>122</v>
      </c>
      <c r="N122" t="s">
        <v>274</v>
      </c>
    </row>
    <row r="123" spans="11:14" x14ac:dyDescent="0.25">
      <c r="K123" s="23">
        <v>3</v>
      </c>
      <c r="L123" s="23">
        <v>2007</v>
      </c>
      <c r="M123" s="23">
        <v>123</v>
      </c>
      <c r="N123" t="s">
        <v>273</v>
      </c>
    </row>
    <row r="124" spans="11:14" x14ac:dyDescent="0.25">
      <c r="K124" s="23">
        <v>3</v>
      </c>
      <c r="L124" s="23">
        <v>2007</v>
      </c>
      <c r="M124" s="23">
        <v>124</v>
      </c>
      <c r="N124" t="s">
        <v>272</v>
      </c>
    </row>
    <row r="125" spans="11:14" x14ac:dyDescent="0.25">
      <c r="K125" s="23">
        <v>3</v>
      </c>
      <c r="L125" s="23">
        <v>2007</v>
      </c>
      <c r="M125" s="23">
        <v>125</v>
      </c>
      <c r="N125" t="s">
        <v>271</v>
      </c>
    </row>
    <row r="126" spans="11:14" x14ac:dyDescent="0.25">
      <c r="K126" s="23">
        <v>3</v>
      </c>
      <c r="L126" s="23">
        <v>2007</v>
      </c>
      <c r="M126" s="23">
        <v>127</v>
      </c>
      <c r="N126" t="s">
        <v>270</v>
      </c>
    </row>
    <row r="127" spans="11:14" x14ac:dyDescent="0.25">
      <c r="K127" s="23">
        <v>3</v>
      </c>
      <c r="L127" s="23">
        <v>2007</v>
      </c>
      <c r="M127" s="23">
        <v>129</v>
      </c>
      <c r="N127" t="s">
        <v>269</v>
      </c>
    </row>
    <row r="128" spans="11:14" x14ac:dyDescent="0.25">
      <c r="K128" s="23">
        <v>4</v>
      </c>
      <c r="L128" s="23">
        <v>2007</v>
      </c>
      <c r="M128" s="23">
        <v>114</v>
      </c>
      <c r="N128" t="s">
        <v>268</v>
      </c>
    </row>
    <row r="129" spans="11:14" x14ac:dyDescent="0.25">
      <c r="K129" s="23">
        <v>4</v>
      </c>
      <c r="L129" s="23">
        <v>2007</v>
      </c>
      <c r="M129" s="23">
        <v>115</v>
      </c>
      <c r="N129" t="s">
        <v>267</v>
      </c>
    </row>
    <row r="130" spans="11:14" x14ac:dyDescent="0.25">
      <c r="K130" s="23">
        <v>4</v>
      </c>
      <c r="L130" s="23">
        <v>2007</v>
      </c>
      <c r="M130" s="23">
        <v>128</v>
      </c>
      <c r="N130" t="s">
        <v>266</v>
      </c>
    </row>
    <row r="131" spans="11:14" x14ac:dyDescent="0.25">
      <c r="K131" s="23">
        <v>1</v>
      </c>
      <c r="L131" s="23">
        <v>2008</v>
      </c>
      <c r="M131" s="23">
        <v>134</v>
      </c>
      <c r="N131" t="s">
        <v>265</v>
      </c>
    </row>
    <row r="132" spans="11:14" x14ac:dyDescent="0.25">
      <c r="K132" s="23">
        <v>3</v>
      </c>
      <c r="L132" s="23">
        <v>2008</v>
      </c>
      <c r="M132" s="23">
        <v>132</v>
      </c>
      <c r="N132" t="s">
        <v>264</v>
      </c>
    </row>
    <row r="133" spans="11:14" x14ac:dyDescent="0.25">
      <c r="K133" s="23">
        <v>3</v>
      </c>
      <c r="L133" s="23">
        <v>2008</v>
      </c>
      <c r="M133" s="23">
        <v>133</v>
      </c>
      <c r="N133" t="s">
        <v>263</v>
      </c>
    </row>
    <row r="134" spans="11:14" x14ac:dyDescent="0.25">
      <c r="K134" s="23">
        <v>3</v>
      </c>
      <c r="L134" s="23">
        <v>2008</v>
      </c>
      <c r="M134" s="23">
        <v>136</v>
      </c>
      <c r="N134" t="s">
        <v>262</v>
      </c>
    </row>
    <row r="135" spans="11:14" x14ac:dyDescent="0.25">
      <c r="K135" s="23">
        <v>4</v>
      </c>
      <c r="L135" s="23">
        <v>2008</v>
      </c>
      <c r="M135" s="23">
        <v>130</v>
      </c>
      <c r="N135" t="s">
        <v>261</v>
      </c>
    </row>
    <row r="136" spans="11:14" x14ac:dyDescent="0.25">
      <c r="K136" s="23">
        <v>4</v>
      </c>
      <c r="L136" s="23">
        <v>2008</v>
      </c>
      <c r="M136" s="23">
        <v>131</v>
      </c>
      <c r="N136" t="s">
        <v>260</v>
      </c>
    </row>
    <row r="137" spans="11:14" x14ac:dyDescent="0.25">
      <c r="K137" s="23">
        <v>3</v>
      </c>
      <c r="L137" s="23">
        <v>2009</v>
      </c>
      <c r="M137" s="23">
        <v>137</v>
      </c>
      <c r="N137" t="s">
        <v>259</v>
      </c>
    </row>
    <row r="138" spans="11:14" x14ac:dyDescent="0.25">
      <c r="K138" s="23">
        <v>3</v>
      </c>
      <c r="L138" s="23">
        <v>2009</v>
      </c>
      <c r="M138" s="23">
        <v>139</v>
      </c>
      <c r="N138" t="s">
        <v>258</v>
      </c>
    </row>
    <row r="139" spans="11:14" x14ac:dyDescent="0.25">
      <c r="K139" s="23">
        <v>4</v>
      </c>
      <c r="L139" s="23">
        <v>2009</v>
      </c>
      <c r="M139" s="23">
        <v>135</v>
      </c>
      <c r="N139" t="s">
        <v>257</v>
      </c>
    </row>
    <row r="140" spans="11:14" x14ac:dyDescent="0.25">
      <c r="K140" s="23">
        <v>4</v>
      </c>
      <c r="L140" s="23">
        <v>2009</v>
      </c>
      <c r="M140" s="23">
        <v>138</v>
      </c>
      <c r="N140" t="s">
        <v>256</v>
      </c>
    </row>
    <row r="141" spans="11:14" x14ac:dyDescent="0.25">
      <c r="K141" s="23">
        <v>4</v>
      </c>
      <c r="L141" s="23">
        <v>2009</v>
      </c>
      <c r="M141" s="23">
        <v>140</v>
      </c>
      <c r="N141" t="s">
        <v>255</v>
      </c>
    </row>
    <row r="142" spans="11:14" x14ac:dyDescent="0.25">
      <c r="K142" s="23">
        <v>4</v>
      </c>
      <c r="L142" s="23">
        <v>2009</v>
      </c>
      <c r="M142" s="23">
        <v>141</v>
      </c>
      <c r="N142" t="s">
        <v>254</v>
      </c>
    </row>
    <row r="143" spans="11:14" x14ac:dyDescent="0.25">
      <c r="K143" s="23">
        <v>3</v>
      </c>
      <c r="L143" s="23">
        <v>2010</v>
      </c>
      <c r="M143" s="23">
        <v>117</v>
      </c>
      <c r="N143" t="s">
        <v>253</v>
      </c>
    </row>
    <row r="144" spans="11:14" x14ac:dyDescent="0.25">
      <c r="K144" s="23">
        <v>3</v>
      </c>
      <c r="L144" s="23">
        <v>2010</v>
      </c>
      <c r="M144" s="23">
        <v>142</v>
      </c>
      <c r="N144" t="s">
        <v>252</v>
      </c>
    </row>
    <row r="145" spans="11:14" x14ac:dyDescent="0.25">
      <c r="K145" s="23">
        <v>3</v>
      </c>
      <c r="L145" s="23">
        <v>2010</v>
      </c>
      <c r="M145" s="23">
        <v>143</v>
      </c>
      <c r="N145" t="s">
        <v>251</v>
      </c>
    </row>
    <row r="146" spans="11:14" x14ac:dyDescent="0.25">
      <c r="K146" s="23">
        <v>1</v>
      </c>
      <c r="L146" s="23">
        <v>2011</v>
      </c>
      <c r="M146" s="23">
        <v>146</v>
      </c>
      <c r="N146" t="s">
        <v>250</v>
      </c>
    </row>
    <row r="147" spans="11:14" x14ac:dyDescent="0.25">
      <c r="K147" s="23">
        <v>2</v>
      </c>
      <c r="L147" s="23">
        <v>2011</v>
      </c>
      <c r="M147" s="23">
        <v>153</v>
      </c>
      <c r="N147" t="s">
        <v>249</v>
      </c>
    </row>
    <row r="148" spans="11:14" x14ac:dyDescent="0.25">
      <c r="K148" s="23">
        <v>3</v>
      </c>
      <c r="L148" s="23">
        <v>2011</v>
      </c>
      <c r="M148" s="23">
        <v>147</v>
      </c>
      <c r="N148" t="s">
        <v>248</v>
      </c>
    </row>
    <row r="149" spans="11:14" x14ac:dyDescent="0.25">
      <c r="K149" s="23">
        <v>4</v>
      </c>
      <c r="L149" s="23">
        <v>2011</v>
      </c>
      <c r="M149" s="23">
        <v>144</v>
      </c>
      <c r="N149" t="s">
        <v>247</v>
      </c>
    </row>
    <row r="150" spans="11:14" x14ac:dyDescent="0.25">
      <c r="K150" s="23">
        <v>4</v>
      </c>
      <c r="L150" s="23">
        <v>2011</v>
      </c>
      <c r="M150" s="23">
        <v>145</v>
      </c>
      <c r="N150" t="s">
        <v>246</v>
      </c>
    </row>
    <row r="151" spans="11:14" x14ac:dyDescent="0.25">
      <c r="K151" s="23">
        <v>4</v>
      </c>
      <c r="L151" s="23">
        <v>2011</v>
      </c>
      <c r="M151" s="23">
        <v>148</v>
      </c>
      <c r="N151" t="s">
        <v>245</v>
      </c>
    </row>
    <row r="152" spans="11:14" x14ac:dyDescent="0.25">
      <c r="K152" s="23">
        <v>4</v>
      </c>
      <c r="L152" s="23">
        <v>2011</v>
      </c>
      <c r="M152" s="23">
        <v>149</v>
      </c>
      <c r="N152" t="s">
        <v>244</v>
      </c>
    </row>
    <row r="153" spans="11:14" x14ac:dyDescent="0.25">
      <c r="K153" s="23">
        <v>4</v>
      </c>
      <c r="L153" s="23">
        <v>2011</v>
      </c>
      <c r="M153" s="23">
        <v>150</v>
      </c>
      <c r="N153" t="s">
        <v>243</v>
      </c>
    </row>
    <row r="154" spans="11:14" x14ac:dyDescent="0.25">
      <c r="K154" s="23">
        <v>4</v>
      </c>
      <c r="L154" s="23">
        <v>2011</v>
      </c>
      <c r="M154" s="23">
        <v>151</v>
      </c>
      <c r="N154" t="s">
        <v>242</v>
      </c>
    </row>
    <row r="155" spans="11:14" x14ac:dyDescent="0.25">
      <c r="K155" s="23">
        <v>4</v>
      </c>
      <c r="L155" s="23">
        <v>2011</v>
      </c>
      <c r="M155" s="23">
        <v>152</v>
      </c>
      <c r="N155" t="s">
        <v>241</v>
      </c>
    </row>
    <row r="156" spans="11:14" x14ac:dyDescent="0.25">
      <c r="K156" s="23">
        <v>2</v>
      </c>
      <c r="L156" s="23">
        <v>2012</v>
      </c>
      <c r="M156" s="23">
        <v>155</v>
      </c>
      <c r="N156" t="s">
        <v>240</v>
      </c>
    </row>
    <row r="157" spans="11:14" x14ac:dyDescent="0.25">
      <c r="K157" s="23">
        <v>3</v>
      </c>
      <c r="L157" s="23">
        <v>2012</v>
      </c>
      <c r="M157" s="23">
        <v>157</v>
      </c>
      <c r="N157" t="s">
        <v>239</v>
      </c>
    </row>
    <row r="158" spans="11:14" x14ac:dyDescent="0.25">
      <c r="K158" s="23">
        <v>3</v>
      </c>
      <c r="L158" s="23">
        <v>2012</v>
      </c>
      <c r="M158" s="23">
        <v>158</v>
      </c>
      <c r="N158" t="s">
        <v>238</v>
      </c>
    </row>
    <row r="159" spans="11:14" x14ac:dyDescent="0.25">
      <c r="K159" s="23">
        <v>3</v>
      </c>
      <c r="L159" s="23">
        <v>2012</v>
      </c>
      <c r="M159" s="23">
        <v>159</v>
      </c>
      <c r="N159" t="s">
        <v>237</v>
      </c>
    </row>
    <row r="160" spans="11:14" x14ac:dyDescent="0.25">
      <c r="K160" s="23">
        <v>3</v>
      </c>
      <c r="L160" s="23">
        <v>2012</v>
      </c>
      <c r="M160" s="23">
        <v>161</v>
      </c>
      <c r="N160" t="s">
        <v>236</v>
      </c>
    </row>
    <row r="161" spans="11:14" x14ac:dyDescent="0.25">
      <c r="K161" s="23">
        <v>3</v>
      </c>
      <c r="L161" s="23">
        <v>2012</v>
      </c>
      <c r="M161" s="23">
        <v>165</v>
      </c>
      <c r="N161" t="s">
        <v>235</v>
      </c>
    </row>
    <row r="162" spans="11:14" x14ac:dyDescent="0.25">
      <c r="K162" s="23">
        <v>4</v>
      </c>
      <c r="L162" s="23">
        <v>2012</v>
      </c>
      <c r="M162" s="23">
        <v>156</v>
      </c>
      <c r="N162" t="s">
        <v>234</v>
      </c>
    </row>
    <row r="163" spans="11:14" x14ac:dyDescent="0.25">
      <c r="K163" s="23">
        <v>4</v>
      </c>
      <c r="L163" s="23">
        <v>2012</v>
      </c>
      <c r="M163" s="23">
        <v>160</v>
      </c>
      <c r="N163" t="s">
        <v>233</v>
      </c>
    </row>
    <row r="164" spans="11:14" x14ac:dyDescent="0.25">
      <c r="K164" s="23">
        <v>4</v>
      </c>
      <c r="L164" s="23">
        <v>2012</v>
      </c>
      <c r="M164" s="23">
        <v>162</v>
      </c>
      <c r="N164" t="s">
        <v>232</v>
      </c>
    </row>
    <row r="165" spans="11:14" x14ac:dyDescent="0.25">
      <c r="K165" s="23">
        <v>4</v>
      </c>
      <c r="L165" s="23">
        <v>2012</v>
      </c>
      <c r="M165" s="23">
        <v>164</v>
      </c>
      <c r="N165" t="s">
        <v>231</v>
      </c>
    </row>
    <row r="166" spans="11:14" x14ac:dyDescent="0.25">
      <c r="K166" s="23">
        <v>3</v>
      </c>
      <c r="L166" s="23">
        <v>2013</v>
      </c>
      <c r="M166" s="23">
        <v>154</v>
      </c>
      <c r="N166" t="s">
        <v>230</v>
      </c>
    </row>
    <row r="167" spans="11:14" x14ac:dyDescent="0.25">
      <c r="K167" s="23">
        <v>3</v>
      </c>
      <c r="L167" s="23">
        <v>2013</v>
      </c>
      <c r="M167" s="23">
        <v>163</v>
      </c>
      <c r="N167" t="s">
        <v>229</v>
      </c>
    </row>
    <row r="168" spans="11:14" x14ac:dyDescent="0.25">
      <c r="K168" s="23">
        <v>3</v>
      </c>
      <c r="L168" s="23">
        <v>2013</v>
      </c>
      <c r="M168" s="23">
        <v>166</v>
      </c>
      <c r="N168" t="s">
        <v>228</v>
      </c>
    </row>
    <row r="169" spans="11:14" x14ac:dyDescent="0.25">
      <c r="K169" s="23">
        <v>3</v>
      </c>
      <c r="L169" s="23">
        <v>2013</v>
      </c>
      <c r="M169" s="23">
        <v>167</v>
      </c>
      <c r="N169" t="s">
        <v>227</v>
      </c>
    </row>
    <row r="170" spans="11:14" x14ac:dyDescent="0.25">
      <c r="K170" s="23">
        <v>3</v>
      </c>
      <c r="L170" s="23">
        <v>2013</v>
      </c>
      <c r="M170" s="23">
        <v>168</v>
      </c>
      <c r="N170" t="s">
        <v>226</v>
      </c>
    </row>
    <row r="171" spans="11:14" x14ac:dyDescent="0.25">
      <c r="K171" s="23">
        <v>3</v>
      </c>
      <c r="L171" s="23">
        <v>2013</v>
      </c>
      <c r="M171" s="23">
        <v>171</v>
      </c>
      <c r="N171" t="s">
        <v>225</v>
      </c>
    </row>
    <row r="172" spans="11:14" x14ac:dyDescent="0.25">
      <c r="K172" s="23">
        <v>3</v>
      </c>
      <c r="L172" s="23">
        <v>2013</v>
      </c>
      <c r="M172" s="23">
        <v>172</v>
      </c>
      <c r="N172" t="s">
        <v>224</v>
      </c>
    </row>
    <row r="173" spans="11:14" x14ac:dyDescent="0.25">
      <c r="K173" s="23">
        <v>3</v>
      </c>
      <c r="L173" s="23">
        <v>2013</v>
      </c>
      <c r="M173" s="23">
        <v>173</v>
      </c>
      <c r="N173" t="s">
        <v>223</v>
      </c>
    </row>
    <row r="174" spans="11:14" x14ac:dyDescent="0.25">
      <c r="K174" s="23">
        <v>3</v>
      </c>
      <c r="L174" s="23">
        <v>2013</v>
      </c>
      <c r="M174" s="23">
        <v>177</v>
      </c>
      <c r="N174" t="s">
        <v>222</v>
      </c>
    </row>
    <row r="175" spans="11:14" x14ac:dyDescent="0.25">
      <c r="K175" s="23">
        <v>4</v>
      </c>
      <c r="L175" s="23">
        <v>2013</v>
      </c>
      <c r="M175" s="23">
        <v>169</v>
      </c>
      <c r="N175" t="s">
        <v>221</v>
      </c>
    </row>
    <row r="176" spans="11:14" x14ac:dyDescent="0.25">
      <c r="K176" s="23">
        <v>4</v>
      </c>
      <c r="L176" s="23">
        <v>2013</v>
      </c>
      <c r="M176" s="23">
        <v>170</v>
      </c>
      <c r="N176" t="s">
        <v>220</v>
      </c>
    </row>
    <row r="177" spans="11:14" x14ac:dyDescent="0.25">
      <c r="K177" s="23">
        <v>4</v>
      </c>
      <c r="L177" s="23">
        <v>2013</v>
      </c>
      <c r="M177" s="23">
        <v>176</v>
      </c>
      <c r="N177" t="s">
        <v>219</v>
      </c>
    </row>
    <row r="178" spans="11:14" x14ac:dyDescent="0.25">
      <c r="K178" s="23">
        <v>3</v>
      </c>
      <c r="L178" s="23">
        <v>2014</v>
      </c>
      <c r="M178" s="23">
        <v>174</v>
      </c>
      <c r="N178" t="s">
        <v>218</v>
      </c>
    </row>
    <row r="179" spans="11:14" x14ac:dyDescent="0.25">
      <c r="K179" s="23">
        <v>3</v>
      </c>
      <c r="L179" s="23">
        <v>2014</v>
      </c>
      <c r="M179" s="23">
        <v>175</v>
      </c>
      <c r="N179" t="s">
        <v>217</v>
      </c>
    </row>
    <row r="180" spans="11:14" x14ac:dyDescent="0.25">
      <c r="K180" s="23">
        <v>3</v>
      </c>
      <c r="L180" s="23">
        <v>2014</v>
      </c>
      <c r="M180" s="23">
        <v>179</v>
      </c>
      <c r="N180" t="s">
        <v>216</v>
      </c>
    </row>
    <row r="181" spans="11:14" x14ac:dyDescent="0.25">
      <c r="K181" s="23">
        <v>3</v>
      </c>
      <c r="L181" s="23">
        <v>2014</v>
      </c>
      <c r="M181" s="23">
        <v>185</v>
      </c>
      <c r="N181" t="s">
        <v>215</v>
      </c>
    </row>
    <row r="182" spans="11:14" x14ac:dyDescent="0.25">
      <c r="K182" s="23">
        <v>4</v>
      </c>
      <c r="L182" s="23">
        <v>2014</v>
      </c>
      <c r="M182" s="23">
        <v>178</v>
      </c>
      <c r="N182" t="s">
        <v>214</v>
      </c>
    </row>
    <row r="183" spans="11:14" x14ac:dyDescent="0.25">
      <c r="K183" s="23">
        <v>4</v>
      </c>
      <c r="L183" s="23">
        <v>2014</v>
      </c>
      <c r="M183" s="23">
        <v>180</v>
      </c>
      <c r="N183" t="s">
        <v>213</v>
      </c>
    </row>
    <row r="184" spans="11:14" x14ac:dyDescent="0.25">
      <c r="K184" s="23">
        <v>4</v>
      </c>
      <c r="L184" s="23">
        <v>2014</v>
      </c>
      <c r="M184" s="23">
        <v>183</v>
      </c>
      <c r="N184" t="s">
        <v>212</v>
      </c>
    </row>
    <row r="185" spans="11:14" x14ac:dyDescent="0.25">
      <c r="K185" s="23">
        <v>4</v>
      </c>
      <c r="L185" s="23">
        <v>2014</v>
      </c>
      <c r="M185" s="23">
        <v>184</v>
      </c>
      <c r="N185" t="s">
        <v>211</v>
      </c>
    </row>
    <row r="186" spans="11:14" x14ac:dyDescent="0.25">
      <c r="K186" s="23">
        <v>4</v>
      </c>
      <c r="L186" s="23">
        <v>2014</v>
      </c>
      <c r="M186" s="23">
        <v>186</v>
      </c>
      <c r="N186" t="s">
        <v>210</v>
      </c>
    </row>
    <row r="187" spans="11:14" x14ac:dyDescent="0.25">
      <c r="K187" s="23">
        <v>3</v>
      </c>
      <c r="L187" s="23">
        <v>2015</v>
      </c>
      <c r="M187" s="23">
        <v>187</v>
      </c>
      <c r="N187" t="s">
        <v>209</v>
      </c>
    </row>
    <row r="188" spans="11:14" x14ac:dyDescent="0.25">
      <c r="K188" s="23">
        <v>3</v>
      </c>
      <c r="L188" s="23">
        <v>2015</v>
      </c>
      <c r="M188" s="23">
        <v>188</v>
      </c>
      <c r="N188" t="s">
        <v>208</v>
      </c>
    </row>
    <row r="189" spans="11:14" x14ac:dyDescent="0.25">
      <c r="K189" s="23">
        <v>4</v>
      </c>
      <c r="L189" s="23">
        <v>2015</v>
      </c>
      <c r="M189" s="23">
        <v>189</v>
      </c>
      <c r="N189" t="s">
        <v>207</v>
      </c>
    </row>
    <row r="190" spans="11:14" x14ac:dyDescent="0.25">
      <c r="K190" s="23">
        <v>1</v>
      </c>
      <c r="L190" s="23">
        <v>2016</v>
      </c>
      <c r="M190" s="23">
        <v>196</v>
      </c>
      <c r="N190" t="s">
        <v>206</v>
      </c>
    </row>
    <row r="191" spans="11:14" x14ac:dyDescent="0.25">
      <c r="K191" s="23">
        <v>3</v>
      </c>
      <c r="L191" s="23">
        <v>2016</v>
      </c>
      <c r="M191" s="23">
        <v>190</v>
      </c>
      <c r="N191" t="s">
        <v>205</v>
      </c>
    </row>
    <row r="192" spans="11:14" x14ac:dyDescent="0.25">
      <c r="K192" s="23">
        <v>3</v>
      </c>
      <c r="L192" s="23">
        <v>2016</v>
      </c>
      <c r="M192" s="23">
        <v>192</v>
      </c>
      <c r="N192" t="s">
        <v>204</v>
      </c>
    </row>
    <row r="193" spans="11:14" x14ac:dyDescent="0.25">
      <c r="K193" s="23">
        <v>3</v>
      </c>
      <c r="L193" s="23">
        <v>2016</v>
      </c>
      <c r="M193" s="23">
        <v>193</v>
      </c>
      <c r="N193" t="s">
        <v>203</v>
      </c>
    </row>
    <row r="194" spans="11:14" x14ac:dyDescent="0.25">
      <c r="K194" s="23">
        <v>3</v>
      </c>
      <c r="L194" s="23">
        <v>2016</v>
      </c>
      <c r="M194" s="23">
        <v>194</v>
      </c>
      <c r="N194" t="s">
        <v>202</v>
      </c>
    </row>
    <row r="195" spans="11:14" x14ac:dyDescent="0.25">
      <c r="K195" s="23">
        <v>3</v>
      </c>
      <c r="L195" s="23">
        <v>2016</v>
      </c>
      <c r="M195" s="23">
        <v>197</v>
      </c>
      <c r="N195" t="s">
        <v>201</v>
      </c>
    </row>
    <row r="196" spans="11:14" x14ac:dyDescent="0.25">
      <c r="K196" s="23">
        <v>4</v>
      </c>
      <c r="L196" s="23">
        <v>2016</v>
      </c>
      <c r="M196" s="23">
        <v>181</v>
      </c>
      <c r="N196" t="s">
        <v>200</v>
      </c>
    </row>
    <row r="197" spans="11:14" x14ac:dyDescent="0.25">
      <c r="K197" s="23">
        <v>4</v>
      </c>
      <c r="L197" s="23">
        <v>2016</v>
      </c>
      <c r="M197" s="23">
        <v>182</v>
      </c>
      <c r="N197" t="s">
        <v>199</v>
      </c>
    </row>
    <row r="198" spans="11:14" x14ac:dyDescent="0.25">
      <c r="K198" s="23">
        <v>4</v>
      </c>
      <c r="L198" s="23">
        <v>2016</v>
      </c>
      <c r="M198" s="23">
        <v>191</v>
      </c>
      <c r="N198" t="s">
        <v>198</v>
      </c>
    </row>
    <row r="199" spans="11:14" x14ac:dyDescent="0.25">
      <c r="K199" s="23">
        <v>4</v>
      </c>
      <c r="L199" s="23">
        <v>2016</v>
      </c>
      <c r="M199" s="23">
        <v>195</v>
      </c>
      <c r="N199" t="s">
        <v>197</v>
      </c>
    </row>
    <row r="200" spans="11:14" x14ac:dyDescent="0.25">
      <c r="K200" s="23">
        <v>4</v>
      </c>
      <c r="L200" s="23">
        <v>2016</v>
      </c>
      <c r="M200" s="23">
        <v>198</v>
      </c>
      <c r="N200" t="s">
        <v>196</v>
      </c>
    </row>
    <row r="201" spans="11:14" x14ac:dyDescent="0.25">
      <c r="K201" s="23">
        <v>4</v>
      </c>
      <c r="L201" s="23">
        <v>2016</v>
      </c>
      <c r="M201" s="23">
        <v>199</v>
      </c>
      <c r="N201" t="s">
        <v>195</v>
      </c>
    </row>
    <row r="202" spans="11:14" x14ac:dyDescent="0.25">
      <c r="K202" s="23">
        <v>4</v>
      </c>
      <c r="L202" s="23">
        <v>2016</v>
      </c>
      <c r="M202" s="23">
        <v>200</v>
      </c>
      <c r="N202" t="s">
        <v>194</v>
      </c>
    </row>
    <row r="203" spans="11:14" x14ac:dyDescent="0.25">
      <c r="K203" s="23">
        <v>1</v>
      </c>
      <c r="L203" s="23">
        <v>2017</v>
      </c>
      <c r="M203" s="23">
        <v>203</v>
      </c>
      <c r="N203" t="s">
        <v>193</v>
      </c>
    </row>
    <row r="204" spans="11:14" x14ac:dyDescent="0.25">
      <c r="K204" s="23">
        <v>1</v>
      </c>
      <c r="L204" s="23">
        <v>2017</v>
      </c>
      <c r="M204" s="23">
        <v>208</v>
      </c>
      <c r="N204" t="s">
        <v>192</v>
      </c>
    </row>
    <row r="205" spans="11:14" x14ac:dyDescent="0.25">
      <c r="K205" s="23">
        <v>3</v>
      </c>
      <c r="L205" s="23">
        <v>2017</v>
      </c>
      <c r="M205" s="23">
        <v>201</v>
      </c>
      <c r="N205" t="s">
        <v>191</v>
      </c>
    </row>
    <row r="206" spans="11:14" x14ac:dyDescent="0.25">
      <c r="K206" s="23">
        <v>3</v>
      </c>
      <c r="L206" s="23">
        <v>2017</v>
      </c>
      <c r="M206" s="23">
        <v>202</v>
      </c>
      <c r="N206" t="s">
        <v>190</v>
      </c>
    </row>
    <row r="207" spans="11:14" x14ac:dyDescent="0.25">
      <c r="K207" s="23">
        <v>3</v>
      </c>
      <c r="L207" s="23">
        <v>2017</v>
      </c>
      <c r="M207" s="23">
        <v>204</v>
      </c>
      <c r="N207" t="s">
        <v>189</v>
      </c>
    </row>
    <row r="208" spans="11:14" x14ac:dyDescent="0.25">
      <c r="K208" s="23">
        <v>3</v>
      </c>
      <c r="L208" s="23">
        <v>2017</v>
      </c>
      <c r="M208" s="23">
        <v>205</v>
      </c>
      <c r="N208" t="s">
        <v>188</v>
      </c>
    </row>
    <row r="209" spans="11:14" x14ac:dyDescent="0.25">
      <c r="K209" s="23">
        <v>3</v>
      </c>
      <c r="L209" s="23">
        <v>2017</v>
      </c>
      <c r="M209" s="23">
        <v>207</v>
      </c>
      <c r="N209" t="s">
        <v>187</v>
      </c>
    </row>
    <row r="210" spans="11:14" x14ac:dyDescent="0.25">
      <c r="K210" s="23">
        <v>3</v>
      </c>
      <c r="L210" s="23">
        <v>2017</v>
      </c>
      <c r="M210" s="23">
        <v>208</v>
      </c>
      <c r="N210" t="s">
        <v>186</v>
      </c>
    </row>
    <row r="211" spans="11:14" x14ac:dyDescent="0.25">
      <c r="K211" s="23">
        <v>4</v>
      </c>
      <c r="L211" s="23">
        <v>2017</v>
      </c>
      <c r="M211" s="23">
        <v>209</v>
      </c>
      <c r="N211" t="s">
        <v>185</v>
      </c>
    </row>
    <row r="212" spans="11:14" x14ac:dyDescent="0.25">
      <c r="K212" s="23">
        <v>4</v>
      </c>
      <c r="L212" s="23">
        <v>2017</v>
      </c>
      <c r="M212" s="23">
        <v>210</v>
      </c>
      <c r="N212" t="s">
        <v>184</v>
      </c>
    </row>
    <row r="213" spans="11:14" x14ac:dyDescent="0.25">
      <c r="K213" s="23">
        <v>3</v>
      </c>
      <c r="L213" s="23">
        <v>2018</v>
      </c>
      <c r="M213" s="23">
        <v>211</v>
      </c>
      <c r="N213" t="s">
        <v>183</v>
      </c>
    </row>
    <row r="214" spans="11:14" x14ac:dyDescent="0.25">
      <c r="K214" s="23">
        <v>4</v>
      </c>
      <c r="L214" s="23">
        <v>2018</v>
      </c>
      <c r="M214" s="23">
        <v>212</v>
      </c>
      <c r="N214" t="s">
        <v>182</v>
      </c>
    </row>
    <row r="215" spans="11:14" x14ac:dyDescent="0.25">
      <c r="K215" s="23">
        <v>3</v>
      </c>
      <c r="L215" s="23">
        <v>2018</v>
      </c>
      <c r="M215" s="23">
        <v>213</v>
      </c>
      <c r="N215" t="s">
        <v>181</v>
      </c>
    </row>
    <row r="216" spans="11:14" x14ac:dyDescent="0.25">
      <c r="K216" s="23">
        <v>3</v>
      </c>
      <c r="L216" s="23">
        <v>2018</v>
      </c>
      <c r="M216" s="23">
        <v>214</v>
      </c>
      <c r="N216" t="s">
        <v>180</v>
      </c>
    </row>
    <row r="217" spans="11:14" x14ac:dyDescent="0.25">
      <c r="K217" s="23">
        <v>4</v>
      </c>
      <c r="L217" s="23">
        <v>2018</v>
      </c>
      <c r="M217" s="23">
        <v>215</v>
      </c>
      <c r="N217" t="s">
        <v>179</v>
      </c>
    </row>
    <row r="218" spans="11:14" x14ac:dyDescent="0.25">
      <c r="K218" s="23">
        <v>4</v>
      </c>
      <c r="L218" s="23">
        <v>2018</v>
      </c>
      <c r="M218" s="23">
        <v>216</v>
      </c>
      <c r="N218" t="s">
        <v>178</v>
      </c>
    </row>
    <row r="219" spans="11:14" x14ac:dyDescent="0.25">
      <c r="K219" s="23">
        <v>1</v>
      </c>
      <c r="L219" s="23">
        <v>2018</v>
      </c>
      <c r="M219" s="23">
        <v>217</v>
      </c>
      <c r="N219" t="s">
        <v>438</v>
      </c>
    </row>
    <row r="220" spans="11:14" x14ac:dyDescent="0.25">
      <c r="K220" s="23">
        <v>4</v>
      </c>
      <c r="L220" s="23">
        <v>2018</v>
      </c>
      <c r="M220" s="23">
        <v>218</v>
      </c>
      <c r="N220" t="s">
        <v>473</v>
      </c>
    </row>
    <row r="221" spans="11:14" x14ac:dyDescent="0.25">
      <c r="K221" s="23">
        <v>3</v>
      </c>
      <c r="L221" s="23">
        <v>2018</v>
      </c>
      <c r="M221" s="23">
        <v>219</v>
      </c>
      <c r="N221" t="s">
        <v>474</v>
      </c>
    </row>
    <row r="222" spans="11:14" x14ac:dyDescent="0.25">
      <c r="K222" s="23">
        <v>4</v>
      </c>
      <c r="L222" s="23">
        <v>2018</v>
      </c>
      <c r="M222" s="23">
        <v>220</v>
      </c>
      <c r="N222" t="s">
        <v>475</v>
      </c>
    </row>
    <row r="223" spans="11:14" x14ac:dyDescent="0.25">
      <c r="K223" s="23">
        <v>1</v>
      </c>
      <c r="L223" s="23">
        <v>2018</v>
      </c>
      <c r="M223" s="23">
        <v>221</v>
      </c>
      <c r="N223" t="s">
        <v>502</v>
      </c>
    </row>
    <row r="224" spans="11:14" x14ac:dyDescent="0.25">
      <c r="K224" s="23">
        <v>3</v>
      </c>
      <c r="L224" s="23">
        <v>2018</v>
      </c>
      <c r="M224" s="23">
        <v>222</v>
      </c>
      <c r="N224" t="s">
        <v>1018</v>
      </c>
    </row>
    <row r="225" spans="11:14" x14ac:dyDescent="0.25">
      <c r="K225" s="23">
        <v>4</v>
      </c>
      <c r="L225" s="23">
        <v>2019</v>
      </c>
      <c r="M225" s="23">
        <v>223</v>
      </c>
      <c r="N225" t="s">
        <v>1019</v>
      </c>
    </row>
    <row r="226" spans="11:14" x14ac:dyDescent="0.25">
      <c r="K226" s="23">
        <v>3</v>
      </c>
      <c r="L226" s="23">
        <v>2019</v>
      </c>
      <c r="M226" s="23">
        <v>224</v>
      </c>
      <c r="N226" t="s">
        <v>1020</v>
      </c>
    </row>
    <row r="227" spans="11:14" x14ac:dyDescent="0.25">
      <c r="K227" s="23">
        <v>3</v>
      </c>
      <c r="L227" s="23">
        <v>2019</v>
      </c>
      <c r="M227" s="23">
        <v>225</v>
      </c>
      <c r="N227" t="s">
        <v>1021</v>
      </c>
    </row>
    <row r="228" spans="11:14" x14ac:dyDescent="0.25">
      <c r="K228" s="23">
        <v>3</v>
      </c>
      <c r="L228" s="23">
        <v>2019</v>
      </c>
      <c r="M228" s="23">
        <v>226</v>
      </c>
      <c r="N228" t="s">
        <v>1022</v>
      </c>
    </row>
    <row r="229" spans="11:14" x14ac:dyDescent="0.25">
      <c r="K229" s="23">
        <v>3</v>
      </c>
      <c r="L229" s="23">
        <v>2019</v>
      </c>
      <c r="M229" s="23">
        <v>227</v>
      </c>
      <c r="N229" t="s">
        <v>1023</v>
      </c>
    </row>
    <row r="230" spans="11:14" x14ac:dyDescent="0.25">
      <c r="K230" s="23">
        <v>3</v>
      </c>
      <c r="L230" s="23">
        <v>2019</v>
      </c>
      <c r="M230" s="23">
        <v>228</v>
      </c>
      <c r="N230" t="s">
        <v>1024</v>
      </c>
    </row>
    <row r="231" spans="11:14" x14ac:dyDescent="0.25">
      <c r="K231" s="23">
        <v>3</v>
      </c>
      <c r="L231" s="23">
        <v>2019</v>
      </c>
      <c r="M231" s="23">
        <v>229</v>
      </c>
      <c r="N231" t="s">
        <v>1025</v>
      </c>
    </row>
    <row r="232" spans="11:14" x14ac:dyDescent="0.25">
      <c r="K232" s="23">
        <v>4</v>
      </c>
      <c r="L232" s="23">
        <v>2019</v>
      </c>
      <c r="M232" s="23">
        <v>230</v>
      </c>
      <c r="N232" t="s">
        <v>1026</v>
      </c>
    </row>
    <row r="233" spans="11:14" x14ac:dyDescent="0.25">
      <c r="K233" s="23">
        <v>4</v>
      </c>
      <c r="L233" s="23">
        <v>2019</v>
      </c>
      <c r="M233" s="23">
        <v>231</v>
      </c>
      <c r="N233" t="s">
        <v>1027</v>
      </c>
    </row>
    <row r="234" spans="11:14" x14ac:dyDescent="0.25">
      <c r="K234" s="23">
        <v>4</v>
      </c>
      <c r="L234" s="23">
        <v>2019</v>
      </c>
      <c r="M234" s="23">
        <v>232</v>
      </c>
      <c r="N234" t="s">
        <v>1028</v>
      </c>
    </row>
    <row r="235" spans="11:14" x14ac:dyDescent="0.25">
      <c r="K235" s="23">
        <v>3</v>
      </c>
      <c r="L235" s="23">
        <v>2019</v>
      </c>
      <c r="M235" s="23">
        <v>233</v>
      </c>
      <c r="N235" t="s">
        <v>1029</v>
      </c>
    </row>
    <row r="236" spans="11:14" x14ac:dyDescent="0.25">
      <c r="K236" s="23">
        <v>3</v>
      </c>
      <c r="L236" s="23">
        <v>2019</v>
      </c>
      <c r="M236" s="23">
        <v>234</v>
      </c>
      <c r="N236" t="s">
        <v>1030</v>
      </c>
    </row>
    <row r="237" spans="11:14" x14ac:dyDescent="0.25">
      <c r="K237" s="23">
        <v>4</v>
      </c>
      <c r="L237" s="23">
        <v>2020</v>
      </c>
      <c r="M237" s="23">
        <v>235</v>
      </c>
      <c r="N237" t="s">
        <v>1032</v>
      </c>
    </row>
    <row r="238" spans="11:14" x14ac:dyDescent="0.25">
      <c r="K238" s="23">
        <v>3</v>
      </c>
      <c r="L238" s="23">
        <v>2020</v>
      </c>
      <c r="M238" s="23">
        <v>236</v>
      </c>
      <c r="N238" t="s">
        <v>1070</v>
      </c>
    </row>
    <row r="239" spans="11:14" x14ac:dyDescent="0.25">
      <c r="K239" s="23">
        <v>4</v>
      </c>
      <c r="L239" s="23">
        <v>2020</v>
      </c>
      <c r="M239" s="23">
        <v>237</v>
      </c>
      <c r="N239" t="s">
        <v>1071</v>
      </c>
    </row>
  </sheetData>
  <pageMargins left="0.7" right="0.7" top="0.75" bottom="0.75" header="0.3" footer="0.3"/>
  <pageSetup orientation="portrait" horizontalDpi="4294967293"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8"/>
  <sheetViews>
    <sheetView zoomScale="130" zoomScaleNormal="130" workbookViewId="0">
      <selection activeCell="B107" sqref="B107:B118"/>
    </sheetView>
  </sheetViews>
  <sheetFormatPr defaultRowHeight="15" x14ac:dyDescent="0.25"/>
  <cols>
    <col min="1" max="1" width="9.140625" style="34"/>
    <col min="2" max="2" width="30.85546875" style="34" customWidth="1"/>
    <col min="3" max="3" width="21.42578125" style="34" customWidth="1"/>
    <col min="4" max="4" width="18.85546875" style="34" customWidth="1"/>
    <col min="5" max="5" width="16.85546875" style="34" customWidth="1"/>
    <col min="6" max="16384" width="9.140625" style="34"/>
  </cols>
  <sheetData>
    <row r="2" spans="2:7" x14ac:dyDescent="0.25">
      <c r="B2" s="95" t="s">
        <v>508</v>
      </c>
      <c r="C2" s="95" t="s">
        <v>509</v>
      </c>
      <c r="D2" s="95" t="s">
        <v>510</v>
      </c>
      <c r="E2" s="95" t="s">
        <v>511</v>
      </c>
      <c r="F2" s="95" t="s">
        <v>18</v>
      </c>
      <c r="G2" s="34" t="s">
        <v>673</v>
      </c>
    </row>
    <row r="3" spans="2:7" x14ac:dyDescent="0.25">
      <c r="B3" s="96" t="s">
        <v>512</v>
      </c>
      <c r="C3" s="96" t="s">
        <v>513</v>
      </c>
      <c r="D3" s="96" t="s">
        <v>514</v>
      </c>
      <c r="E3" s="96">
        <v>1992</v>
      </c>
      <c r="F3" s="34">
        <v>1991</v>
      </c>
      <c r="G3" s="34">
        <v>0</v>
      </c>
    </row>
    <row r="4" spans="2:7" x14ac:dyDescent="0.25">
      <c r="B4" s="96" t="s">
        <v>515</v>
      </c>
      <c r="C4" s="96" t="s">
        <v>516</v>
      </c>
      <c r="D4" s="96" t="s">
        <v>517</v>
      </c>
      <c r="E4" s="96">
        <v>1992</v>
      </c>
      <c r="F4" s="34">
        <v>1992</v>
      </c>
      <c r="G4" s="34">
        <v>2</v>
      </c>
    </row>
    <row r="5" spans="2:7" x14ac:dyDescent="0.25">
      <c r="B5" s="96" t="s">
        <v>518</v>
      </c>
      <c r="C5" s="96" t="s">
        <v>519</v>
      </c>
      <c r="D5" s="96" t="s">
        <v>517</v>
      </c>
      <c r="E5" s="96">
        <v>1993</v>
      </c>
      <c r="F5" s="34">
        <v>1993</v>
      </c>
      <c r="G5" s="34">
        <v>1</v>
      </c>
    </row>
    <row r="6" spans="2:7" x14ac:dyDescent="0.25">
      <c r="B6" s="96" t="s">
        <v>520</v>
      </c>
      <c r="C6" s="96" t="s">
        <v>521</v>
      </c>
      <c r="D6" s="96" t="s">
        <v>517</v>
      </c>
      <c r="E6" s="96">
        <v>1994</v>
      </c>
      <c r="F6" s="34">
        <v>1994</v>
      </c>
      <c r="G6" s="34">
        <v>1</v>
      </c>
    </row>
    <row r="7" spans="2:7" x14ac:dyDescent="0.25">
      <c r="B7" s="96" t="s">
        <v>522</v>
      </c>
      <c r="C7" s="96" t="s">
        <v>516</v>
      </c>
      <c r="D7" s="96" t="s">
        <v>523</v>
      </c>
      <c r="E7" s="96">
        <v>1995</v>
      </c>
      <c r="F7" s="34">
        <v>1995</v>
      </c>
      <c r="G7" s="34">
        <v>5</v>
      </c>
    </row>
    <row r="8" spans="2:7" x14ac:dyDescent="0.25">
      <c r="B8" s="96" t="s">
        <v>524</v>
      </c>
      <c r="C8" s="96" t="s">
        <v>525</v>
      </c>
      <c r="D8" s="96" t="s">
        <v>523</v>
      </c>
      <c r="E8" s="96">
        <v>1995</v>
      </c>
      <c r="F8" s="34">
        <v>1996</v>
      </c>
      <c r="G8" s="34">
        <v>1</v>
      </c>
    </row>
    <row r="9" spans="2:7" x14ac:dyDescent="0.25">
      <c r="B9" s="96" t="s">
        <v>526</v>
      </c>
      <c r="C9" s="96" t="s">
        <v>165</v>
      </c>
      <c r="D9" s="96" t="s">
        <v>523</v>
      </c>
      <c r="E9" s="96">
        <v>1995</v>
      </c>
      <c r="F9" s="34">
        <v>1997</v>
      </c>
      <c r="G9" s="34">
        <v>4</v>
      </c>
    </row>
    <row r="10" spans="2:7" x14ac:dyDescent="0.25">
      <c r="B10" s="96" t="s">
        <v>527</v>
      </c>
      <c r="C10" s="96" t="s">
        <v>521</v>
      </c>
      <c r="D10" s="96" t="s">
        <v>517</v>
      </c>
      <c r="E10" s="96">
        <v>1995</v>
      </c>
      <c r="F10" s="34">
        <v>1998</v>
      </c>
      <c r="G10" s="34">
        <v>2</v>
      </c>
    </row>
    <row r="11" spans="2:7" x14ac:dyDescent="0.25">
      <c r="B11" s="96" t="s">
        <v>528</v>
      </c>
      <c r="C11" s="96" t="s">
        <v>521</v>
      </c>
      <c r="D11" s="96" t="s">
        <v>517</v>
      </c>
      <c r="E11" s="96">
        <v>1995</v>
      </c>
      <c r="F11" s="34">
        <v>1999</v>
      </c>
      <c r="G11" s="34">
        <v>6</v>
      </c>
    </row>
    <row r="12" spans="2:7" x14ac:dyDescent="0.25">
      <c r="B12" s="96" t="s">
        <v>529</v>
      </c>
      <c r="C12" s="96" t="s">
        <v>521</v>
      </c>
      <c r="D12" s="96" t="s">
        <v>517</v>
      </c>
      <c r="E12" s="96" t="s">
        <v>530</v>
      </c>
      <c r="F12" s="34">
        <v>2000</v>
      </c>
      <c r="G12" s="34">
        <v>0</v>
      </c>
    </row>
    <row r="13" spans="2:7" x14ac:dyDescent="0.25">
      <c r="B13" s="96" t="s">
        <v>531</v>
      </c>
      <c r="C13" s="96" t="s">
        <v>532</v>
      </c>
      <c r="D13" s="96" t="s">
        <v>517</v>
      </c>
      <c r="E13" s="96">
        <v>1997</v>
      </c>
      <c r="F13" s="34">
        <v>2001</v>
      </c>
      <c r="G13" s="34">
        <v>4</v>
      </c>
    </row>
    <row r="14" spans="2:7" x14ac:dyDescent="0.25">
      <c r="B14" s="96" t="s">
        <v>533</v>
      </c>
      <c r="C14" s="96" t="s">
        <v>521</v>
      </c>
      <c r="D14" s="96" t="s">
        <v>517</v>
      </c>
      <c r="E14" s="96">
        <v>1997</v>
      </c>
      <c r="F14" s="34">
        <v>2002</v>
      </c>
      <c r="G14" s="34">
        <v>3</v>
      </c>
    </row>
    <row r="15" spans="2:7" x14ac:dyDescent="0.25">
      <c r="B15" s="96" t="s">
        <v>534</v>
      </c>
      <c r="C15" s="96" t="s">
        <v>521</v>
      </c>
      <c r="D15" s="96" t="s">
        <v>517</v>
      </c>
      <c r="E15" s="96" t="s">
        <v>535</v>
      </c>
      <c r="F15" s="34">
        <v>2003</v>
      </c>
      <c r="G15" s="34">
        <v>3</v>
      </c>
    </row>
    <row r="16" spans="2:7" x14ac:dyDescent="0.25">
      <c r="B16" s="96" t="s">
        <v>536</v>
      </c>
      <c r="C16" s="96" t="s">
        <v>519</v>
      </c>
      <c r="D16" s="96" t="s">
        <v>523</v>
      </c>
      <c r="E16" s="96" t="s">
        <v>537</v>
      </c>
      <c r="F16" s="34">
        <v>2004</v>
      </c>
      <c r="G16" s="34">
        <v>5</v>
      </c>
    </row>
    <row r="17" spans="2:11" x14ac:dyDescent="0.25">
      <c r="B17" s="96" t="s">
        <v>538</v>
      </c>
      <c r="C17" s="96" t="s">
        <v>521</v>
      </c>
      <c r="D17" s="96" t="s">
        <v>517</v>
      </c>
      <c r="E17" s="96">
        <v>1998</v>
      </c>
      <c r="F17" s="34">
        <v>2005</v>
      </c>
      <c r="G17" s="34">
        <v>4</v>
      </c>
    </row>
    <row r="18" spans="2:11" x14ac:dyDescent="0.25">
      <c r="B18" s="96" t="s">
        <v>539</v>
      </c>
      <c r="C18" s="96" t="s">
        <v>540</v>
      </c>
      <c r="D18" s="96" t="s">
        <v>517</v>
      </c>
      <c r="E18" s="96">
        <v>1998</v>
      </c>
      <c r="F18" s="34">
        <v>2006</v>
      </c>
      <c r="G18" s="34">
        <v>0</v>
      </c>
    </row>
    <row r="19" spans="2:11" x14ac:dyDescent="0.25">
      <c r="B19" s="96" t="s">
        <v>541</v>
      </c>
      <c r="C19" s="96" t="s">
        <v>521</v>
      </c>
      <c r="D19" s="96" t="s">
        <v>517</v>
      </c>
      <c r="E19" s="96" t="s">
        <v>542</v>
      </c>
      <c r="F19" s="34">
        <v>2007</v>
      </c>
      <c r="G19" s="34">
        <v>7</v>
      </c>
    </row>
    <row r="20" spans="2:11" x14ac:dyDescent="0.25">
      <c r="B20" s="96" t="s">
        <v>543</v>
      </c>
      <c r="C20" s="96" t="s">
        <v>521</v>
      </c>
      <c r="D20" s="96" t="s">
        <v>523</v>
      </c>
      <c r="E20" s="96" t="s">
        <v>544</v>
      </c>
      <c r="F20" s="34">
        <v>2008</v>
      </c>
      <c r="G20" s="34">
        <v>5</v>
      </c>
    </row>
    <row r="21" spans="2:11" x14ac:dyDescent="0.25">
      <c r="B21" s="96" t="s">
        <v>545</v>
      </c>
      <c r="C21" s="96" t="s">
        <v>521</v>
      </c>
      <c r="D21" s="96" t="s">
        <v>517</v>
      </c>
      <c r="E21" s="96">
        <v>1999</v>
      </c>
      <c r="F21" s="34">
        <v>2009</v>
      </c>
      <c r="G21" s="34">
        <v>3</v>
      </c>
    </row>
    <row r="22" spans="2:11" x14ac:dyDescent="0.25">
      <c r="B22" s="96" t="s">
        <v>546</v>
      </c>
      <c r="C22" s="96" t="s">
        <v>547</v>
      </c>
      <c r="D22" s="96" t="s">
        <v>517</v>
      </c>
      <c r="E22" s="96">
        <v>1999</v>
      </c>
      <c r="F22" s="34">
        <v>2010</v>
      </c>
      <c r="G22" s="34">
        <v>2</v>
      </c>
      <c r="K22" s="34" t="s">
        <v>1034</v>
      </c>
    </row>
    <row r="23" spans="2:11" x14ac:dyDescent="0.25">
      <c r="B23" s="96" t="s">
        <v>548</v>
      </c>
      <c r="C23" s="96" t="s">
        <v>521</v>
      </c>
      <c r="D23" s="96" t="s">
        <v>517</v>
      </c>
      <c r="E23" s="96">
        <v>1999</v>
      </c>
      <c r="F23" s="34">
        <v>2011</v>
      </c>
      <c r="G23" s="34">
        <v>3</v>
      </c>
      <c r="J23" s="34" t="s">
        <v>1035</v>
      </c>
      <c r="K23" s="34" t="s">
        <v>1036</v>
      </c>
    </row>
    <row r="24" spans="2:11" x14ac:dyDescent="0.25">
      <c r="B24" s="96" t="s">
        <v>549</v>
      </c>
      <c r="C24" s="96" t="s">
        <v>521</v>
      </c>
      <c r="D24" s="96" t="s">
        <v>517</v>
      </c>
      <c r="E24" s="96">
        <v>1999</v>
      </c>
      <c r="F24" s="34">
        <v>2012</v>
      </c>
      <c r="G24" s="34">
        <v>5</v>
      </c>
    </row>
    <row r="25" spans="2:11" x14ac:dyDescent="0.25">
      <c r="B25" s="96" t="s">
        <v>550</v>
      </c>
      <c r="C25" s="96" t="s">
        <v>521</v>
      </c>
      <c r="D25" s="96" t="s">
        <v>517</v>
      </c>
      <c r="E25" s="96" t="s">
        <v>551</v>
      </c>
      <c r="F25" s="34">
        <v>2013</v>
      </c>
      <c r="G25" s="34">
        <v>4</v>
      </c>
    </row>
    <row r="26" spans="2:11" x14ac:dyDescent="0.25">
      <c r="B26" s="96" t="s">
        <v>552</v>
      </c>
      <c r="C26" s="96" t="s">
        <v>540</v>
      </c>
      <c r="D26" s="96" t="s">
        <v>523</v>
      </c>
      <c r="E26" s="96" t="s">
        <v>553</v>
      </c>
      <c r="F26" s="34">
        <v>2014</v>
      </c>
      <c r="G26" s="34">
        <v>4</v>
      </c>
    </row>
    <row r="27" spans="2:11" x14ac:dyDescent="0.25">
      <c r="B27" s="96" t="s">
        <v>554</v>
      </c>
      <c r="C27" s="96" t="s">
        <v>521</v>
      </c>
      <c r="D27" s="96" t="s">
        <v>523</v>
      </c>
      <c r="E27" s="96" t="s">
        <v>555</v>
      </c>
      <c r="F27" s="34">
        <v>2015</v>
      </c>
      <c r="G27" s="34">
        <v>1</v>
      </c>
    </row>
    <row r="28" spans="2:11" x14ac:dyDescent="0.25">
      <c r="B28" s="96" t="s">
        <v>556</v>
      </c>
      <c r="C28" s="96" t="s">
        <v>521</v>
      </c>
      <c r="D28" s="96" t="s">
        <v>517</v>
      </c>
      <c r="E28" s="96">
        <v>2001</v>
      </c>
      <c r="F28" s="34">
        <v>2016</v>
      </c>
      <c r="G28" s="34">
        <v>9</v>
      </c>
    </row>
    <row r="29" spans="2:11" x14ac:dyDescent="0.25">
      <c r="B29" s="96" t="s">
        <v>557</v>
      </c>
      <c r="C29" s="96" t="s">
        <v>521</v>
      </c>
      <c r="D29" s="96" t="s">
        <v>517</v>
      </c>
      <c r="E29" s="96" t="s">
        <v>558</v>
      </c>
      <c r="F29" s="34">
        <v>2017</v>
      </c>
      <c r="G29" s="34">
        <v>3</v>
      </c>
    </row>
    <row r="30" spans="2:11" x14ac:dyDescent="0.25">
      <c r="B30" s="96" t="s">
        <v>559</v>
      </c>
      <c r="C30" s="96" t="s">
        <v>521</v>
      </c>
      <c r="D30" s="96" t="s">
        <v>517</v>
      </c>
      <c r="E30" s="96">
        <v>2002</v>
      </c>
      <c r="F30" s="34">
        <v>2018</v>
      </c>
      <c r="G30" s="34">
        <v>3</v>
      </c>
    </row>
    <row r="31" spans="2:11" x14ac:dyDescent="0.25">
      <c r="B31" s="96" t="s">
        <v>560</v>
      </c>
      <c r="C31" s="96" t="s">
        <v>561</v>
      </c>
      <c r="D31" s="96" t="s">
        <v>517</v>
      </c>
      <c r="E31" s="96">
        <v>2002</v>
      </c>
      <c r="F31" s="34">
        <v>2019</v>
      </c>
      <c r="G31" s="34">
        <v>5</v>
      </c>
    </row>
    <row r="32" spans="2:11" x14ac:dyDescent="0.25">
      <c r="B32" s="96" t="s">
        <v>562</v>
      </c>
      <c r="C32" s="96" t="s">
        <v>521</v>
      </c>
      <c r="D32" s="96" t="s">
        <v>523</v>
      </c>
      <c r="E32" s="96" t="s">
        <v>563</v>
      </c>
      <c r="F32" s="57" t="s">
        <v>678</v>
      </c>
      <c r="G32" s="97">
        <f>AVERAGE(G3:G31)</f>
        <v>3.2758620689655173</v>
      </c>
    </row>
    <row r="33" spans="2:7" x14ac:dyDescent="0.25">
      <c r="B33" s="96" t="s">
        <v>564</v>
      </c>
      <c r="C33" s="96" t="s">
        <v>521</v>
      </c>
      <c r="D33" s="96" t="s">
        <v>517</v>
      </c>
      <c r="E33" s="96">
        <v>2003</v>
      </c>
      <c r="F33" s="57" t="s">
        <v>679</v>
      </c>
      <c r="G33" s="97">
        <f>STDEV(G3:G31)</f>
        <v>2.1530136971918146</v>
      </c>
    </row>
    <row r="34" spans="2:7" x14ac:dyDescent="0.25">
      <c r="B34" s="96" t="s">
        <v>565</v>
      </c>
      <c r="C34" s="96" t="s">
        <v>521</v>
      </c>
      <c r="D34" s="96" t="s">
        <v>517</v>
      </c>
      <c r="E34" s="96">
        <v>2003</v>
      </c>
    </row>
    <row r="35" spans="2:7" x14ac:dyDescent="0.25">
      <c r="B35" s="96" t="s">
        <v>566</v>
      </c>
      <c r="C35" s="96" t="s">
        <v>521</v>
      </c>
      <c r="D35" s="96" t="s">
        <v>517</v>
      </c>
      <c r="E35" s="96">
        <v>2004</v>
      </c>
    </row>
    <row r="36" spans="2:7" x14ac:dyDescent="0.25">
      <c r="B36" s="96" t="s">
        <v>567</v>
      </c>
      <c r="C36" s="96" t="s">
        <v>568</v>
      </c>
      <c r="D36" s="96" t="s">
        <v>523</v>
      </c>
      <c r="E36" s="96">
        <v>2004</v>
      </c>
    </row>
    <row r="37" spans="2:7" x14ac:dyDescent="0.25">
      <c r="B37" s="96" t="s">
        <v>569</v>
      </c>
      <c r="C37" s="96" t="s">
        <v>521</v>
      </c>
      <c r="D37" s="96" t="s">
        <v>517</v>
      </c>
      <c r="E37" s="96">
        <v>2004</v>
      </c>
    </row>
    <row r="38" spans="2:7" x14ac:dyDescent="0.25">
      <c r="B38" s="96" t="s">
        <v>570</v>
      </c>
      <c r="C38" s="96" t="s">
        <v>521</v>
      </c>
      <c r="D38" s="96" t="s">
        <v>517</v>
      </c>
      <c r="E38" s="96">
        <v>2004</v>
      </c>
    </row>
    <row r="39" spans="2:7" x14ac:dyDescent="0.25">
      <c r="B39" s="96" t="s">
        <v>571</v>
      </c>
      <c r="C39" s="96" t="s">
        <v>561</v>
      </c>
      <c r="D39" s="96" t="s">
        <v>523</v>
      </c>
      <c r="E39" s="96" t="s">
        <v>572</v>
      </c>
    </row>
    <row r="40" spans="2:7" x14ac:dyDescent="0.25">
      <c r="B40" s="96" t="s">
        <v>573</v>
      </c>
      <c r="C40" s="96" t="s">
        <v>521</v>
      </c>
      <c r="D40" s="96" t="s">
        <v>517</v>
      </c>
      <c r="E40" s="96" t="s">
        <v>574</v>
      </c>
    </row>
    <row r="41" spans="2:7" x14ac:dyDescent="0.25">
      <c r="B41" s="96" t="s">
        <v>575</v>
      </c>
      <c r="C41" s="96" t="s">
        <v>521</v>
      </c>
      <c r="D41" s="96" t="s">
        <v>523</v>
      </c>
      <c r="E41" s="96" t="s">
        <v>576</v>
      </c>
    </row>
    <row r="42" spans="2:7" x14ac:dyDescent="0.25">
      <c r="B42" s="96" t="s">
        <v>577</v>
      </c>
      <c r="C42" s="96" t="s">
        <v>521</v>
      </c>
      <c r="D42" s="96" t="s">
        <v>523</v>
      </c>
      <c r="E42" s="96" t="s">
        <v>578</v>
      </c>
    </row>
    <row r="43" spans="2:7" x14ac:dyDescent="0.25">
      <c r="B43" s="96" t="s">
        <v>579</v>
      </c>
      <c r="C43" s="96" t="s">
        <v>561</v>
      </c>
      <c r="D43" s="96" t="s">
        <v>523</v>
      </c>
      <c r="E43" s="96">
        <v>2005</v>
      </c>
    </row>
    <row r="44" spans="2:7" x14ac:dyDescent="0.25">
      <c r="B44" s="96" t="s">
        <v>580</v>
      </c>
      <c r="C44" s="96" t="s">
        <v>521</v>
      </c>
      <c r="D44" s="96" t="s">
        <v>517</v>
      </c>
      <c r="E44" s="96">
        <v>2007</v>
      </c>
    </row>
    <row r="45" spans="2:7" x14ac:dyDescent="0.25">
      <c r="B45" s="96" t="s">
        <v>581</v>
      </c>
      <c r="C45" s="96" t="s">
        <v>521</v>
      </c>
      <c r="D45" s="96" t="s">
        <v>517</v>
      </c>
      <c r="E45" s="96">
        <v>2007</v>
      </c>
    </row>
    <row r="46" spans="2:7" x14ac:dyDescent="0.25">
      <c r="B46" s="96" t="s">
        <v>582</v>
      </c>
      <c r="C46" s="96" t="s">
        <v>583</v>
      </c>
      <c r="D46" s="96" t="s">
        <v>523</v>
      </c>
      <c r="E46" s="96">
        <v>2007</v>
      </c>
    </row>
    <row r="47" spans="2:7" x14ac:dyDescent="0.25">
      <c r="B47" s="96" t="s">
        <v>584</v>
      </c>
      <c r="C47" s="96" t="s">
        <v>585</v>
      </c>
      <c r="D47" s="96" t="s">
        <v>523</v>
      </c>
      <c r="E47" s="96" t="s">
        <v>586</v>
      </c>
    </row>
    <row r="48" spans="2:7" x14ac:dyDescent="0.25">
      <c r="B48" s="96" t="s">
        <v>587</v>
      </c>
      <c r="C48" s="96" t="s">
        <v>521</v>
      </c>
      <c r="D48" s="96" t="s">
        <v>517</v>
      </c>
      <c r="E48" s="96" t="s">
        <v>588</v>
      </c>
    </row>
    <row r="49" spans="2:5" x14ac:dyDescent="0.25">
      <c r="B49" s="96" t="s">
        <v>589</v>
      </c>
      <c r="C49" s="96" t="s">
        <v>590</v>
      </c>
      <c r="D49" s="96" t="s">
        <v>517</v>
      </c>
      <c r="E49" s="96">
        <v>2007</v>
      </c>
    </row>
    <row r="50" spans="2:5" x14ac:dyDescent="0.25">
      <c r="B50" s="96" t="s">
        <v>591</v>
      </c>
      <c r="C50" s="96" t="s">
        <v>521</v>
      </c>
      <c r="D50" s="96" t="s">
        <v>517</v>
      </c>
      <c r="E50" s="96">
        <v>2007</v>
      </c>
    </row>
    <row r="51" spans="2:5" x14ac:dyDescent="0.25">
      <c r="B51" s="96" t="s">
        <v>592</v>
      </c>
      <c r="C51" s="96" t="s">
        <v>521</v>
      </c>
      <c r="D51" s="96" t="s">
        <v>523</v>
      </c>
      <c r="E51" s="96" t="s">
        <v>593</v>
      </c>
    </row>
    <row r="52" spans="2:5" x14ac:dyDescent="0.25">
      <c r="B52" s="96" t="s">
        <v>594</v>
      </c>
      <c r="C52" s="96" t="s">
        <v>521</v>
      </c>
      <c r="D52" s="96" t="s">
        <v>517</v>
      </c>
      <c r="E52" s="96">
        <v>2008</v>
      </c>
    </row>
    <row r="53" spans="2:5" x14ac:dyDescent="0.25">
      <c r="B53" s="96" t="s">
        <v>595</v>
      </c>
      <c r="C53" s="96" t="s">
        <v>521</v>
      </c>
      <c r="D53" s="96" t="s">
        <v>517</v>
      </c>
      <c r="E53" s="96" t="s">
        <v>596</v>
      </c>
    </row>
    <row r="54" spans="2:5" x14ac:dyDescent="0.25">
      <c r="B54" s="96" t="s">
        <v>597</v>
      </c>
      <c r="C54" s="96" t="s">
        <v>521</v>
      </c>
      <c r="D54" s="96" t="s">
        <v>517</v>
      </c>
      <c r="E54" s="96">
        <v>2008</v>
      </c>
    </row>
    <row r="55" spans="2:5" x14ac:dyDescent="0.25">
      <c r="B55" s="96" t="s">
        <v>598</v>
      </c>
      <c r="C55" s="96" t="s">
        <v>521</v>
      </c>
      <c r="D55" s="96" t="s">
        <v>517</v>
      </c>
      <c r="E55" s="96">
        <v>2008</v>
      </c>
    </row>
    <row r="56" spans="2:5" x14ac:dyDescent="0.25">
      <c r="B56" s="96" t="s">
        <v>599</v>
      </c>
      <c r="C56" s="96" t="s">
        <v>590</v>
      </c>
      <c r="D56" s="96" t="s">
        <v>523</v>
      </c>
      <c r="E56" s="96" t="s">
        <v>600</v>
      </c>
    </row>
    <row r="57" spans="2:5" x14ac:dyDescent="0.25">
      <c r="B57" s="96" t="s">
        <v>601</v>
      </c>
      <c r="C57" s="96" t="s">
        <v>561</v>
      </c>
      <c r="D57" s="96" t="s">
        <v>517</v>
      </c>
      <c r="E57" s="96">
        <v>2009</v>
      </c>
    </row>
    <row r="58" spans="2:5" x14ac:dyDescent="0.25">
      <c r="B58" s="96" t="s">
        <v>602</v>
      </c>
      <c r="C58" s="96" t="s">
        <v>603</v>
      </c>
      <c r="D58" s="96" t="s">
        <v>517</v>
      </c>
      <c r="E58" s="96" t="s">
        <v>604</v>
      </c>
    </row>
    <row r="59" spans="2:5" x14ac:dyDescent="0.25">
      <c r="B59" s="96" t="s">
        <v>605</v>
      </c>
      <c r="C59" s="96" t="s">
        <v>521</v>
      </c>
      <c r="D59" s="96" t="s">
        <v>517</v>
      </c>
      <c r="E59" s="96">
        <v>2010</v>
      </c>
    </row>
    <row r="60" spans="2:5" x14ac:dyDescent="0.25">
      <c r="B60" s="96" t="s">
        <v>606</v>
      </c>
      <c r="C60" s="96" t="s">
        <v>607</v>
      </c>
      <c r="D60" s="96" t="s">
        <v>517</v>
      </c>
      <c r="E60" s="96" t="s">
        <v>608</v>
      </c>
    </row>
    <row r="61" spans="2:5" x14ac:dyDescent="0.25">
      <c r="B61" s="96" t="s">
        <v>609</v>
      </c>
      <c r="C61" s="96" t="s">
        <v>521</v>
      </c>
      <c r="D61" s="96" t="s">
        <v>517</v>
      </c>
      <c r="E61" s="96">
        <v>2011</v>
      </c>
    </row>
    <row r="62" spans="2:5" x14ac:dyDescent="0.25">
      <c r="B62" s="96" t="s">
        <v>610</v>
      </c>
      <c r="C62" s="96" t="s">
        <v>521</v>
      </c>
      <c r="D62" s="96" t="s">
        <v>517</v>
      </c>
      <c r="E62" s="96" t="s">
        <v>611</v>
      </c>
    </row>
    <row r="63" spans="2:5" x14ac:dyDescent="0.25">
      <c r="B63" s="96" t="s">
        <v>612</v>
      </c>
      <c r="C63" s="96" t="s">
        <v>525</v>
      </c>
      <c r="D63" s="96" t="s">
        <v>523</v>
      </c>
      <c r="E63" s="96" t="s">
        <v>613</v>
      </c>
    </row>
    <row r="64" spans="2:5" x14ac:dyDescent="0.25">
      <c r="B64" s="96" t="s">
        <v>614</v>
      </c>
      <c r="C64" s="96" t="s">
        <v>561</v>
      </c>
      <c r="D64" s="96" t="s">
        <v>523</v>
      </c>
      <c r="E64" s="96">
        <v>2012</v>
      </c>
    </row>
    <row r="65" spans="2:5" x14ac:dyDescent="0.25">
      <c r="B65" s="96" t="s">
        <v>615</v>
      </c>
      <c r="C65" s="96" t="s">
        <v>616</v>
      </c>
      <c r="D65" s="96" t="s">
        <v>517</v>
      </c>
      <c r="E65" s="96">
        <v>2012</v>
      </c>
    </row>
    <row r="66" spans="2:5" x14ac:dyDescent="0.25">
      <c r="B66" s="96" t="s">
        <v>617</v>
      </c>
      <c r="C66" s="96" t="s">
        <v>521</v>
      </c>
      <c r="D66" s="96" t="s">
        <v>517</v>
      </c>
      <c r="E66" s="96">
        <v>2012</v>
      </c>
    </row>
    <row r="67" spans="2:5" x14ac:dyDescent="0.25">
      <c r="B67" s="96" t="s">
        <v>618</v>
      </c>
      <c r="C67" s="96" t="s">
        <v>619</v>
      </c>
      <c r="D67" s="96" t="s">
        <v>517</v>
      </c>
      <c r="E67" s="96" t="s">
        <v>620</v>
      </c>
    </row>
    <row r="68" spans="2:5" x14ac:dyDescent="0.25">
      <c r="B68" s="96" t="s">
        <v>621</v>
      </c>
      <c r="C68" s="96" t="s">
        <v>521</v>
      </c>
      <c r="D68" s="96" t="s">
        <v>517</v>
      </c>
      <c r="E68" s="96">
        <v>2012</v>
      </c>
    </row>
    <row r="69" spans="2:5" x14ac:dyDescent="0.25">
      <c r="B69" s="96" t="s">
        <v>622</v>
      </c>
      <c r="C69" s="96" t="s">
        <v>607</v>
      </c>
      <c r="D69" s="96" t="s">
        <v>523</v>
      </c>
      <c r="E69" s="96" t="s">
        <v>623</v>
      </c>
    </row>
    <row r="70" spans="2:5" x14ac:dyDescent="0.25">
      <c r="B70" s="96" t="s">
        <v>624</v>
      </c>
      <c r="C70" s="96" t="s">
        <v>521</v>
      </c>
      <c r="D70" s="96" t="s">
        <v>517</v>
      </c>
      <c r="E70" s="96">
        <v>2013</v>
      </c>
    </row>
    <row r="71" spans="2:5" x14ac:dyDescent="0.25">
      <c r="B71" s="96" t="s">
        <v>625</v>
      </c>
      <c r="C71" s="96" t="s">
        <v>626</v>
      </c>
      <c r="D71" s="96" t="s">
        <v>517</v>
      </c>
      <c r="E71" s="96">
        <v>2013</v>
      </c>
    </row>
    <row r="72" spans="2:5" x14ac:dyDescent="0.25">
      <c r="B72" s="96" t="s">
        <v>627</v>
      </c>
      <c r="C72" s="96" t="s">
        <v>628</v>
      </c>
      <c r="D72" s="96" t="s">
        <v>517</v>
      </c>
      <c r="E72" s="96">
        <v>2013</v>
      </c>
    </row>
    <row r="73" spans="2:5" x14ac:dyDescent="0.25">
      <c r="B73" s="96" t="s">
        <v>629</v>
      </c>
      <c r="C73" s="96" t="s">
        <v>521</v>
      </c>
      <c r="D73" s="96" t="s">
        <v>523</v>
      </c>
      <c r="E73" s="96" t="s">
        <v>630</v>
      </c>
    </row>
    <row r="74" spans="2:5" x14ac:dyDescent="0.25">
      <c r="B74" s="96" t="s">
        <v>631</v>
      </c>
      <c r="C74" s="96" t="s">
        <v>521</v>
      </c>
      <c r="D74" s="96" t="s">
        <v>523</v>
      </c>
      <c r="E74" s="96">
        <v>2014</v>
      </c>
    </row>
    <row r="75" spans="2:5" x14ac:dyDescent="0.25">
      <c r="B75" s="96" t="s">
        <v>632</v>
      </c>
      <c r="C75" s="96" t="s">
        <v>616</v>
      </c>
      <c r="D75" s="96" t="s">
        <v>523</v>
      </c>
      <c r="E75" s="96" t="s">
        <v>633</v>
      </c>
    </row>
    <row r="76" spans="2:5" x14ac:dyDescent="0.25">
      <c r="B76" s="96" t="s">
        <v>635</v>
      </c>
      <c r="C76" s="96" t="s">
        <v>636</v>
      </c>
      <c r="D76" s="96" t="s">
        <v>517</v>
      </c>
      <c r="E76" s="96">
        <v>2014</v>
      </c>
    </row>
    <row r="77" spans="2:5" x14ac:dyDescent="0.25">
      <c r="B77" s="96" t="s">
        <v>634</v>
      </c>
      <c r="C77" s="96" t="s">
        <v>521</v>
      </c>
      <c r="D77" s="96" t="s">
        <v>523</v>
      </c>
      <c r="E77" s="96">
        <v>2015</v>
      </c>
    </row>
    <row r="78" spans="2:5" x14ac:dyDescent="0.25">
      <c r="B78" s="96" t="s">
        <v>637</v>
      </c>
      <c r="C78" s="96" t="s">
        <v>568</v>
      </c>
      <c r="D78" s="96" t="s">
        <v>517</v>
      </c>
      <c r="E78" s="96">
        <v>2016</v>
      </c>
    </row>
    <row r="79" spans="2:5" x14ac:dyDescent="0.25">
      <c r="B79" s="96" t="s">
        <v>638</v>
      </c>
      <c r="C79" s="96" t="s">
        <v>521</v>
      </c>
      <c r="D79" s="96" t="s">
        <v>517</v>
      </c>
      <c r="E79" s="96">
        <v>2016</v>
      </c>
    </row>
    <row r="80" spans="2:5" x14ac:dyDescent="0.25">
      <c r="B80" s="96" t="s">
        <v>639</v>
      </c>
      <c r="C80" s="96" t="s">
        <v>607</v>
      </c>
      <c r="D80" s="96" t="s">
        <v>517</v>
      </c>
      <c r="E80" s="96">
        <v>2016</v>
      </c>
    </row>
    <row r="81" spans="2:5" x14ac:dyDescent="0.25">
      <c r="B81" s="96" t="s">
        <v>640</v>
      </c>
      <c r="C81" s="96" t="s">
        <v>607</v>
      </c>
      <c r="D81" s="96" t="s">
        <v>517</v>
      </c>
      <c r="E81" s="96">
        <v>2016</v>
      </c>
    </row>
    <row r="82" spans="2:5" x14ac:dyDescent="0.25">
      <c r="B82" s="96" t="s">
        <v>641</v>
      </c>
      <c r="C82" s="96" t="s">
        <v>521</v>
      </c>
      <c r="D82" s="96" t="s">
        <v>517</v>
      </c>
      <c r="E82" s="96">
        <v>2016</v>
      </c>
    </row>
    <row r="83" spans="2:5" x14ac:dyDescent="0.25">
      <c r="B83" s="96" t="s">
        <v>642</v>
      </c>
      <c r="C83" s="96" t="s">
        <v>521</v>
      </c>
      <c r="D83" s="96" t="s">
        <v>517</v>
      </c>
      <c r="E83" s="96">
        <v>2016</v>
      </c>
    </row>
    <row r="84" spans="2:5" x14ac:dyDescent="0.25">
      <c r="B84" s="96" t="s">
        <v>643</v>
      </c>
      <c r="C84" s="96" t="s">
        <v>521</v>
      </c>
      <c r="D84" s="96" t="s">
        <v>644</v>
      </c>
      <c r="E84" s="96">
        <v>2016</v>
      </c>
    </row>
    <row r="85" spans="2:5" x14ac:dyDescent="0.25">
      <c r="B85" s="96" t="s">
        <v>645</v>
      </c>
      <c r="C85" s="96" t="s">
        <v>628</v>
      </c>
      <c r="D85" s="96" t="s">
        <v>517</v>
      </c>
      <c r="E85" s="96">
        <v>2016</v>
      </c>
    </row>
    <row r="86" spans="2:5" x14ac:dyDescent="0.25">
      <c r="B86" s="96" t="s">
        <v>646</v>
      </c>
      <c r="C86" s="96" t="s">
        <v>626</v>
      </c>
      <c r="D86" s="96" t="s">
        <v>523</v>
      </c>
      <c r="E86" s="96" t="s">
        <v>647</v>
      </c>
    </row>
    <row r="87" spans="2:5" x14ac:dyDescent="0.25">
      <c r="B87" s="96" t="s">
        <v>648</v>
      </c>
      <c r="C87" s="96" t="s">
        <v>521</v>
      </c>
      <c r="D87" s="96" t="s">
        <v>517</v>
      </c>
      <c r="E87" s="96">
        <v>2017</v>
      </c>
    </row>
    <row r="88" spans="2:5" x14ac:dyDescent="0.25">
      <c r="B88" s="96" t="s">
        <v>649</v>
      </c>
      <c r="C88" s="96" t="s">
        <v>628</v>
      </c>
      <c r="D88" s="96" t="s">
        <v>517</v>
      </c>
      <c r="E88" s="96">
        <v>2017</v>
      </c>
    </row>
    <row r="89" spans="2:5" x14ac:dyDescent="0.25">
      <c r="B89" s="96" t="s">
        <v>650</v>
      </c>
      <c r="C89" s="96" t="s">
        <v>651</v>
      </c>
      <c r="D89" s="96" t="s">
        <v>517</v>
      </c>
      <c r="E89" s="96">
        <v>2017</v>
      </c>
    </row>
    <row r="90" spans="2:5" x14ac:dyDescent="0.25">
      <c r="B90" s="96" t="s">
        <v>652</v>
      </c>
      <c r="C90" s="96" t="s">
        <v>653</v>
      </c>
      <c r="D90" s="96" t="s">
        <v>654</v>
      </c>
      <c r="E90" s="96" t="s">
        <v>655</v>
      </c>
    </row>
    <row r="91" spans="2:5" x14ac:dyDescent="0.25">
      <c r="B91" s="96" t="s">
        <v>656</v>
      </c>
      <c r="C91" s="96" t="s">
        <v>521</v>
      </c>
      <c r="D91" s="96" t="s">
        <v>517</v>
      </c>
      <c r="E91" s="96">
        <v>2018</v>
      </c>
    </row>
    <row r="92" spans="2:5" x14ac:dyDescent="0.25">
      <c r="B92" s="96" t="s">
        <v>657</v>
      </c>
      <c r="C92" s="96" t="s">
        <v>521</v>
      </c>
      <c r="D92" s="96" t="s">
        <v>517</v>
      </c>
      <c r="E92" s="96">
        <v>2018</v>
      </c>
    </row>
    <row r="93" spans="2:5" x14ac:dyDescent="0.25">
      <c r="B93" s="96" t="s">
        <v>1038</v>
      </c>
      <c r="C93" s="96" t="s">
        <v>607</v>
      </c>
      <c r="D93" s="96" t="s">
        <v>661</v>
      </c>
      <c r="E93" s="96">
        <v>2019</v>
      </c>
    </row>
    <row r="94" spans="2:5" x14ac:dyDescent="0.25">
      <c r="B94" s="96" t="s">
        <v>1039</v>
      </c>
      <c r="C94" s="96" t="s">
        <v>521</v>
      </c>
      <c r="D94" s="96" t="s">
        <v>517</v>
      </c>
      <c r="E94" s="96">
        <v>2019</v>
      </c>
    </row>
    <row r="95" spans="2:5" x14ac:dyDescent="0.25">
      <c r="B95" s="96" t="s">
        <v>1040</v>
      </c>
      <c r="C95" s="96" t="s">
        <v>521</v>
      </c>
      <c r="D95" s="96" t="s">
        <v>517</v>
      </c>
      <c r="E95" s="96">
        <v>2019</v>
      </c>
    </row>
    <row r="96" spans="2:5" x14ac:dyDescent="0.25">
      <c r="B96" s="34" t="s">
        <v>1042</v>
      </c>
      <c r="C96" s="34" t="s">
        <v>521</v>
      </c>
      <c r="D96" s="34" t="s">
        <v>517</v>
      </c>
      <c r="E96" s="34">
        <v>2019</v>
      </c>
    </row>
    <row r="97" spans="2:5" x14ac:dyDescent="0.25">
      <c r="B97" s="96" t="s">
        <v>1041</v>
      </c>
      <c r="C97" s="96" t="s">
        <v>568</v>
      </c>
      <c r="D97" s="96" t="s">
        <v>661</v>
      </c>
      <c r="E97" s="96">
        <v>2019</v>
      </c>
    </row>
    <row r="98" spans="2:5" x14ac:dyDescent="0.25">
      <c r="B98" s="96" t="s">
        <v>1043</v>
      </c>
      <c r="C98" s="96" t="s">
        <v>521</v>
      </c>
      <c r="D98" s="96" t="s">
        <v>654</v>
      </c>
      <c r="E98" s="96" t="s">
        <v>665</v>
      </c>
    </row>
    <row r="99" spans="2:5" x14ac:dyDescent="0.25">
      <c r="B99" s="96" t="s">
        <v>1044</v>
      </c>
      <c r="C99" s="96" t="s">
        <v>521</v>
      </c>
      <c r="D99" s="96" t="s">
        <v>661</v>
      </c>
      <c r="E99" s="96" t="s">
        <v>665</v>
      </c>
    </row>
    <row r="100" spans="2:5" x14ac:dyDescent="0.25">
      <c r="B100" s="96" t="s">
        <v>1045</v>
      </c>
      <c r="C100" s="96" t="s">
        <v>628</v>
      </c>
      <c r="D100" s="96" t="s">
        <v>661</v>
      </c>
      <c r="E100" s="96" t="s">
        <v>665</v>
      </c>
    </row>
    <row r="101" spans="2:5" x14ac:dyDescent="0.25">
      <c r="B101" s="96" t="s">
        <v>1046</v>
      </c>
      <c r="C101" s="96" t="s">
        <v>651</v>
      </c>
      <c r="D101" s="96" t="s">
        <v>654</v>
      </c>
      <c r="E101" s="96" t="s">
        <v>665</v>
      </c>
    </row>
    <row r="102" spans="2:5" x14ac:dyDescent="0.25">
      <c r="B102" s="96" t="s">
        <v>1048</v>
      </c>
      <c r="C102" s="96" t="s">
        <v>628</v>
      </c>
      <c r="D102" s="96" t="s">
        <v>654</v>
      </c>
      <c r="E102" s="96" t="s">
        <v>665</v>
      </c>
    </row>
    <row r="103" spans="2:5" x14ac:dyDescent="0.25">
      <c r="B103" s="96" t="s">
        <v>1047</v>
      </c>
      <c r="C103" s="96" t="s">
        <v>628</v>
      </c>
      <c r="D103" s="96" t="s">
        <v>654</v>
      </c>
      <c r="E103" s="96" t="s">
        <v>665</v>
      </c>
    </row>
    <row r="104" spans="2:5" x14ac:dyDescent="0.25">
      <c r="B104" s="34" t="s">
        <v>1049</v>
      </c>
      <c r="C104" s="34" t="s">
        <v>521</v>
      </c>
      <c r="D104" s="34" t="s">
        <v>517</v>
      </c>
      <c r="E104" s="34" t="s">
        <v>1050</v>
      </c>
    </row>
    <row r="105" spans="2:5" x14ac:dyDescent="0.25">
      <c r="B105" s="34" t="s">
        <v>1051</v>
      </c>
      <c r="C105" s="34" t="s">
        <v>521</v>
      </c>
      <c r="D105" s="34" t="s">
        <v>517</v>
      </c>
      <c r="E105" s="34" t="s">
        <v>1050</v>
      </c>
    </row>
    <row r="107" spans="2:5" x14ac:dyDescent="0.25">
      <c r="B107" s="152" t="s">
        <v>731</v>
      </c>
    </row>
    <row r="108" spans="2:5" x14ac:dyDescent="0.25">
      <c r="B108" s="152" t="s">
        <v>732</v>
      </c>
    </row>
    <row r="109" spans="2:5" x14ac:dyDescent="0.25">
      <c r="B109" s="152" t="s">
        <v>733</v>
      </c>
    </row>
    <row r="110" spans="2:5" x14ac:dyDescent="0.25">
      <c r="B110" s="152" t="s">
        <v>734</v>
      </c>
    </row>
    <row r="111" spans="2:5" x14ac:dyDescent="0.25">
      <c r="B111" s="152" t="s">
        <v>735</v>
      </c>
    </row>
    <row r="112" spans="2:5" x14ac:dyDescent="0.25">
      <c r="B112" s="152" t="s">
        <v>736</v>
      </c>
    </row>
    <row r="113" spans="2:2" x14ac:dyDescent="0.25">
      <c r="B113" s="152" t="s">
        <v>737</v>
      </c>
    </row>
    <row r="114" spans="2:2" x14ac:dyDescent="0.25">
      <c r="B114" s="151" t="s">
        <v>738</v>
      </c>
    </row>
    <row r="115" spans="2:2" x14ac:dyDescent="0.25">
      <c r="B115" s="153" t="s">
        <v>739</v>
      </c>
    </row>
    <row r="116" spans="2:2" x14ac:dyDescent="0.25">
      <c r="B116" s="151" t="s">
        <v>740</v>
      </c>
    </row>
    <row r="117" spans="2:2" x14ac:dyDescent="0.25">
      <c r="B117" s="233"/>
    </row>
    <row r="118" spans="2:2" x14ac:dyDescent="0.25">
      <c r="B118" s="151" t="s">
        <v>741</v>
      </c>
    </row>
  </sheetData>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L118"/>
  <sheetViews>
    <sheetView topLeftCell="A6" workbookViewId="0">
      <selection activeCell="D42" sqref="D42:D48"/>
    </sheetView>
  </sheetViews>
  <sheetFormatPr defaultRowHeight="15" x14ac:dyDescent="0.25"/>
  <cols>
    <col min="3" max="3" width="36.7109375" customWidth="1"/>
    <col min="4" max="4" width="27.28515625" customWidth="1"/>
    <col min="5" max="5" width="23" customWidth="1"/>
    <col min="6" max="6" width="11.85546875" customWidth="1"/>
    <col min="7" max="7" width="23.140625" customWidth="1"/>
    <col min="11" max="11" width="10.85546875" customWidth="1"/>
  </cols>
  <sheetData>
    <row r="4" spans="3:12" x14ac:dyDescent="0.25">
      <c r="C4" s="149" t="s">
        <v>727</v>
      </c>
    </row>
    <row r="5" spans="3:12" x14ac:dyDescent="0.25">
      <c r="C5" s="150" t="s">
        <v>508</v>
      </c>
      <c r="D5" s="150" t="s">
        <v>509</v>
      </c>
      <c r="E5" s="150" t="s">
        <v>510</v>
      </c>
      <c r="F5" s="150" t="s">
        <v>744</v>
      </c>
      <c r="G5" s="150" t="s">
        <v>511</v>
      </c>
    </row>
    <row r="6" spans="3:12" x14ac:dyDescent="0.25">
      <c r="C6" s="151" t="s">
        <v>546</v>
      </c>
      <c r="D6" s="151" t="s">
        <v>547</v>
      </c>
      <c r="E6" s="151" t="s">
        <v>517</v>
      </c>
      <c r="F6" s="151" t="s">
        <v>745</v>
      </c>
      <c r="G6" s="151">
        <v>1999</v>
      </c>
    </row>
    <row r="7" spans="3:12" x14ac:dyDescent="0.25">
      <c r="C7" s="151" t="s">
        <v>606</v>
      </c>
      <c r="D7" s="151" t="s">
        <v>607</v>
      </c>
      <c r="E7" s="151" t="s">
        <v>517</v>
      </c>
      <c r="F7" s="151" t="s">
        <v>745</v>
      </c>
      <c r="G7" s="151" t="s">
        <v>608</v>
      </c>
      <c r="K7" t="s">
        <v>509</v>
      </c>
      <c r="L7" t="s">
        <v>743</v>
      </c>
    </row>
    <row r="8" spans="3:12" x14ac:dyDescent="0.25">
      <c r="C8" s="151" t="s">
        <v>622</v>
      </c>
      <c r="D8" s="151" t="s">
        <v>607</v>
      </c>
      <c r="E8" s="151" t="s">
        <v>523</v>
      </c>
      <c r="F8" s="151" t="s">
        <v>745</v>
      </c>
      <c r="G8" s="151" t="s">
        <v>623</v>
      </c>
      <c r="K8" t="s">
        <v>547</v>
      </c>
      <c r="L8">
        <v>1</v>
      </c>
    </row>
    <row r="9" spans="3:12" x14ac:dyDescent="0.25">
      <c r="C9" s="151" t="s">
        <v>639</v>
      </c>
      <c r="D9" s="151" t="s">
        <v>607</v>
      </c>
      <c r="E9" s="151" t="s">
        <v>517</v>
      </c>
      <c r="F9" s="151" t="s">
        <v>746</v>
      </c>
      <c r="G9" s="151">
        <v>2016</v>
      </c>
      <c r="K9" t="s">
        <v>607</v>
      </c>
      <c r="L9">
        <v>5</v>
      </c>
    </row>
    <row r="10" spans="3:12" x14ac:dyDescent="0.25">
      <c r="C10" s="151" t="s">
        <v>640</v>
      </c>
      <c r="D10" s="151" t="s">
        <v>607</v>
      </c>
      <c r="E10" s="151" t="s">
        <v>517</v>
      </c>
      <c r="F10" s="151" t="s">
        <v>745</v>
      </c>
      <c r="G10" s="151">
        <v>2016</v>
      </c>
      <c r="K10" t="s">
        <v>532</v>
      </c>
      <c r="L10">
        <v>1</v>
      </c>
    </row>
    <row r="11" spans="3:12" x14ac:dyDescent="0.25">
      <c r="C11" s="151" t="s">
        <v>663</v>
      </c>
      <c r="D11" s="151" t="s">
        <v>607</v>
      </c>
      <c r="E11" s="151" t="s">
        <v>661</v>
      </c>
      <c r="F11" s="151" t="s">
        <v>745</v>
      </c>
      <c r="G11" s="151" t="s">
        <v>662</v>
      </c>
      <c r="K11" t="s">
        <v>516</v>
      </c>
      <c r="L11">
        <v>2</v>
      </c>
    </row>
    <row r="12" spans="3:12" x14ac:dyDescent="0.25">
      <c r="C12" s="151" t="s">
        <v>531</v>
      </c>
      <c r="D12" s="151" t="s">
        <v>532</v>
      </c>
      <c r="E12" s="151" t="s">
        <v>517</v>
      </c>
      <c r="F12" s="151" t="s">
        <v>746</v>
      </c>
      <c r="G12" s="151">
        <v>1997</v>
      </c>
      <c r="K12" t="s">
        <v>561</v>
      </c>
      <c r="L12">
        <v>5</v>
      </c>
    </row>
    <row r="13" spans="3:12" x14ac:dyDescent="0.25">
      <c r="C13" s="151" t="s">
        <v>515</v>
      </c>
      <c r="D13" s="151" t="s">
        <v>516</v>
      </c>
      <c r="E13" s="151" t="s">
        <v>517</v>
      </c>
      <c r="F13" s="151" t="s">
        <v>745</v>
      </c>
      <c r="G13" s="151">
        <v>1992</v>
      </c>
      <c r="K13" t="s">
        <v>568</v>
      </c>
      <c r="L13">
        <v>3</v>
      </c>
    </row>
    <row r="14" spans="3:12" x14ac:dyDescent="0.25">
      <c r="C14" s="151" t="s">
        <v>522</v>
      </c>
      <c r="D14" s="151" t="s">
        <v>516</v>
      </c>
      <c r="E14" s="151" t="s">
        <v>523</v>
      </c>
      <c r="F14" s="151" t="s">
        <v>745</v>
      </c>
      <c r="G14" s="151">
        <v>1995</v>
      </c>
      <c r="K14" t="s">
        <v>519</v>
      </c>
      <c r="L14">
        <v>2</v>
      </c>
    </row>
    <row r="15" spans="3:12" x14ac:dyDescent="0.25">
      <c r="C15" s="151" t="s">
        <v>560</v>
      </c>
      <c r="D15" s="151" t="s">
        <v>561</v>
      </c>
      <c r="E15" s="151" t="s">
        <v>517</v>
      </c>
      <c r="F15" s="151" t="s">
        <v>745</v>
      </c>
      <c r="G15" s="151">
        <v>2002</v>
      </c>
      <c r="K15" t="s">
        <v>513</v>
      </c>
      <c r="L15">
        <v>1</v>
      </c>
    </row>
    <row r="16" spans="3:12" x14ac:dyDescent="0.25">
      <c r="C16" s="151" t="s">
        <v>571</v>
      </c>
      <c r="D16" s="151" t="s">
        <v>561</v>
      </c>
      <c r="E16" s="151" t="s">
        <v>523</v>
      </c>
      <c r="F16" s="151" t="s">
        <v>745</v>
      </c>
      <c r="G16" s="151" t="s">
        <v>572</v>
      </c>
      <c r="K16" t="s">
        <v>603</v>
      </c>
      <c r="L16">
        <v>1</v>
      </c>
    </row>
    <row r="17" spans="3:12" x14ac:dyDescent="0.25">
      <c r="C17" s="151" t="s">
        <v>579</v>
      </c>
      <c r="D17" s="151" t="s">
        <v>561</v>
      </c>
      <c r="E17" s="151" t="s">
        <v>523</v>
      </c>
      <c r="F17" s="151" t="s">
        <v>745</v>
      </c>
      <c r="G17" s="151">
        <v>2005</v>
      </c>
      <c r="K17" t="s">
        <v>525</v>
      </c>
      <c r="L17">
        <v>2</v>
      </c>
    </row>
    <row r="18" spans="3:12" x14ac:dyDescent="0.25">
      <c r="C18" s="151" t="s">
        <v>601</v>
      </c>
      <c r="D18" s="151" t="s">
        <v>561</v>
      </c>
      <c r="E18" s="151" t="s">
        <v>517</v>
      </c>
      <c r="F18" s="151" t="s">
        <v>745</v>
      </c>
      <c r="G18" s="151">
        <v>2009</v>
      </c>
      <c r="K18" t="s">
        <v>583</v>
      </c>
      <c r="L18">
        <v>1</v>
      </c>
    </row>
    <row r="19" spans="3:12" x14ac:dyDescent="0.25">
      <c r="C19" s="151" t="s">
        <v>614</v>
      </c>
      <c r="D19" s="151" t="s">
        <v>561</v>
      </c>
      <c r="E19" s="151" t="s">
        <v>523</v>
      </c>
      <c r="F19" s="151" t="s">
        <v>745</v>
      </c>
      <c r="G19" s="151">
        <v>2012</v>
      </c>
      <c r="K19" t="s">
        <v>742</v>
      </c>
      <c r="L19">
        <v>1</v>
      </c>
    </row>
    <row r="20" spans="3:12" x14ac:dyDescent="0.25">
      <c r="C20" s="151" t="s">
        <v>567</v>
      </c>
      <c r="D20" s="151" t="s">
        <v>568</v>
      </c>
      <c r="E20" s="151" t="s">
        <v>523</v>
      </c>
      <c r="F20" s="151" t="s">
        <v>745</v>
      </c>
      <c r="G20" s="151">
        <v>2004</v>
      </c>
      <c r="K20" t="s">
        <v>165</v>
      </c>
      <c r="L20">
        <v>1</v>
      </c>
    </row>
    <row r="21" spans="3:12" x14ac:dyDescent="0.25">
      <c r="C21" s="151" t="s">
        <v>637</v>
      </c>
      <c r="D21" s="151" t="s">
        <v>568</v>
      </c>
      <c r="E21" s="151" t="s">
        <v>517</v>
      </c>
      <c r="F21" s="151" t="s">
        <v>745</v>
      </c>
      <c r="G21" s="151">
        <v>2016</v>
      </c>
      <c r="K21" t="s">
        <v>626</v>
      </c>
      <c r="L21">
        <v>2</v>
      </c>
    </row>
    <row r="22" spans="3:12" x14ac:dyDescent="0.25">
      <c r="C22" s="151" t="s">
        <v>660</v>
      </c>
      <c r="D22" s="151" t="s">
        <v>568</v>
      </c>
      <c r="E22" s="151" t="s">
        <v>661</v>
      </c>
      <c r="F22" s="151" t="s">
        <v>745</v>
      </c>
      <c r="G22" s="151" t="s">
        <v>730</v>
      </c>
      <c r="K22" t="s">
        <v>651</v>
      </c>
      <c r="L22">
        <v>2</v>
      </c>
    </row>
    <row r="23" spans="3:12" x14ac:dyDescent="0.25">
      <c r="C23" s="151" t="s">
        <v>518</v>
      </c>
      <c r="D23" s="151" t="s">
        <v>519</v>
      </c>
      <c r="E23" s="151" t="s">
        <v>517</v>
      </c>
      <c r="F23" s="151" t="s">
        <v>745</v>
      </c>
      <c r="G23" s="151">
        <v>1993</v>
      </c>
      <c r="K23" t="s">
        <v>585</v>
      </c>
      <c r="L23">
        <v>2</v>
      </c>
    </row>
    <row r="24" spans="3:12" x14ac:dyDescent="0.25">
      <c r="C24" s="151" t="s">
        <v>536</v>
      </c>
      <c r="D24" s="151" t="s">
        <v>519</v>
      </c>
      <c r="E24" s="151" t="s">
        <v>523</v>
      </c>
      <c r="F24" s="151" t="s">
        <v>745</v>
      </c>
      <c r="G24" s="151" t="s">
        <v>537</v>
      </c>
      <c r="K24" t="s">
        <v>590</v>
      </c>
      <c r="L24">
        <v>1</v>
      </c>
    </row>
    <row r="25" spans="3:12" x14ac:dyDescent="0.25">
      <c r="C25" s="151" t="s">
        <v>512</v>
      </c>
      <c r="D25" s="151" t="s">
        <v>513</v>
      </c>
      <c r="E25" s="151" t="s">
        <v>514</v>
      </c>
      <c r="F25" s="151" t="s">
        <v>745</v>
      </c>
      <c r="G25" s="151">
        <v>1992</v>
      </c>
      <c r="K25" t="s">
        <v>653</v>
      </c>
      <c r="L25">
        <v>1</v>
      </c>
    </row>
    <row r="26" spans="3:12" x14ac:dyDescent="0.25">
      <c r="C26" s="151" t="s">
        <v>602</v>
      </c>
      <c r="D26" s="151" t="s">
        <v>603</v>
      </c>
      <c r="E26" s="151" t="s">
        <v>517</v>
      </c>
      <c r="F26" s="151" t="s">
        <v>746</v>
      </c>
      <c r="G26" s="151" t="s">
        <v>604</v>
      </c>
      <c r="K26" t="s">
        <v>616</v>
      </c>
      <c r="L26">
        <v>2</v>
      </c>
    </row>
    <row r="27" spans="3:12" x14ac:dyDescent="0.25">
      <c r="C27" s="151" t="s">
        <v>524</v>
      </c>
      <c r="D27" s="151" t="s">
        <v>525</v>
      </c>
      <c r="E27" s="151" t="s">
        <v>523</v>
      </c>
      <c r="F27" s="151" t="s">
        <v>745</v>
      </c>
      <c r="G27" s="151">
        <v>1995</v>
      </c>
      <c r="K27" t="s">
        <v>628</v>
      </c>
      <c r="L27">
        <v>7</v>
      </c>
    </row>
    <row r="28" spans="3:12" x14ac:dyDescent="0.25">
      <c r="C28" s="151" t="s">
        <v>612</v>
      </c>
      <c r="D28" s="151" t="s">
        <v>525</v>
      </c>
      <c r="E28" s="151" t="s">
        <v>523</v>
      </c>
      <c r="F28" s="151" t="s">
        <v>746</v>
      </c>
      <c r="G28" s="151" t="s">
        <v>613</v>
      </c>
      <c r="K28" t="s">
        <v>521</v>
      </c>
      <c r="L28">
        <v>55</v>
      </c>
    </row>
    <row r="29" spans="3:12" x14ac:dyDescent="0.25">
      <c r="C29" s="151" t="s">
        <v>582</v>
      </c>
      <c r="D29" s="151" t="s">
        <v>583</v>
      </c>
      <c r="E29" s="151" t="s">
        <v>523</v>
      </c>
      <c r="F29" s="151" t="s">
        <v>747</v>
      </c>
      <c r="G29" s="151">
        <v>2007</v>
      </c>
      <c r="K29" t="s">
        <v>540</v>
      </c>
      <c r="L29">
        <v>2</v>
      </c>
    </row>
    <row r="30" spans="3:12" x14ac:dyDescent="0.25">
      <c r="C30" s="151" t="s">
        <v>618</v>
      </c>
      <c r="D30" s="151" t="s">
        <v>619</v>
      </c>
      <c r="E30" s="151" t="s">
        <v>517</v>
      </c>
      <c r="F30" s="151" t="s">
        <v>745</v>
      </c>
      <c r="G30" s="151" t="s">
        <v>620</v>
      </c>
    </row>
    <row r="31" spans="3:12" x14ac:dyDescent="0.25">
      <c r="C31" s="151" t="s">
        <v>526</v>
      </c>
      <c r="D31" s="151" t="s">
        <v>165</v>
      </c>
      <c r="E31" s="151" t="s">
        <v>523</v>
      </c>
      <c r="F31" s="151" t="s">
        <v>746</v>
      </c>
      <c r="G31" s="151">
        <v>1995</v>
      </c>
    </row>
    <row r="32" spans="3:12" x14ac:dyDescent="0.25">
      <c r="C32" s="151" t="s">
        <v>625</v>
      </c>
      <c r="D32" s="151" t="s">
        <v>626</v>
      </c>
      <c r="E32" s="151" t="s">
        <v>517</v>
      </c>
      <c r="F32" s="151" t="s">
        <v>746</v>
      </c>
      <c r="G32" s="151">
        <v>2013</v>
      </c>
    </row>
    <row r="33" spans="3:7" x14ac:dyDescent="0.25">
      <c r="C33" s="151" t="s">
        <v>646</v>
      </c>
      <c r="D33" s="151" t="s">
        <v>626</v>
      </c>
      <c r="E33" s="151" t="s">
        <v>523</v>
      </c>
      <c r="F33" s="151" t="s">
        <v>745</v>
      </c>
      <c r="G33" s="151" t="s">
        <v>647</v>
      </c>
    </row>
    <row r="34" spans="3:7" x14ac:dyDescent="0.25">
      <c r="C34" s="151" t="s">
        <v>650</v>
      </c>
      <c r="D34" s="151" t="s">
        <v>651</v>
      </c>
      <c r="E34" s="151" t="s">
        <v>517</v>
      </c>
      <c r="F34" s="151" t="s">
        <v>745</v>
      </c>
      <c r="G34" s="151">
        <v>2017</v>
      </c>
    </row>
    <row r="35" spans="3:7" x14ac:dyDescent="0.25">
      <c r="C35" s="151" t="s">
        <v>670</v>
      </c>
      <c r="D35" s="151" t="s">
        <v>651</v>
      </c>
      <c r="E35" s="151" t="s">
        <v>654</v>
      </c>
      <c r="F35" s="151" t="s">
        <v>745</v>
      </c>
      <c r="G35" s="151" t="s">
        <v>665</v>
      </c>
    </row>
    <row r="36" spans="3:7" x14ac:dyDescent="0.25">
      <c r="C36" s="151" t="s">
        <v>584</v>
      </c>
      <c r="D36" s="151" t="s">
        <v>585</v>
      </c>
      <c r="E36" s="151" t="s">
        <v>523</v>
      </c>
      <c r="F36" s="151" t="s">
        <v>746</v>
      </c>
      <c r="G36" s="151" t="s">
        <v>586</v>
      </c>
    </row>
    <row r="37" spans="3:7" x14ac:dyDescent="0.25">
      <c r="C37" s="151" t="s">
        <v>589</v>
      </c>
      <c r="D37" s="151" t="s">
        <v>590</v>
      </c>
      <c r="E37" s="151" t="s">
        <v>517</v>
      </c>
      <c r="F37" s="151" t="s">
        <v>746</v>
      </c>
      <c r="G37" s="151">
        <v>2007</v>
      </c>
    </row>
    <row r="38" spans="3:7" x14ac:dyDescent="0.25">
      <c r="C38" s="151" t="s">
        <v>599</v>
      </c>
      <c r="D38" s="151" t="s">
        <v>590</v>
      </c>
      <c r="E38" s="151" t="s">
        <v>523</v>
      </c>
      <c r="F38" s="151" t="s">
        <v>746</v>
      </c>
      <c r="G38" s="151" t="s">
        <v>600</v>
      </c>
    </row>
    <row r="39" spans="3:7" x14ac:dyDescent="0.25">
      <c r="C39" s="151" t="s">
        <v>652</v>
      </c>
      <c r="D39" s="151" t="s">
        <v>653</v>
      </c>
      <c r="E39" s="151" t="s">
        <v>654</v>
      </c>
      <c r="F39" s="151" t="s">
        <v>745</v>
      </c>
      <c r="G39" s="151" t="s">
        <v>655</v>
      </c>
    </row>
    <row r="40" spans="3:7" x14ac:dyDescent="0.25">
      <c r="C40" s="151" t="s">
        <v>615</v>
      </c>
      <c r="D40" s="151" t="s">
        <v>616</v>
      </c>
      <c r="E40" s="151" t="s">
        <v>517</v>
      </c>
      <c r="F40" s="151" t="s">
        <v>746</v>
      </c>
      <c r="G40" s="151">
        <v>2012</v>
      </c>
    </row>
    <row r="41" spans="3:7" x14ac:dyDescent="0.25">
      <c r="C41" s="151" t="s">
        <v>632</v>
      </c>
      <c r="D41" s="151" t="s">
        <v>616</v>
      </c>
      <c r="E41" s="151" t="s">
        <v>523</v>
      </c>
      <c r="F41" s="151" t="s">
        <v>746</v>
      </c>
      <c r="G41" s="151" t="s">
        <v>633</v>
      </c>
    </row>
    <row r="42" spans="3:7" x14ac:dyDescent="0.25">
      <c r="C42" s="151" t="s">
        <v>627</v>
      </c>
      <c r="D42" s="151" t="s">
        <v>628</v>
      </c>
      <c r="E42" s="151" t="s">
        <v>517</v>
      </c>
      <c r="F42" s="151" t="s">
        <v>745</v>
      </c>
      <c r="G42" s="151">
        <v>2013</v>
      </c>
    </row>
    <row r="43" spans="3:7" x14ac:dyDescent="0.25">
      <c r="C43" s="151" t="s">
        <v>645</v>
      </c>
      <c r="D43" s="151" t="s">
        <v>628</v>
      </c>
      <c r="E43" s="151" t="s">
        <v>517</v>
      </c>
      <c r="F43" s="151" t="s">
        <v>745</v>
      </c>
      <c r="G43" s="151">
        <v>2016</v>
      </c>
    </row>
    <row r="44" spans="3:7" x14ac:dyDescent="0.25">
      <c r="C44" s="151" t="s">
        <v>649</v>
      </c>
      <c r="D44" s="151" t="s">
        <v>628</v>
      </c>
      <c r="E44" s="151" t="s">
        <v>517</v>
      </c>
      <c r="F44" s="151" t="s">
        <v>746</v>
      </c>
      <c r="G44" s="151">
        <v>2017</v>
      </c>
    </row>
    <row r="45" spans="3:7" x14ac:dyDescent="0.25">
      <c r="C45" s="151" t="s">
        <v>667</v>
      </c>
      <c r="D45" s="151" t="s">
        <v>628</v>
      </c>
      <c r="E45" s="151" t="s">
        <v>661</v>
      </c>
      <c r="F45" s="151" t="s">
        <v>745</v>
      </c>
      <c r="G45" s="151" t="s">
        <v>665</v>
      </c>
    </row>
    <row r="46" spans="3:7" x14ac:dyDescent="0.25">
      <c r="C46" s="151" t="s">
        <v>671</v>
      </c>
      <c r="D46" s="151" t="s">
        <v>628</v>
      </c>
      <c r="E46" s="151" t="s">
        <v>654</v>
      </c>
      <c r="F46" s="151" t="s">
        <v>745</v>
      </c>
      <c r="G46" s="151" t="s">
        <v>665</v>
      </c>
    </row>
    <row r="47" spans="3:7" x14ac:dyDescent="0.25">
      <c r="C47" s="151" t="s">
        <v>672</v>
      </c>
      <c r="D47" s="151" t="s">
        <v>628</v>
      </c>
      <c r="E47" s="151" t="s">
        <v>654</v>
      </c>
      <c r="F47" s="151" t="s">
        <v>746</v>
      </c>
      <c r="G47" s="151" t="s">
        <v>665</v>
      </c>
    </row>
    <row r="48" spans="3:7" x14ac:dyDescent="0.25">
      <c r="C48" s="151" t="s">
        <v>728</v>
      </c>
      <c r="D48" s="151" t="s">
        <v>636</v>
      </c>
      <c r="E48" s="151" t="s">
        <v>517</v>
      </c>
      <c r="F48" s="151" t="s">
        <v>745</v>
      </c>
      <c r="G48" s="151">
        <v>2014</v>
      </c>
    </row>
    <row r="49" spans="3:7" x14ac:dyDescent="0.25">
      <c r="C49" s="151" t="s">
        <v>520</v>
      </c>
      <c r="D49" s="151" t="s">
        <v>521</v>
      </c>
      <c r="E49" s="151" t="s">
        <v>517</v>
      </c>
      <c r="F49" s="151" t="s">
        <v>745</v>
      </c>
      <c r="G49" s="151">
        <v>1994</v>
      </c>
    </row>
    <row r="50" spans="3:7" x14ac:dyDescent="0.25">
      <c r="C50" s="151" t="s">
        <v>527</v>
      </c>
      <c r="D50" s="151" t="s">
        <v>521</v>
      </c>
      <c r="E50" s="151" t="s">
        <v>517</v>
      </c>
      <c r="F50" s="151" t="s">
        <v>745</v>
      </c>
      <c r="G50" s="151">
        <v>1995</v>
      </c>
    </row>
    <row r="51" spans="3:7" x14ac:dyDescent="0.25">
      <c r="C51" s="151" t="s">
        <v>528</v>
      </c>
      <c r="D51" s="151" t="s">
        <v>521</v>
      </c>
      <c r="E51" s="151" t="s">
        <v>517</v>
      </c>
      <c r="F51" s="151" t="s">
        <v>745</v>
      </c>
      <c r="G51" s="151">
        <v>1995</v>
      </c>
    </row>
    <row r="52" spans="3:7" x14ac:dyDescent="0.25">
      <c r="C52" s="151" t="s">
        <v>529</v>
      </c>
      <c r="D52" s="151" t="s">
        <v>521</v>
      </c>
      <c r="E52" s="151" t="s">
        <v>517</v>
      </c>
      <c r="F52" s="151" t="s">
        <v>746</v>
      </c>
      <c r="G52" s="151" t="s">
        <v>530</v>
      </c>
    </row>
    <row r="53" spans="3:7" x14ac:dyDescent="0.25">
      <c r="C53" s="151" t="s">
        <v>533</v>
      </c>
      <c r="D53" s="151" t="s">
        <v>521</v>
      </c>
      <c r="E53" s="151" t="s">
        <v>517</v>
      </c>
      <c r="F53" s="151" t="s">
        <v>745</v>
      </c>
      <c r="G53" s="151">
        <v>1997</v>
      </c>
    </row>
    <row r="54" spans="3:7" x14ac:dyDescent="0.25">
      <c r="C54" s="151" t="s">
        <v>534</v>
      </c>
      <c r="D54" s="151" t="s">
        <v>521</v>
      </c>
      <c r="E54" s="151" t="s">
        <v>517</v>
      </c>
      <c r="F54" s="151" t="s">
        <v>746</v>
      </c>
      <c r="G54" s="151" t="s">
        <v>535</v>
      </c>
    </row>
    <row r="55" spans="3:7" x14ac:dyDescent="0.25">
      <c r="C55" s="151" t="s">
        <v>538</v>
      </c>
      <c r="D55" s="151" t="s">
        <v>521</v>
      </c>
      <c r="E55" s="151" t="s">
        <v>517</v>
      </c>
      <c r="F55" s="151" t="s">
        <v>745</v>
      </c>
      <c r="G55" s="151">
        <v>1998</v>
      </c>
    </row>
    <row r="56" spans="3:7" x14ac:dyDescent="0.25">
      <c r="C56" s="151" t="s">
        <v>541</v>
      </c>
      <c r="D56" s="151" t="s">
        <v>521</v>
      </c>
      <c r="E56" s="151" t="s">
        <v>517</v>
      </c>
      <c r="F56" s="151" t="s">
        <v>746</v>
      </c>
      <c r="G56" s="151" t="s">
        <v>542</v>
      </c>
    </row>
    <row r="57" spans="3:7" x14ac:dyDescent="0.25">
      <c r="C57" s="151" t="s">
        <v>543</v>
      </c>
      <c r="D57" s="151" t="s">
        <v>521</v>
      </c>
      <c r="E57" s="151" t="s">
        <v>523</v>
      </c>
      <c r="F57" s="151" t="s">
        <v>745</v>
      </c>
      <c r="G57" s="151" t="s">
        <v>544</v>
      </c>
    </row>
    <row r="58" spans="3:7" x14ac:dyDescent="0.25">
      <c r="C58" s="151" t="s">
        <v>545</v>
      </c>
      <c r="D58" s="151" t="s">
        <v>521</v>
      </c>
      <c r="E58" s="151" t="s">
        <v>517</v>
      </c>
      <c r="F58" s="151" t="s">
        <v>745</v>
      </c>
      <c r="G58" s="151">
        <v>1999</v>
      </c>
    </row>
    <row r="59" spans="3:7" x14ac:dyDescent="0.25">
      <c r="C59" s="151" t="s">
        <v>548</v>
      </c>
      <c r="D59" s="151" t="s">
        <v>521</v>
      </c>
      <c r="E59" s="151" t="s">
        <v>517</v>
      </c>
      <c r="F59" s="151" t="s">
        <v>745</v>
      </c>
      <c r="G59" s="151">
        <v>1999</v>
      </c>
    </row>
    <row r="60" spans="3:7" x14ac:dyDescent="0.25">
      <c r="C60" s="151" t="s">
        <v>549</v>
      </c>
      <c r="D60" s="151" t="s">
        <v>521</v>
      </c>
      <c r="E60" s="151" t="s">
        <v>517</v>
      </c>
      <c r="F60" s="151" t="s">
        <v>745</v>
      </c>
      <c r="G60" s="151">
        <v>1999</v>
      </c>
    </row>
    <row r="61" spans="3:7" x14ac:dyDescent="0.25">
      <c r="C61" s="151" t="s">
        <v>550</v>
      </c>
      <c r="D61" s="151" t="s">
        <v>521</v>
      </c>
      <c r="E61" s="151" t="s">
        <v>517</v>
      </c>
      <c r="F61" s="151" t="s">
        <v>745</v>
      </c>
      <c r="G61" s="151" t="s">
        <v>551</v>
      </c>
    </row>
    <row r="62" spans="3:7" x14ac:dyDescent="0.25">
      <c r="C62" s="151" t="s">
        <v>554</v>
      </c>
      <c r="D62" s="151" t="s">
        <v>521</v>
      </c>
      <c r="E62" s="151" t="s">
        <v>523</v>
      </c>
      <c r="F62" s="151" t="s">
        <v>745</v>
      </c>
      <c r="G62" s="151" t="s">
        <v>555</v>
      </c>
    </row>
    <row r="63" spans="3:7" x14ac:dyDescent="0.25">
      <c r="C63" s="151" t="s">
        <v>556</v>
      </c>
      <c r="D63" s="151" t="s">
        <v>521</v>
      </c>
      <c r="E63" s="151" t="s">
        <v>517</v>
      </c>
      <c r="F63" s="151" t="s">
        <v>746</v>
      </c>
      <c r="G63" s="151">
        <v>2001</v>
      </c>
    </row>
    <row r="64" spans="3:7" x14ac:dyDescent="0.25">
      <c r="C64" s="151" t="s">
        <v>557</v>
      </c>
      <c r="D64" s="151" t="s">
        <v>521</v>
      </c>
      <c r="E64" s="151" t="s">
        <v>517</v>
      </c>
      <c r="F64" s="151" t="s">
        <v>745</v>
      </c>
      <c r="G64" s="151" t="s">
        <v>558</v>
      </c>
    </row>
    <row r="65" spans="3:7" x14ac:dyDescent="0.25">
      <c r="C65" s="151" t="s">
        <v>559</v>
      </c>
      <c r="D65" s="151" t="s">
        <v>521</v>
      </c>
      <c r="E65" s="151" t="s">
        <v>517</v>
      </c>
      <c r="F65" s="151" t="s">
        <v>745</v>
      </c>
      <c r="G65" s="151">
        <v>2002</v>
      </c>
    </row>
    <row r="66" spans="3:7" x14ac:dyDescent="0.25">
      <c r="C66" s="151" t="s">
        <v>562</v>
      </c>
      <c r="D66" s="151" t="s">
        <v>521</v>
      </c>
      <c r="E66" s="151" t="s">
        <v>523</v>
      </c>
      <c r="F66" s="151" t="s">
        <v>745</v>
      </c>
      <c r="G66" s="151" t="s">
        <v>563</v>
      </c>
    </row>
    <row r="67" spans="3:7" x14ac:dyDescent="0.25">
      <c r="C67" s="151" t="s">
        <v>564</v>
      </c>
      <c r="D67" s="151" t="s">
        <v>521</v>
      </c>
      <c r="E67" s="151" t="s">
        <v>517</v>
      </c>
      <c r="F67" s="151" t="s">
        <v>745</v>
      </c>
      <c r="G67" s="151">
        <v>2003</v>
      </c>
    </row>
    <row r="68" spans="3:7" x14ac:dyDescent="0.25">
      <c r="C68" s="151" t="s">
        <v>565</v>
      </c>
      <c r="D68" s="151" t="s">
        <v>521</v>
      </c>
      <c r="E68" s="151" t="s">
        <v>517</v>
      </c>
      <c r="F68" s="151" t="s">
        <v>745</v>
      </c>
      <c r="G68" s="151">
        <v>2003</v>
      </c>
    </row>
    <row r="69" spans="3:7" x14ac:dyDescent="0.25">
      <c r="C69" s="151" t="s">
        <v>566</v>
      </c>
      <c r="D69" s="151" t="s">
        <v>521</v>
      </c>
      <c r="E69" s="151" t="s">
        <v>517</v>
      </c>
      <c r="F69" s="151" t="s">
        <v>745</v>
      </c>
      <c r="G69" s="151">
        <v>2004</v>
      </c>
    </row>
    <row r="70" spans="3:7" x14ac:dyDescent="0.25">
      <c r="C70" s="151" t="s">
        <v>569</v>
      </c>
      <c r="D70" s="151" t="s">
        <v>521</v>
      </c>
      <c r="E70" s="151" t="s">
        <v>517</v>
      </c>
      <c r="F70" s="151" t="s">
        <v>746</v>
      </c>
      <c r="G70" s="151">
        <v>2004</v>
      </c>
    </row>
    <row r="71" spans="3:7" x14ac:dyDescent="0.25">
      <c r="C71" s="151" t="s">
        <v>570</v>
      </c>
      <c r="D71" s="151" t="s">
        <v>521</v>
      </c>
      <c r="E71" s="151" t="s">
        <v>517</v>
      </c>
      <c r="F71" s="151" t="s">
        <v>745</v>
      </c>
      <c r="G71" s="151">
        <v>2004</v>
      </c>
    </row>
    <row r="72" spans="3:7" x14ac:dyDescent="0.25">
      <c r="C72" s="151" t="s">
        <v>573</v>
      </c>
      <c r="D72" s="151" t="s">
        <v>521</v>
      </c>
      <c r="E72" s="151" t="s">
        <v>517</v>
      </c>
      <c r="F72" s="151" t="s">
        <v>745</v>
      </c>
      <c r="G72" s="151" t="s">
        <v>574</v>
      </c>
    </row>
    <row r="73" spans="3:7" x14ac:dyDescent="0.25">
      <c r="C73" s="151" t="s">
        <v>575</v>
      </c>
      <c r="D73" s="151" t="s">
        <v>521</v>
      </c>
      <c r="E73" s="151" t="s">
        <v>523</v>
      </c>
      <c r="F73" s="151" t="s">
        <v>745</v>
      </c>
      <c r="G73" s="151" t="s">
        <v>576</v>
      </c>
    </row>
    <row r="74" spans="3:7" x14ac:dyDescent="0.25">
      <c r="C74" s="151" t="s">
        <v>577</v>
      </c>
      <c r="D74" s="151" t="s">
        <v>521</v>
      </c>
      <c r="E74" s="151" t="s">
        <v>523</v>
      </c>
      <c r="F74" s="151" t="s">
        <v>745</v>
      </c>
      <c r="G74" s="151" t="s">
        <v>578</v>
      </c>
    </row>
    <row r="75" spans="3:7" x14ac:dyDescent="0.25">
      <c r="C75" s="151" t="s">
        <v>580</v>
      </c>
      <c r="D75" s="151" t="s">
        <v>521</v>
      </c>
      <c r="E75" s="151" t="s">
        <v>517</v>
      </c>
      <c r="F75" s="151" t="s">
        <v>745</v>
      </c>
      <c r="G75" s="151">
        <v>2007</v>
      </c>
    </row>
    <row r="76" spans="3:7" x14ac:dyDescent="0.25">
      <c r="C76" s="151" t="s">
        <v>581</v>
      </c>
      <c r="D76" s="151" t="s">
        <v>521</v>
      </c>
      <c r="E76" s="151" t="s">
        <v>517</v>
      </c>
      <c r="F76" s="151" t="s">
        <v>745</v>
      </c>
      <c r="G76" s="151">
        <v>2007</v>
      </c>
    </row>
    <row r="77" spans="3:7" x14ac:dyDescent="0.25">
      <c r="C77" s="151" t="s">
        <v>587</v>
      </c>
      <c r="D77" s="151" t="s">
        <v>521</v>
      </c>
      <c r="E77" s="151" t="s">
        <v>517</v>
      </c>
      <c r="F77" s="151" t="s">
        <v>746</v>
      </c>
      <c r="G77" s="151" t="s">
        <v>588</v>
      </c>
    </row>
    <row r="78" spans="3:7" x14ac:dyDescent="0.25">
      <c r="C78" s="151" t="s">
        <v>591</v>
      </c>
      <c r="D78" s="151" t="s">
        <v>521</v>
      </c>
      <c r="E78" s="151" t="s">
        <v>517</v>
      </c>
      <c r="F78" s="151" t="s">
        <v>745</v>
      </c>
      <c r="G78" s="151">
        <v>2007</v>
      </c>
    </row>
    <row r="79" spans="3:7" x14ac:dyDescent="0.25">
      <c r="C79" s="151" t="s">
        <v>592</v>
      </c>
      <c r="D79" s="151" t="s">
        <v>521</v>
      </c>
      <c r="E79" s="151" t="s">
        <v>523</v>
      </c>
      <c r="F79" s="151" t="s">
        <v>745</v>
      </c>
      <c r="G79" s="151" t="s">
        <v>593</v>
      </c>
    </row>
    <row r="80" spans="3:7" x14ac:dyDescent="0.25">
      <c r="C80" s="151" t="s">
        <v>594</v>
      </c>
      <c r="D80" s="151" t="s">
        <v>521</v>
      </c>
      <c r="E80" s="151" t="s">
        <v>517</v>
      </c>
      <c r="F80" s="151" t="s">
        <v>746</v>
      </c>
      <c r="G80" s="151">
        <v>2008</v>
      </c>
    </row>
    <row r="81" spans="3:7" x14ac:dyDescent="0.25">
      <c r="C81" s="151" t="s">
        <v>595</v>
      </c>
      <c r="D81" s="151" t="s">
        <v>521</v>
      </c>
      <c r="E81" s="151" t="s">
        <v>517</v>
      </c>
      <c r="F81" s="151" t="s">
        <v>745</v>
      </c>
      <c r="G81" s="151" t="s">
        <v>596</v>
      </c>
    </row>
    <row r="82" spans="3:7" x14ac:dyDescent="0.25">
      <c r="C82" s="151" t="s">
        <v>597</v>
      </c>
      <c r="D82" s="151" t="s">
        <v>521</v>
      </c>
      <c r="E82" s="151" t="s">
        <v>517</v>
      </c>
      <c r="F82" s="151" t="s">
        <v>745</v>
      </c>
      <c r="G82" s="151">
        <v>2008</v>
      </c>
    </row>
    <row r="83" spans="3:7" x14ac:dyDescent="0.25">
      <c r="C83" s="151" t="s">
        <v>598</v>
      </c>
      <c r="D83" s="151" t="s">
        <v>521</v>
      </c>
      <c r="E83" s="151" t="s">
        <v>517</v>
      </c>
      <c r="F83" s="151" t="s">
        <v>745</v>
      </c>
      <c r="G83" s="151">
        <v>2008</v>
      </c>
    </row>
    <row r="84" spans="3:7" x14ac:dyDescent="0.25">
      <c r="C84" s="151" t="s">
        <v>605</v>
      </c>
      <c r="D84" s="151" t="s">
        <v>521</v>
      </c>
      <c r="E84" s="151" t="s">
        <v>517</v>
      </c>
      <c r="F84" s="151" t="s">
        <v>745</v>
      </c>
      <c r="G84" s="151">
        <v>2010</v>
      </c>
    </row>
    <row r="85" spans="3:7" x14ac:dyDescent="0.25">
      <c r="C85" s="151" t="s">
        <v>609</v>
      </c>
      <c r="D85" s="151" t="s">
        <v>521</v>
      </c>
      <c r="E85" s="151" t="s">
        <v>517</v>
      </c>
      <c r="F85" s="151" t="s">
        <v>745</v>
      </c>
      <c r="G85" s="151">
        <v>2011</v>
      </c>
    </row>
    <row r="86" spans="3:7" x14ac:dyDescent="0.25">
      <c r="C86" s="151" t="s">
        <v>610</v>
      </c>
      <c r="D86" s="151" t="s">
        <v>521</v>
      </c>
      <c r="E86" s="151" t="s">
        <v>517</v>
      </c>
      <c r="F86" s="151" t="s">
        <v>745</v>
      </c>
      <c r="G86" s="151" t="s">
        <v>611</v>
      </c>
    </row>
    <row r="87" spans="3:7" x14ac:dyDescent="0.25">
      <c r="C87" s="151" t="s">
        <v>617</v>
      </c>
      <c r="D87" s="151" t="s">
        <v>521</v>
      </c>
      <c r="E87" s="151" t="s">
        <v>517</v>
      </c>
      <c r="F87" s="151" t="s">
        <v>745</v>
      </c>
      <c r="G87" s="151">
        <v>2012</v>
      </c>
    </row>
    <row r="88" spans="3:7" x14ac:dyDescent="0.25">
      <c r="C88" s="151" t="s">
        <v>621</v>
      </c>
      <c r="D88" s="151" t="s">
        <v>521</v>
      </c>
      <c r="E88" s="151" t="s">
        <v>517</v>
      </c>
      <c r="F88" s="151" t="s">
        <v>745</v>
      </c>
      <c r="G88" s="151">
        <v>2012</v>
      </c>
    </row>
    <row r="89" spans="3:7" x14ac:dyDescent="0.25">
      <c r="C89" s="151" t="s">
        <v>624</v>
      </c>
      <c r="D89" s="151" t="s">
        <v>521</v>
      </c>
      <c r="E89" s="151" t="s">
        <v>517</v>
      </c>
      <c r="F89" s="151" t="s">
        <v>745</v>
      </c>
      <c r="G89" s="151">
        <v>2013</v>
      </c>
    </row>
    <row r="90" spans="3:7" x14ac:dyDescent="0.25">
      <c r="C90" s="151" t="s">
        <v>629</v>
      </c>
      <c r="D90" s="151" t="s">
        <v>521</v>
      </c>
      <c r="E90" s="151" t="s">
        <v>523</v>
      </c>
      <c r="F90" s="151" t="s">
        <v>745</v>
      </c>
      <c r="G90" s="151" t="s">
        <v>630</v>
      </c>
    </row>
    <row r="91" spans="3:7" x14ac:dyDescent="0.25">
      <c r="C91" s="151" t="s">
        <v>631</v>
      </c>
      <c r="D91" s="151" t="s">
        <v>521</v>
      </c>
      <c r="E91" s="151" t="s">
        <v>523</v>
      </c>
      <c r="F91" s="151" t="s">
        <v>745</v>
      </c>
      <c r="G91" s="151">
        <v>2014</v>
      </c>
    </row>
    <row r="92" spans="3:7" x14ac:dyDescent="0.25">
      <c r="C92" s="151" t="s">
        <v>729</v>
      </c>
      <c r="D92" s="151" t="s">
        <v>521</v>
      </c>
      <c r="E92" s="151" t="s">
        <v>523</v>
      </c>
      <c r="F92" s="151" t="s">
        <v>745</v>
      </c>
      <c r="G92" s="151">
        <v>2015</v>
      </c>
    </row>
    <row r="93" spans="3:7" x14ac:dyDescent="0.25">
      <c r="C93" s="151" t="s">
        <v>638</v>
      </c>
      <c r="D93" s="151" t="s">
        <v>521</v>
      </c>
      <c r="E93" s="151" t="s">
        <v>517</v>
      </c>
      <c r="F93" s="151" t="s">
        <v>745</v>
      </c>
      <c r="G93" s="151">
        <v>2016</v>
      </c>
    </row>
    <row r="94" spans="3:7" x14ac:dyDescent="0.25">
      <c r="C94" s="151" t="s">
        <v>641</v>
      </c>
      <c r="D94" s="151" t="s">
        <v>521</v>
      </c>
      <c r="E94" s="151" t="s">
        <v>517</v>
      </c>
      <c r="F94" s="151" t="s">
        <v>745</v>
      </c>
      <c r="G94" s="151">
        <v>2016</v>
      </c>
    </row>
    <row r="95" spans="3:7" x14ac:dyDescent="0.25">
      <c r="C95" s="151" t="s">
        <v>642</v>
      </c>
      <c r="D95" s="151" t="s">
        <v>521</v>
      </c>
      <c r="E95" s="151" t="s">
        <v>517</v>
      </c>
      <c r="F95" s="151" t="s">
        <v>746</v>
      </c>
      <c r="G95" s="151">
        <v>2016</v>
      </c>
    </row>
    <row r="96" spans="3:7" x14ac:dyDescent="0.25">
      <c r="C96" s="151" t="s">
        <v>643</v>
      </c>
      <c r="D96" s="151" t="s">
        <v>521</v>
      </c>
      <c r="E96" s="151" t="s">
        <v>644</v>
      </c>
      <c r="F96" s="151" t="s">
        <v>746</v>
      </c>
      <c r="G96" s="151">
        <v>2016</v>
      </c>
    </row>
    <row r="97" spans="3:9" x14ac:dyDescent="0.25">
      <c r="C97" s="151" t="s">
        <v>648</v>
      </c>
      <c r="D97" s="151" t="s">
        <v>521</v>
      </c>
      <c r="E97" s="151" t="s">
        <v>517</v>
      </c>
      <c r="F97" s="151" t="s">
        <v>746</v>
      </c>
      <c r="G97" s="151">
        <v>2017</v>
      </c>
    </row>
    <row r="98" spans="3:9" x14ac:dyDescent="0.25">
      <c r="C98" s="151" t="s">
        <v>656</v>
      </c>
      <c r="D98" s="151" t="s">
        <v>521</v>
      </c>
      <c r="E98" s="151" t="s">
        <v>517</v>
      </c>
      <c r="F98" s="151" t="s">
        <v>745</v>
      </c>
      <c r="G98" s="151">
        <v>2018</v>
      </c>
    </row>
    <row r="99" spans="3:9" x14ac:dyDescent="0.25">
      <c r="C99" s="151" t="s">
        <v>657</v>
      </c>
      <c r="D99" s="151" t="s">
        <v>521</v>
      </c>
      <c r="E99" s="151" t="s">
        <v>517</v>
      </c>
      <c r="F99" s="151" t="s">
        <v>746</v>
      </c>
      <c r="G99" s="151">
        <v>2018</v>
      </c>
    </row>
    <row r="100" spans="3:9" x14ac:dyDescent="0.25">
      <c r="C100" s="151" t="s">
        <v>658</v>
      </c>
      <c r="D100" s="151" t="s">
        <v>521</v>
      </c>
      <c r="E100" s="151" t="s">
        <v>517</v>
      </c>
      <c r="F100" s="151" t="s">
        <v>745</v>
      </c>
      <c r="G100" s="151" t="s">
        <v>659</v>
      </c>
    </row>
    <row r="101" spans="3:9" x14ac:dyDescent="0.25">
      <c r="C101" s="151" t="s">
        <v>664</v>
      </c>
      <c r="D101" s="151" t="s">
        <v>521</v>
      </c>
      <c r="E101" s="151" t="s">
        <v>654</v>
      </c>
      <c r="F101" s="151" t="s">
        <v>746</v>
      </c>
      <c r="G101" s="151" t="s">
        <v>665</v>
      </c>
    </row>
    <row r="102" spans="3:9" x14ac:dyDescent="0.25">
      <c r="C102" s="151" t="s">
        <v>666</v>
      </c>
      <c r="D102" s="151" t="s">
        <v>521</v>
      </c>
      <c r="E102" s="151" t="s">
        <v>661</v>
      </c>
      <c r="F102" s="151" t="s">
        <v>746</v>
      </c>
      <c r="G102" s="151" t="s">
        <v>665</v>
      </c>
    </row>
    <row r="103" spans="3:9" x14ac:dyDescent="0.25">
      <c r="C103" s="151" t="s">
        <v>668</v>
      </c>
      <c r="D103" s="151" t="s">
        <v>521</v>
      </c>
      <c r="E103" s="151" t="s">
        <v>517</v>
      </c>
      <c r="F103" s="151" t="s">
        <v>745</v>
      </c>
      <c r="G103" s="151" t="s">
        <v>669</v>
      </c>
    </row>
    <row r="104" spans="3:9" x14ac:dyDescent="0.25">
      <c r="C104" s="151" t="s">
        <v>539</v>
      </c>
      <c r="D104" s="151" t="s">
        <v>540</v>
      </c>
      <c r="E104" s="151" t="s">
        <v>517</v>
      </c>
      <c r="F104" s="151" t="s">
        <v>746</v>
      </c>
      <c r="G104" s="151">
        <v>1998</v>
      </c>
    </row>
    <row r="105" spans="3:9" x14ac:dyDescent="0.25">
      <c r="C105" s="151" t="s">
        <v>552</v>
      </c>
      <c r="D105" s="151" t="s">
        <v>540</v>
      </c>
      <c r="E105" s="151" t="s">
        <v>523</v>
      </c>
      <c r="F105" s="151" t="s">
        <v>746</v>
      </c>
      <c r="G105" s="151" t="s">
        <v>553</v>
      </c>
    </row>
    <row r="106" spans="3:9" x14ac:dyDescent="0.25">
      <c r="C106" s="151"/>
      <c r="D106" s="151"/>
      <c r="E106" s="151"/>
      <c r="F106" s="151"/>
      <c r="G106" s="151"/>
    </row>
    <row r="107" spans="3:9" x14ac:dyDescent="0.25">
      <c r="C107" s="152"/>
      <c r="F107" s="153" t="s">
        <v>750</v>
      </c>
      <c r="H107" s="156" t="s">
        <v>779</v>
      </c>
    </row>
    <row r="108" spans="3:9" x14ac:dyDescent="0.25">
      <c r="C108" s="152" t="s">
        <v>731</v>
      </c>
      <c r="F108">
        <f>COUNTIF(F6:F105, "m")</f>
        <v>71</v>
      </c>
      <c r="G108" s="151" t="s">
        <v>748</v>
      </c>
      <c r="H108">
        <f>COUNTIF(D6:D105, "USA")</f>
        <v>55</v>
      </c>
      <c r="I108" t="s">
        <v>521</v>
      </c>
    </row>
    <row r="109" spans="3:9" x14ac:dyDescent="0.25">
      <c r="C109" s="152" t="s">
        <v>732</v>
      </c>
      <c r="F109">
        <f>COUNTIF(F6:F105, "f")</f>
        <v>28</v>
      </c>
      <c r="G109" s="151" t="s">
        <v>749</v>
      </c>
      <c r="I109" t="s">
        <v>780</v>
      </c>
    </row>
    <row r="110" spans="3:9" x14ac:dyDescent="0.25">
      <c r="C110" s="152" t="s">
        <v>733</v>
      </c>
    </row>
    <row r="111" spans="3:9" x14ac:dyDescent="0.25">
      <c r="C111" s="152" t="s">
        <v>734</v>
      </c>
    </row>
    <row r="112" spans="3:9" x14ac:dyDescent="0.25">
      <c r="C112" s="152" t="s">
        <v>735</v>
      </c>
    </row>
    <row r="113" spans="3:3" x14ac:dyDescent="0.25">
      <c r="C113" s="152" t="s">
        <v>736</v>
      </c>
    </row>
    <row r="114" spans="3:3" x14ac:dyDescent="0.25">
      <c r="C114" s="152" t="s">
        <v>737</v>
      </c>
    </row>
    <row r="115" spans="3:3" x14ac:dyDescent="0.25">
      <c r="C115" s="151" t="s">
        <v>738</v>
      </c>
    </row>
    <row r="116" spans="3:3" x14ac:dyDescent="0.25">
      <c r="C116" s="153" t="s">
        <v>739</v>
      </c>
    </row>
    <row r="117" spans="3:3" x14ac:dyDescent="0.25">
      <c r="C117" s="151" t="s">
        <v>740</v>
      </c>
    </row>
    <row r="118" spans="3:3" x14ac:dyDescent="0.25">
      <c r="C118" s="151" t="s">
        <v>741</v>
      </c>
    </row>
  </sheetData>
  <sortState ref="C6:F105">
    <sortCondition ref="D6:D105"/>
  </sortState>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17"/>
  <sheetViews>
    <sheetView workbookViewId="0">
      <selection activeCell="L31" sqref="L31"/>
    </sheetView>
  </sheetViews>
  <sheetFormatPr defaultRowHeight="15" x14ac:dyDescent="0.25"/>
  <cols>
    <col min="3" max="3" width="26" customWidth="1"/>
  </cols>
  <sheetData>
    <row r="1" spans="3:4" x14ac:dyDescent="0.25">
      <c r="C1" s="82"/>
    </row>
    <row r="2" spans="3:4" ht="18.75" x14ac:dyDescent="0.3">
      <c r="C2" s="83" t="s">
        <v>160</v>
      </c>
    </row>
    <row r="4" spans="3:4" x14ac:dyDescent="0.25">
      <c r="C4" t="s">
        <v>449</v>
      </c>
    </row>
    <row r="5" spans="3:4" x14ac:dyDescent="0.25">
      <c r="C5" t="s">
        <v>454</v>
      </c>
    </row>
    <row r="6" spans="3:4" x14ac:dyDescent="0.25">
      <c r="C6" t="s">
        <v>455</v>
      </c>
      <c r="D6" t="s">
        <v>450</v>
      </c>
    </row>
    <row r="7" spans="3:4" x14ac:dyDescent="0.25">
      <c r="C7" t="s">
        <v>455</v>
      </c>
      <c r="D7" t="s">
        <v>451</v>
      </c>
    </row>
    <row r="8" spans="3:4" x14ac:dyDescent="0.25">
      <c r="C8" t="s">
        <v>455</v>
      </c>
      <c r="D8" t="s">
        <v>452</v>
      </c>
    </row>
    <row r="10" spans="3:4" x14ac:dyDescent="0.25">
      <c r="C10" t="s">
        <v>453</v>
      </c>
    </row>
    <row r="11" spans="3:4" x14ac:dyDescent="0.25">
      <c r="C11" t="s">
        <v>456</v>
      </c>
    </row>
    <row r="12" spans="3:4" x14ac:dyDescent="0.25">
      <c r="C12" t="s">
        <v>458</v>
      </c>
    </row>
    <row r="13" spans="3:4" x14ac:dyDescent="0.25">
      <c r="C13" t="s">
        <v>459</v>
      </c>
    </row>
    <row r="15" spans="3:4" x14ac:dyDescent="0.25">
      <c r="C15" t="s">
        <v>457</v>
      </c>
    </row>
    <row r="16" spans="3:4" x14ac:dyDescent="0.25">
      <c r="C16" t="s">
        <v>460</v>
      </c>
    </row>
    <row r="17" spans="3:3" x14ac:dyDescent="0.25">
      <c r="C17" t="s">
        <v>461</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T o u r   x m l n s : x s d = " h t t p : / / w w w . w 3 . o r g / 2 0 0 1 / X M L S c h e m a "   x m l n s : x s i = " h t t p : / / w w w . w 3 . o r g / 2 0 0 1 / X M L S c h e m a - i n s t a n c e "   N a m e = " T o u r   1 "   D e s c r i p t i o n = " S o m e   d e s c r i p t i o n   f o r   t h e   t o u r   g o e s   h e r e "   x m l n s = " h t t p : / / m i c r o s o f t . d a t a . v i s u a l i z a t i o n . e n g i n e . t o u r s / 1 . 0 " > < S c e n e s > < S c e n e   C u s t o m M a p G u i d = " 0 0 0 0 0 0 0 0 - 0 0 0 0 - 0 0 0 0 - 0 0 0 0 - 0 0 0 0 0 0 0 0 0 0 0 0 "   C u s t o m M a p I d = " 0 0 0 0 0 0 0 0 - 0 0 0 0 - 0 0 0 0 - 0 0 0 0 - 0 0 0 0 0 0 0 0 0 0 0 0 "   S c e n e I d = " c 8 c f c 9 9 9 - f f a 9 - 4 5 6 a - b e 9 4 - 8 1 5 3 7 3 2 2 e 7 f 0 " > < T r a n s i t i o n > M o v e T o < / T r a n s i t i o n > < E f f e c t > S t a t i o n < / E f f e c t > < T h e m e > B i n g R o a d < / T h e m e > < T h e m e W i t h L a b e l > f a l s e < / T h e m e W i t h L a b e l > < F l a t M o d e E n a b l e d > f a l s e < / F l a t M o d e E n a b l e d > < D u r a t i o n > 1 0 0 0 0 0 0 0 0 < / D u r a t i o n > < T r a n s i t i o n D u r a t i o n > 3 0 0 0 0 0 0 0 < / T r a n s i t i o n D u r a t i o n > < S p e e d > 0 . 5 < / S p e e d > < F r a m e > < C a m e r a > < L a t i t u d e > 4 4 < / L a t i t u d e > < L o n g i t u d e > - 9 3 < / L o n g i t u d e > < R o t a t i o n > 0 < / R o t a t i o n > < P i v o t A n g l e > - 0 . 0 8 7 2 5 1 6 7 0 1 5 2 4 7 0 8 1 7 < / P i v o t A n g l e > < D i s t a n c e > 1 < / D i s t a n c e > < / C a m e r a > < I m a g e > i V B O R w 0 K G g o A A A A N S U h E U g A A A N Q A A A B 1 C A Y A A A A 2 n s 9 T A A A A A X N S R 0 I A r s 4 c 6 Q A A A A R n Q U 1 B A A C x j w v 8 Y Q U A A A A J c E h Z c w A A A g E A A A I B A a w 5 M Q c A A D v + S U R B V H h e 5 X 3 3 l x x H c m a 0 H e + 9 g / c 0 S 8 + l 9 8 t d a U / 7 J N 2 9 d / f j v f v D 7 u 5 H 3 U l 6 k l a 7 2 l 2 C 5 N K B D g Q X J E A M v B m D 8 R g / 0 9 P u 4 o v M r M q u r m o z 0 2 a A + w a J q s x 2 V V n x Z U R G R m a G / v W T r 7 L 0 / w E i s Q Z q 7 H 6 K k s k M p d N p y m Q y l M 1 m 6 Z 2 T 2 x S i L P 3 p S g O 9 d 2 p b 3 s v F + F / O v b g 8 H a H J 5 Y j O F c b T o 0 n q a 8 v o H N H m T o h m 1 8 J 0 u C c t v w e E s m n K h i J S d r w / J e U x / v q 3 T i T k d e T P D K V o t D P t 5 M 3 r O H / 3 V I J + m o n S 4 / w e 8 3 q 5 + M X p B J 2 7 F a e X j u x w X X g R o l B + I W 0 l Q / T Z j T i / 5 r 7 Y 3 5 a l J 0 d T F A 0 T j c / G a X o 1 R u F w m G J 8 w W 1 t R L M 3 v 9 b v f H T B t / 7 o o / f Q i x T v f I p 2 d t K U S q W o v z U p h H r 3 5 J a Q C c R y y Q Q i 5 Z M J x X i t J z y l S 4 q j t V F 9 z 5 3 F C N 1 c i F B z P C v E A S D E f a 0 Z e u 9 M i l 4 9 u m O R K U t p z c G U P o J M O D 8 7 r s g C M i 1 u h I V M q U x I y H R x K i a f f + v E D p 0 e V O Q q F f j c e i J E 6 9 s h u j A R 0 6 U G q n 6 k W i w 0 x b J C b P W a e n F u L S Q N D v K n B n a o O Z a S x m t n J 0 X L y 1 n q H H 1 R 3 v c o I 8 z t z y P 9 1 z H y I q 2 t Z V k z p Y R M I N L 0 M t O I H / r 5 u z F H G G z B 8 E K V Z + n 6 9 R s 0 M D C g C h l N T B C A K 5 E 6 G j N 5 L T l a c A j r t b k o 3 Z y P 0 s S D X M 1 2 r G N R j i C a Q T I d o o z O o q X H V 4 I 8 H 1 1 t k H L z E z 0 t G b r H 3 5 d S / K S R j j R r 2 w T 9 O B 2 l 7 u a M a E Z c 1 7 G + 0 s n 1 7 d 0 4 P T O W p E / 5 u t e Y X L n I J x a I b e r A 1 N 3 9 l T B 9 c C V O H 4 7 H 6 f k D C W 4 c l E W A u t / c z F D n 8 I v 6 y T y i f / / 2 6 d d W F T 1 a a B l 4 g V t H 1 8 R D i k U y t J M K 0 V B 7 m h 4 f T m o B 8 a 8 C m 2 D 4 j k h E E Q L a A s L + 1 e 0 4 n W D N 0 s 3 C D e w w G T 5 n Y T S a x c Y A C / g x f m + c N R B a d i / w G Z D G o J / f P 8 f m 4 S H W a P i N K 2 z W G U K + w q Z Z S 4 O 6 t m 0 2 v R p Z W / g h z d p r l T U P 0 M C / + / 1 k j D Z 0 v h S 8 z d o u y p / z A 4 Q H / 1 B F H 2 j N a W D M Q P u I B P M P d Q g T s D m + T I t T 1 + T 1 R w m P J K E a W 7 o p 1 H y M t V L a I V N T L M O C y P 0 S v l t u Z + V 9 h T W S Q j K Z Z A H w m k H B w E c h R / i O D 8 Y b p e x o 5 y q N d m W p o b H R 0 T I b 6 6 v U 2 t Y u r x t c m 4 u w e R j V n 1 d l J w d S d L D b 7 T 8 B T 7 M W g b k I c h h i A S D l u Z t x e m I k R V 2 s p b y 4 y I R i m R Y t U g r w G 8 B T / H u K G v l Y 3 Q 7 T 1 3 f i O u f C k A k w h D K k Q m q I R 2 m 0 n + / 5 8 j f 6 X Y 8 G m F D f u E / k E c D A k e d o Z T U k J p 7 R S t F w h t 4 8 n s g h i h + Z V J F b P j 5 + l U 6 d O q l z u 4 M h A e T r P e 7 z F A L I t p 4 I s + Z z C Y x + E k w 3 w H y X H 0 C U E e 5 r T S x F 6 D H u U 1 2 + H 5 V + m h e X 2 C S c X v F R k T 6 A 5 m 1 n w s a j W d G U C o Y o q p 5 Q Z 2 d F s + Z T T k o 0 s W x S G W K h o f r F G a L f f v a t v O d R Q O i 3 n z 0 6 h O o 5 + D z 3 l 7 i l Z n s d m g m k 6 W 5 O c 7 9 g x y G Q H 5 E A L 5 l + u P g j P f m z J 3 R O w T b 7 y g X I A A H H 7 0 D G 0 C 9 C 3 w p a 5 v V j O y K 0 5 n 2 A M e u Q x 2 s j H R k x F 6 / y Z 3 p Z c y y s K y 2 D c / R 7 g B + m Y j S z 6 m q f t 7 l P 9 c n 1 B n n d q 7 H w v h / 5 / f 6 1 k Y s n h j Z p q D O q c z b U p 3 E t c G a A K H 4 w 5 f b R a K p o N E p H B 0 L c e D 0 a p H p k C N U 1 9 j y t r 2 c d x w M S y P P S 4 R 1 q b V D C F E y m 3 P L J y U k a H R 3 V O Y O Q D 6 H U 5 / C / L U o 7 i Q T F G x Q x o H W M d 8 7 G I P f h l p h U h 3 v T d H U 2 X 1 i h l e C t g 0 s c l 2 c I d n s h I p 9 h a 5 Y + v t Y g H r 5 h 1 k w 7 n A d 5 7 F u J 8 6 W + z p o Z L u 5 v 7 8 Z Y S + / o V 3 I B 5 w n e U w g / P 5 w U 5 w n 6 j r l Q P 4 h 7 O X 8 P p E I u / 7 u K k e q l w 9 v 0 6 Y V L 8 t r D D C b U t 9 Y j e D j R O f o c b W z k k + k 9 m D x a w v z I p I p y y 9 f W 1 6 m t t V X n D E K 0 t r p K b e 2 5 f R 7 g + 4 k o P d g M O 4 4 I E O F o X 4 q a d y Z o Y G h Y F X r w D Q s 3 h N O M H a 1 s h a Q v A s c D P g 8 S Q p u l + f g h k 9 H P d L v B m m q a t Q x c 7 s Y k B G y z s J F 5 C k K Z s k g Y 4 2 7 + p A I u 3 4 / R 1 H J w / 6 q B v w / E a t D a 1 I X K n 7 8 X Z 2 L l E s e G X Y Z z S X z x 4 Z A i 1 a m 2 2 3 R p 4 o F + x 8 O J s D Q m D 3 E K I p P A h 0 w f X 4 t L 6 6 7 K 3 H I g s b P j S y b A S y Z 8 f G M n R E + P p d i 0 2 m H h V d 8 F M l x n Y R 8 Y G q G t z U 0 p 8 + K 5 A y l z a Y K O p i y N d a W F O O g z G Q J F + K d t s t i A x x D a w r w O 8 g H D H a a v Q 7 T N f L U J d n o w T W t M X J R 9 I O U h 8 d B d Y i I t b 4 X l G u C O D 0 K C v + / z m z G 6 s + g l n b q I x 4 a U 6 Q n 4 N 2 B c p s t x L o k r D M 8 M z 2 9 8 7 T D 9 + t V n n W f 7 M K b Q v 3 / + 8 G o o k M n P z O P H J f 2 N N 9 j E m V 8 L S f / h I z a P 4 B R Y Z m 1 w f S 7 C Q u 0 + f A C f h f m R C 9 R S Y X x z B 8 I Y E n N q a i X M A p 3 1 a c G V H P k 0 2 g 4 2 t t m k a y z d m 2 g A V z 2 + G 3 0 Y C D y G B I L w i 9 N K O 1 2 + D 8 e F I p 7 y L C o z 9 g w T 7 q e Z 0 v q I x / v S Y n r m Q t 2 3 T W J 1 z / n X Z L S V o 6 k 4 G f P v 3 T M h + u O X 3 8 n r D x s e W k J 1 H 3 h O H B B w a + e Q C a 0 e v / 7 G M e 7 H s G C j J X 6 Z z S K M 1 2 D w 9 c O r 8 Z x Q H g C f M w / Y R b B g B s F v T O j C v S g 9 N b r D 1 0 c s L M H m V D m A N o L 2 k n P + X t x T n M 2 x n S J j u G p M S 9 3 3 0 m a I u p v d a w W p r s 8 j y k E X l A h D U h c q 0 u N D a 0 x N L j W v f h W Z z N E m F b x / T x 4 I 0 Y U f z s v r D x O Y U O f L r M L 6 o 2 v k D E W p k R Z W 0 v z w 1 D h T l P s H o 5 0 p O t q b c o Q M 4 y j z 2 h u G B 2 2 E B f 0 O 9 G G U N n M f r I v c P D Q g W k 4 / g D C n u b V H K A 6 w y H 2 I n p b c K o V G P M o t O n 4 u U h l O s R a I s 8 b d Y Z M t L k I N p 8 S f 2 Z z 1 A g R / / Z j S x t B G h l B w U h z q S X E d 5 V 7 r t 3 d V n 7 B c v H l i R 5 w g 8 B 4 a h w u c F D b y 6 9 k t M 4 R C g u M H 9 d 3 c z H 3 L 6 Y d L U 4 V + 9 8 X D R a h Y Y x t R 0 w k Z Z z r Y t U O 3 5 i H A a e n Y h 0 N Z 2 u Q G E 4 O h B 7 g / 4 J g e L M n e m 0 Q / Z W V l l T o 6 v I 6 G / I f u B 0 Q x I J r B B v p P 3 j 4 P v G e I z w O R S v t m h X t L E e k P J T M h h 6 x + A L F s L a G 8 f 7 n E w u s / s Z l n g n p x j e 8 y G Q 3 G Z 6 P c t y J 6 / q B S c W e Z p L i X c o F G C g H A w J n B l L j 4 T V y i Q S m k M t 4 / a C p 0 a Z c n H x 5 S P X S E i n c / K 8 G W E g E B o s C W Y h h t Y 4 4 O f M g E v H Z s h 5 Y X 7 9 P Q 4 K A u A c o R + V x g L K a T + 2 o Q V p t U C e 7 T o E + F m D t 4 3 B H n 5 j W T b J P z O 9 Z 4 z x 5 Q g o 1 x q v 7 W N H + v / y O 6 w 6 S 7 N h v J + b 7 V 7 Z D 8 1 u p W m K 6 x C V c I 8 N i 1 6 w B e A N o O l T X S m W H y V U i V + q A c U s X j T K q W B D 2 Y f D h c 6 k y o 7 / y f 1 j 5 E U 9 8 z t L 3 t h h N l s k w m v v p y y Q R A Y y R v / z v 9 8 p f v 0 f 2 p K W r v H Z M W 1 u d Z V w y 4 l n n W b O g D D b W 7 T T f 6 g c l s X H 4 f 4 0 5 o 3 b 2 A x v j 6 T o y e H k 2 J 6 W Y G c P H e + 3 w O 7 X L u V k y i x g F 7 8 B f a C F r H D 9 B + 0 K J w p x t z F F q v 2 i i V V D D / 4 t x B 3 F m 6 I K / t d z w 0 b v O W g W c o k c i d y 7 R b M g E Q 0 P a 2 N t Z 2 O 2 K W o K + R N L 7 n X c B 8 0 h Z G a A v k o X V w e b g V z I e y y Q R 8 M Z 4 Q F z z g R y Y A 3 r u X W K P g O u 1 o C B A Q f R 7 0 G Q 2 Z X j i Y d M g E + J G p J b I l R z O g i 8 / j W s 3 1 j 3 b l X m O l k f e 8 B G 4 Z X k f C s 0 Z M Z m P v M 3 k y s R 9 T 6 P f n 9 r + G 6 h h 5 R q Z g w D k A Q p n K N g / F H B 3 g N X 0 a h N a G L H U 1 Z W i s G 5 q O y W W Z P s D K 8 g P q 6 O z S u W D g U 6 h L w N u y w x R D 5 x 9 j O 0 d 6 0 / T j V F Q C V w 3 G 2 V z b 3 G F T k a 8 D r 4 P Y 0 B I g g N 3 H M U C 0 + Z U i b m 3 8 5 j d 3 o 7 S s H Q v I 4 7 q 8 Z i a A e v v m 6 j q t Z H t 0 S e 3 h 1 V R e L W U 0 F Z w U T U 1 h 2 p z b 3 5 q K C X W h m O z V H d H O p 8 U J Y W u n Q D K x i O c V + Q D j R m j d Y R q N c p + h E L a 3 t 6 i x s U n O j d A b I E I C I o A W 3 s A I L 4 i K 9 2 O 6 x q 2 F i P S t D n S n n T 4 W X r f 7 W 3 4 w v 7 d b 7 9 s z Y y m 6 M K E 8 l H 6 k A h b X 0 r S w u E S h W B v d W c 1 1 0 v Q 2 b t D C d o v O V Q e l k M r x / D W l a X 3 2 R 3 l 9 P 2 L f m 3 w N P U + z Z n L 7 T Y X J h D J 9 U g Q Y o 8 L g Z m L x h i 4 J h i E T A O H e 2 F j X O T U v C m U Q V p M M Q B Y z 9 w k a C O N A s 5 a 5 F k Q m E M 1 g 4 g G 3 y m w O 7 o Z M g C G T D R N e Z O q q p y 1 C J w / 1 0 Y k R N d 3 E R j S 5 J N q 8 q v A 8 N P v 5 m o R n D x n Y T v D 9 W P K x 3 5 I 8 0 / 2 a W g e e d i Y I 5 p M n / y H n v 8 c f L d z 5 n 1 q O 0 O 3 F s D y o c t H S 0 p o j 9 M D C / D w l t t U 0 + k I Y 6 s A E R x U D K G N k f M 1 f 3 c 4 V e p t o h 3 o y E u 5 T C Z w d V 9 8 D L x 4 A R e C d D B k P 5 d 7 D f G a U X j 6 S p K c s U 7 X S 0 P S R / w 3 M s z S E Q s K z Q u P a 0 P 2 0 r 7 z s h 8 R P 1 K + 4 / q l 7 5 D h t c b / Z q 5 m Q A H 1 w Y M p L A Q Z Z E b J z k P t P x 4 8 f 0 6 W l Y W t j Q 4 5 e 7 d L b 1 y c T C G 1 k + N p / n A z x f W y K 8 w O O B V z m D 9 y X Q g x g W 2 O G b i + E 6 O e H l b B u 6 7 C h U i c A l o t M N k S L K y p O E I 0 J 4 A 3 e e P N U b k F a 1 2 t / e 4 b O 6 H C l a s D 3 8 V m F h l C Q h 2 Q y S 4 1 s u f j J T b 3 T v j X 5 1 r d a n R i 9 f D J 5 a t + b L w I I N A Z m Y + H y B a S p p f T + x N l r T Z T h K t 7 K t F A 8 j v A g 5 Z Z / T g + g Z j I h O t y n + k k Y j D U B t t B i u M d t J u K 5 c U X g S q G n Q w 1 2 H 2 b N t 5 Y I O d H h C J s C U N + v H 9 3 S p m u W X j j g T s x E u B b K 0 e + s B r z P 1 e R Q b i c h F V d h K L z / 9 E F 1 m s I 9 o n U A K x S 5 8 X l I p n r V u Q 1 + X Z + V i v d Y K G C y T a 7 E 6 O p 4 6 e s a J B L F T T o 4 J z 6 5 H m M B V f 0 q t O r d L d y 6 8 u / B j Y 4 Y O g A O E Y w 7 A e i D Y Z I h Y L Q U O u K N T c 2 7 C p g N g u 1 M A Z p j W b k 2 w M Q g w q P W i B g i x p O 9 D 6 i z J S L X Y g B N C 0 e H 3 x T 7 S s D 7 f E 3 e y I H R U j D 9 I m 1 P y m v 7 C f u y D 2 V M P V O J g D 7 k I a i 8 E P A b G K t B e N L J U y d U Y Q l o a M j v t H u B A d I 3 j i c p H l E C Z 5 w S q G i 4 5 k 1 A q v e 6 I e w g o d F S B t 1 N u V H x e w E 0 4 e U b M z r n E g y O D z 8 M 9 n m n s n A f i z U t g E V n i g E a e X f I / Z y R A Q B n y A u p + I Y a u p 7 K k 5 9 6 J q 5 J v + L 6 p Y b u p 6 T 1 M a 1 R L q m C K 7 p U b G + t 0 z + d W 5 Y B z V s z + R P 3 g I t s E u 4 V a O n 9 g L X v I N g w W R A h Y c N P G Y 0 N t I i m 6 2 9 Y 1 i V 7 w 1 T y g I x L 2 V X n D Z C 1 4 X V a G B z g / i e u C 0 8 t C I W m k h R C 0 G O V 5 8 3 J y A T k Y y e J C 8 y V o X q m f d W H a u o c 5 g p S d j y S j T z y e P M l o J c F p 7 G p l d q 6 + i X G 7 s i g O 8 X g 9 m L E 8 d w 9 M b w 3 j 5 b 3 W j F t / Y a O q 8 P i l x A 0 m I K f X n N J N 2 4 N 2 P p p j J 8 d b t Z n l Y H E 7 T G + u B m j D f / h K Z p e D k s 9 F Q L M Z 0 R 3 G K v Q 6 6 z Z L b x 1 a P I 4 m i R y w q 1 T u P V x X 3 m q R / J v R u u E V K h P V L m t m Z D 8 4 F 9 a G G Z F 1 V b u u 3 h n p q J T H i Q M X n I X g 9 3 n A D A R 7 1 i f 6 w D B 4 p B / 5 n 7 W S K 8 7 G H x q M O 2 s u z f m E / b j + c q K 4 Z W j S Z l u g v h A e 4 w M G N b u d e 8 Q A b I p S 7 s i T A l T S a C x / C I 8 d g / v U 3 b z D q H 4 C N N v v 4 B l a H / 8 d Y 7 8 T N y h d t / J k M l L K m + + V B i P V n 8 7 C 9 C s q x E A k A 1 e L 8 B L r C D z L Q i 4 P D x j B M I a m D g 7 w A z S n h p Q J M N 1 Q W P g v j B 3 K g g / 6 3 8 g Q o v U 2 Y j G o f x 6 s O / t 0 3 H V w N x b C t P d p Q h N + 7 j r M W Z n P r O 4 M C 9 H R P h H A 9 Y q / P R G T K 7 v U H f a W U 9 w t / A + Z p M 3 s u E m L m s 8 b U l T H f / + + M 3 F 8 p 9 K F R B p f 5 I S C b / w I l V h L r z 5 8 o H Z r X B K w M u G a Q p w X y M k y A 8 Q H n H P e u A 3 H 8 o G X P O Y J m 6 W K r a B 5 Z I f Z 7 M S c 5 6 2 u E E / 2 I O F O H P f B 4 2 J q f W D n k B a P 3 h j C I M A X m A q i f E k v j C 6 S p 1 t + Y 4 W 1 K + f R l x b W a G f H v T Q i 4 d S N L 8 e k j l o G H g 2 Y 1 n Q Z D B X M b 5 n 8 O W t K D d U + f V X D r w a H 3 k 7 y U p U 2 Q z F U r f 5 W E k N W T 7 2 d q c V Q t v g k 6 y d c t 3 k i k z q 4 d r w 5 n e H r L P S E K I G g s g E + J E J C C L T p h 7 4 f X I k J R M L / Y A + 2 q q Q B T t u q N m + i J w w Q G g Q t E Z B M l k V A Y 3 Q E g s Q J L x P J 9 Q p P I k m 7 0 e m P / 2 E t S l c A T 5 7 x d V E L W 2 t M k 3 k 7 m K Y r x d D A 7 l m M s 5 t M g E v H d l b f z Q I t p y I 3 H B Z K n p I v V h H c B 3 U / w + L A + V q J Q 3 7 X O D N 7 w 6 I G J j k / k o 7 F v j X Z X 6 Y n S 5 9 p w 2 D 6 U 0 3 u H T W m k I B L Y L Z t A B a 8 v v L m H i o N B m A y A k A C 6 i A 5 C e 0 O R g I T 6 v 9 y j F F r D e P b U u 9 h T L 8 + b z 6 c / G L M / 7 u e J R j T O r K j L r 2 w 7 0 Z O n 9 X m a H h s A r w R Z 8 J 2 h 0 x f j a h g l B I k 5 e C H J l g + O W x e h I 2 J r D l q i 5 / f / r 2 h 8 p I 6 S 7 R P v S E b H W S t 9 g K o 1 h F 7 h Y Y C 3 q O T b 5 q A 6 5 5 a B / 0 z d p 0 g O l V 7 r s h U D a U S e b 1 Q 9 D P g q Z 6 7 V j S W f / h L 5 N Y 5 M V t 5 a E B m 8 u I 1 g C g d Q w a 0 4 v 0 + h O 5 E e W I L Y Q Z j C s E P 2 Z W o T 1 z 6 / r 2 Q l h c 5 R i 7 g s f S d r L 4 r b l h L / a J W E R o M 6 9 z o x z 4 m X 3 m a B L M P i y D 0 J C 5 J a / V A 3 U 3 + W A h + W o n j z a q F J k A z 7 P J g 7 3 Y I 6 6 t V G x t 5 o Y J Y c c L w O 4 f n W T N g 8 H e m U W 1 Z h + W / j L A p M C n t K Y y i 6 k A k 9 w v 2 W L + r 6 2 u l E 0 m L 7 Y j P f T F T + 5 1 Y p w J 5 A X p v r 8 X E R e 6 T S b j W I G m M g P B r c l 7 d P W + + 5 6 N 9 T U 5 g l g G I B P e Y c a 8 9 h q u V G r j m t k L a y u A u h K q t W e M H 0 I u o U x F B d T X n v H m i a S Y X r b X z Q s T j Q 0 E L V b p h 6 b m X G E 3 3 S 9 v A C q m q n e 1 Y m 3 z i H j 1 j A z A 1 I I m + + q O 0 i g Y G 8 N a e V M r E Q q l t q i t v U P K y w U W z 7 S x Q Z 3 6 j O j r 2 1 E h / L u n k / T M g T S 1 e P w b C O C 9 N J 3 r e R w c H q E T g y D 4 q u T N d X m 1 l K l h 9 M m w g U E 1 Y M s N q h F u 9 E S o f n 2 p u v a h E u n O H K + e C w + b c l 7 b G 7 D c G F p a b C g G 8 6 v Y a H 5 L 3 k q y u 4 e J O s B 0 i J b W N t F C 6 M + h H 4 K W H A Q D f n 4 o K V o J u x 2 e Y 4 F v b 9 i h x i Z 3 T h b w J Z M S Z l g p 8 H P 7 b 8 K 9 y H j l a E q m 3 w f 1 h R C 9 8 f i w q y 3 h 1 P h h U s X 3 m d V 0 g 4 Y V j H M j m 4 G D h i Q k C 0 C f 6 n g Z G 8 E Z 5 M p I f t 4 A 4 1 K 2 n N X y r 6 6 R E h g b d L Q T F x l 4 6 6 l y d J I W h J 7 n / h M W N o H 5 V U q 8 W S l a q p T 3 2 J o K W m l p K y x m H o g N m I h v w K z p 8 O r h L T o 9 5 J Y b v M S k h B l m I N 6 7 A j j C 7 7 U d E Z / f d r X p k y N p + u x G r n b x 4 t s 7 U b l m a N Q n R 1 2 C B Q G r 6 C J I G A h l 1 R g f X P Z w n P y M + 4 Q L 6 x F n o 7 q 9 Q u R H C w 3 + x 2 k i f D B P 3 m q R S m v i q o C m 3 s d Z O 1 l k s i o l F 3 5 l u 8 f C O u 5 c 7 R Y R t J u f L d h A U 7 N / 2 I 8 t x E H v C Y J o B E g o H 0 F s A 9 s U h f a G G Y V + l h 0 M Y D Q d f t 9 o A W w l W g j H W B v a z g n g z s S c P s O y a o U 1 x v O H U n L N 2 J g 6 C O h 7 Q t M i X Z 5 2 C Z o N x Z w 5 X r A M c K X P s x b G 9 x X r z 3 q R J y N W X p 1 i 1 2 R E x V f H x C w G v k v c U e 1 T g s 1 6 x 9 T L q R T 3 H P B k 9 w y s A S 5 9 F r 4 M s / u f 6 c M Y m K k M x b D X m R W Y O m H G q r D h A I D + l R f w w B m H A G A 0 H X 7 f r K P e 5 l l k x u 8 O Z P M 2 a + D z 0 F i / P n P x D W s i 4 O J U x N G c g P H N D L R n Z J V a G 4 Z E u B 9 4 K P P N x 4 w T T m V f J 8 b Z v G v M l w v z b b Y c h f i I v p Q t b 7 V K Y b Q Q 9 U h B z o h a A L / / L g v w 7 y 6 q h 3 x X L 5 Y P I I r B D z s 7 / p H p x f B A z 3 8 K w h b 3 X y C s I I m X y P g k N F D h b / C H 3 2 f Q 1 3 n 3 M f X K o c Y 7 N D 2 z J O c 2 X m B N J O B L s c f C 7 G 4 S I k s M Q C S D z 2 7 E J G F l J 5 t U o S x M S r e h g L b F 4 D D 6 r 1 j E c 8 x y A p U G f 1 k x p e h B Q Z 7 W k 4 N 5 c l f t Z F V T 7 R D r e i w n Z i 8 I 1 S L Z / / p n t a 9 r 4 / Z d W l 1 Z p Y n L f 6 a t L T V 5 0 I 4 0 t 8 2 s W C w 4 v G d l J X h q R b E + G j Q T 9 o t C q 4 8 1 y N G / c w a A m W l + O 3 n s F e h L n T g y Q s O D 3 b o E 4 2 O 5 o t D T i m e j M x p G M 9 1 e y h c b O F r M J M m L k 6 q / 5 Q L r z q t l 0 r 6 8 H Z N J m F i m e Y 7 7 j 1 h J d 8 I a p i g F 3 u v K k R P r t B 5 B s 3 w n T K s a p y T X u x + Z q k U g L / 7 7 3 7 1 A Z / + y T I e P H q P 2 j n Z 6 / Y 3 X q K m p k T Y 3 N + m 3 / / r v N D + / I O / 7 U r u v A e 8 Y k 4 2 O D t c N 7 Y X X D e 0 F N N N j T G I 9 S Z a F L i Q r x A L h i H K p o 2 9 i 9 9 d Q h m k X l c T J g V z h w 9 J q X t M N / a A P x 2 N 0 2 h P F A U c D o i Z g g v p N P A x l s b R z R I i E P h S A S I v l I t p 7 L 4 A o K X l y 5 a 4 W q e Y m X 5 R b e l Z O D n n 8 i K X g V 1 Y 5 v P t U p 3 T 2 b T Q 3 N 9 N / + s 2 v q b W j T / L H m 6 f o P 3 7 / R 1 p a e i D T 0 c u B W T S / F G D s y Z h O C C 4 1 s 3 b h m o Z Q Y 1 z M 7 q + h D N M u A A z 4 V g J w 2 Q f N i z J A n N 4 7 p 3 J / E G S y 8 W B Z j U 0 Z 4 F r T E V V 3 j Y k J I V c k v U G J r d L H 9 / x Q S u O L t y x v 9 e T J Y D V T e b q 2 A o i 0 H X O 9 e w U q p Y T 6 2 h V w 0 w b Y 0 c 8 L / C w i x D H q P z D Y T 7 / 6 q / e p u 7 t L + h 8 g 1 r k v z t G l H y / T J u b p M + x 5 Q T b M e h F + w O I r X s B k A h D T Z x Z x S Y m 2 c v t 0 i D 4 3 H j 5 z b G K i f a S X B y s X y w / c 7 T c x J o b v C k K h g X A A Z i r M t w O D b Z J v 2 F F T 7 Y 3 p h y D g 7 Y Y x y o b C T L A W S Z W E k S V T 6 z g i Q d Z q i Z q b f D t i 7 m n v n o V S W p x K Y K j I d I g d 7 T K H u 3 o d O 7 p Z A L F e f u V l e v y J x 6 h Z D 7 S u b 2 z Q T 5 e v 0 J / + 8 A H d v 3 + f t k t Y m y 8 W d 2 c K G / g t J o n W f Z i v 1 7 j G s S Y F T E S M o d l j W o Z c 5 a K t X Q m / g W 3 i m R n G B s b L F w Q M 3 G L 2 L u I U 4 8 k 5 S s T d X U 3 C m a Q M U j + z R 4 9 e P n x k i J N d W m t v X + j D C z / l P 8 k q I t 1 4 m k m V F K e E H S G R S 6 j 8 D n G l 8 N r B 5 a J j R r g W m F v o U 8 E M R C t r C 1 s p S C Q S t M a E n L g 3 S Y s L i 9 T d 0 y 2 E 7 O j q p H g s x n 2 2 p s A I A 4 P / + Y + f 0 p G f v S O O E r M 6 k R + w x w E E 3 i w I U y p A R J u Y B q h 7 L P 2 M + D s M C A f h 8 q X L d I / v 7 / 1 f v p d z L 5 / f i M k s Z X g t 0 R i M T 2 x T Y 3 O L k C r I i 7 p b S F C s B d N Y Z 9 I p S d k M B u / D 1 N V S m 8 2 w Q x 9 9 X z t C t Q 6 c Z r O p e G R 5 L r k q B 0 y X w L 6 7 x Z B k N R q L x 4 U U D T p i u h r A f W L K Q Z r N S 2 y Y j S W 6 t t m U T C R 2 6 A G b l 7 P h k 3 R i r J 2 O 9 S u h t k U H 0 z 4 w 5 8 o A g 7 Z w c 8 M J 0 u f j G K g G 0 C h i c t 9 3 5 7 + j Z 5 9 7 V p c q o G / 3 + f U w 1 3 m G X j i M 6 T J h u m U N T 1 Q K v o Q S 2 e I G W x M q R B k a 6 M y 1 N q q F m h I q 0 n 6 a N j a w p l r u A p b 8 X 4 6 a r h a h T A d 6 d X m Z t h P b 1 D 9 g b 7 Z W G d j 7 3 x q g / 4 E + V b l a D o C W + / 3 v / k D H z z x D 2 Y Z u e v Z k / o 4 g H 4 1 H p Q 9 j h C v K c v v 2 y f L M K 4 Q e I V o C N W 9 f J s b R u n w 2 f N t i 4 k P L A n i W X m 2 7 s p G k j h a 3 U / b l b e y S W F g j 7 w b 5 h G J Z E j L B A l J a i g t o q N t d j 7 6 a Y E J d q Y 7 0 + i D b f I r 7 G P n T 3 L 0 E q g a h I M z F F h C Z n 5 2 h P g / J T C t c D F i P Y b i j s G b w 2 3 8 X t 4 o p 6 d 4 p 8 A A G Q x F 5 Y L D K 5 F p c X K Q r l 8 a p n f s / W 9 t b t N b y N M V i U Y o 2 d d K 9 i 3 + g w 8 / 8 W t 4 L U m E n w 6 C J h A Y b 6 + s S A I x I H X w G M 5 n R n 4 O p 5 t e v M 1 j m R q m z 0 x 0 u m O H + 4 + D Q k J z j U x c n o n K E k w X 3 9 6 m O 6 6 s 0 F J 9 c U h l C K R n T h O L 8 c M / e v I q l I v T R X 2 p H q F T 8 V N 3 6 T 1 7 3 b q 0 A M 8 4 s D g n A 6 W S H E X l h z M 1 i w B R 5 7 I 3 r r a x E Y o s W b l + g k V O v S L 4 Q o b C S L V z 2 9 z z r Q A A 3 5 s N 0 r C + 4 g f A 2 N H i G G 9 z n X E y 0 0 7 U Z o p e P Z p z Q L j u a o h q w t R S u w 5 h 7 o q V g 9 m V T s n x b R 2 t x h 9 F e I V Z I L V I k o n b x y y V P P o q 8 X H W g x b b h X Y y y X C w t u A G o Q C E y A V 4 y 3 d G L + t t A a 3 9 7 Y l Z C e g w Q 2 Q A 0 N D Q J m T Y 3 1 + j e D x 8 4 K z 3 5 A V 5 D y O J A U / 6 g d S E y A b d v 3 d Z n C h D q 1 p Y W u n B z j b K h S M 3 I l A 8 R M n 0 O q A Z 6 c 5 v v l X P V T v y 0 / I o r n 6 L t x 3 L M P B f 2 e X V Q q n Z C y + a d / 4 S d y P e C w e F R f b Y 7 Y F U h G x 9 d V Y u o J O I j M q a D a R 7 Q Q p g K M W D N t O 1 o a 6 N f / f I t + q d / + 5 A m p n J J b c C P g / 4 y E c m Z a z X H Z q 8 9 8 z a J s B Y P 0 H 8 a G R 3 R O R d w R L S 0 u m Z g X R p H 8 5 t 8 Z E l T W f 4 v L Q N i / r J Z y R T 6 + O K 4 u Y S q I t R y k l v N f I e E V 2 N 5 8 3 s F Y u H M x L a H A T P T U z I j t h R g S r z f L F 5 U o d 1 X / 4 c P 7 3 K 9 7 1 D f 2 B l d o l z s G G w N 2 k t 3 d W W F W p m U c D Z M T d y j S D R G X 3 7 5 N b 3 w w n M 0 N D w s n k l b m 5 6 / G 1 X a U P 8 w X O b e a T D V g m P y 8 Y 1 j 3 M l r 8 q E v R a z N D w T s X 1 x J V N 7 t E g C + N 1 8 C V R v P H d h 7 J S L S 3 F z 3 0 u K i H B 8 s L e a 0 5 O V C d n 7 n / t L y g y V 6 w N 8 J A U V Z c 0 v + D G E n O s J j f h o y 4 d r M d H Q A 0 9 r h R k d C 7 F 3 X 0 D F q b B + g B / P 3 5 H X s 3 A i v 4 E / 3 I 3 R / x V / o 2 z s 6 h E y f f f I 5 j Y w d E I f D o W f + i j X T q A i w T S Y 4 M r y m Z a 3 I J N B y p Z 4 Q / + / I m C 6 z i 6 o M 7 k P V 5 g / m h R F K u X n f O 6 z 8 X T f H X e e H 3 1 y j U h C P N z i t Y H d P j 8 S 8 d X X 3 5 K 2 h g B W J l h Y X A u 7 N B Y Q Z p i S E s r O r m 7 r 4 O y P 8 X S i D I H t h B l + D V m v F t W E 6 O n 4 f J F r b c v t W W E M d J u F v X m y n r r 4 D d O v b f 5 G l y r q 0 t x E b a Q d h Y W G B X n v j V Z 3 j 3 y f 1 v S Z k K Z V K y o K X I L C D I v d e D b i / y G c m A x l T J + q P 8 9 s J T F C v 7 l / N N B Q I V R R V e B Y Q N k O G 0 f B V O f o B f Y d S E R R B j h W J u n t 6 n d 8 L Q q G I B g j p b o H f h 9 M D f S s D b N 4 G G F K O P v m + H B + w R m m 2 7 s P E 3 B n 8 4 c d Q 3 q I z v V 0 q b w a 7 o 2 w G w j 2 + P w D S K P q o n P 5 P J x B q s T I b m B R E T d a U a G j r l h s q 1 n I X f r V 8 e A N U D x w 6 I k e Y c F g 3 z k Y 1 B n l X l v 3 D X d D f C E I a g 0 e 7 B F Z 5 N V W M d R u 8 L n O M v c Y b m l i T r c p O J K 8 e S z r v g b s X U 0 R g I k L L L S 9 M 0 s J W L q H M z o r 2 c / Q S s b 5 Q F y P X J 9 c I e q k / Q O Z H e W S z 0 q k m J l 8 4 1 u Y 8 h B x S 2 e d V w K t 6 i o M X m C x o F m H E 9 f h F f x t g E p w B + k 3 l I G g N P U S T X 5 7 2 V 1 N B J D S A Q y c I W A p M 4 g 4 z C f J Z Z V m s B L i z Z 6 5 8 T C c 9 k f Z n r 0 T p f / / D H 2 h u 8 g b X x w Z 1 D x y S N d c x G G 0 D / U Z 4 / k x / z l f b V v m 5 + k N L t P y 2 o p A 6 V d e C 5 y z r 1 F f 5 z 5 W W K i K V 8 Y + H q 0 e 1 A 7 Z J h n N 7 r p P Z Y c K g 3 1 q g E f 2 m c l B o l u 9 j w 2 m 6 6 Y n o B t C f K g Q 4 C h b n c 6 8 R Q K y c Q S b c l K e d M b H v 7 V N J W T a s t e 8 o X Z r K / e 3 E T p L + x 3 9 9 l / 7 b u w f p b 5 6 N O 5 r L G 9 m B / h P 6 f a Y / 9 1 a Z I U 7 V h Z d I J s 9 H T i r y v L q o i c l X L w + f H 4 p d Q 0 + v m l w I p N M p W i 0 w v X 2 v 8 J s e v z A 3 L 9 e I S I Q g 9 P S 5 1 2 j g d X 9 7 J 0 9 i c R T T j 9 p e m a E X 9 c 7 z A K q k v T l C H 3 5 1 X Z c E o 6 m 5 y f F u w k s J J 4 x E B + w D y K N V / z l E k j w y y E N 9 e 2 S z 0 o m r 2 K e 0 w q k k h 0 S N A J K U i s 9 u N V F 7 g e n t 5 Q I C i L S y v E z z s 7 M 0 3 J 7 M W 5 W 1 r 7 9 f t G Y p 8 Y N B Q A T F J 9 e C P Z q P H V A W w 6 f X o / T x 1 R j 9 n 0 + m a X 7 h A b 3 / 6 m k p t 4 H x K N t R 0 t r a 5 n g 3 b 0 w s 0 f n Z I d W P g t a 3 U 1 2 g G m 2 X W I p L o J c q l w u t a q p J 6 B H u Q 9 1 M / Q H P V D E k 9 C T B N 4 8 n n d V 6 C v V d S g X c 5 E g d n Z 3 U N z A g p L F X Z V 1 d X Q l 0 j X t R S I M V w j y b i 0 M n X 6 Z z N 6 M 0 O z N D y 6 u r N D J 6 g M 3 B t E w d 8 Q J u f N Q Z t J J 5 h h 9 d Q b B r V P b r r S + B L C g h M x m H R G 6 5 K r P l s h q p J i a f c 5 9 1 R q n X k c k q 8 m D B F D O o O j 0 5 4 R C t F K A D X C 7 a 2 z t E I 5 Q C k N G P A A D c 5 k F m 2 B 8 + v 0 5 X p r I 0 / v 0 n 1 N 4 9 S L 9 5 r o l e P Z a S f p F 3 u W c b + D 1 o z r m Z + / T m K W z a F t 5 X H j 5 F F z x j Q y R d i r x T z i c e 2 a x 0 q o l T Q m 6 k K E p 6 U 1 n w / m 6 p D W m T d l J E w l l 6 6 4 Q y d 0 Y P H K S G R u U 6 g 3 a Y n p y k q z 9 d k g f l h 0 J L i x W C 3 8 B u E P w I o K a Q h O j 1 o 5 u y P D S 8 c Z i W Y j T s e + + 8 K p v I v f z q 6 / T + Y 7 n r 5 x W C + X y 8 s Y X O 6 g 2 v 9 x X w G O R Z c O K j / O m 8 I V P Q s 6 o k Q p 9 e u l H 1 X 9 m J H i V s 9 5 l C K D 0 3 a 2 q a s v c G 1 U 1 X E t 3 N G W f B E w O Y L t 4 I h 0 J Y W A t T b 1 u u t o G g B k 2 j n 7 0 / L d 6 k x s Y m M e 2 8 E + 8 q B q 6 r t b V V Z 8 H + v c D M i S q G + b l Z 7 u M N 1 C G C v A i 4 v m F V q E m F O u G c E / r M K q 4 P s p e i M y c q t / m D H 2 r S h w K E L C C R y t Y E d v / E o B w y A V 4 y A Y X 6 O Q N D w z Q 0 P E J d 3 d 2 7 J l N J / T W u 2 E q Q C X i w l L + C r B c T d + 8 I m e q w d m R R c F M s j b N z t B L / p 8 7 1 a 1 7 Z r H S q z e 4 b N u Q m 9 X m V g R 3 J / b C 5 E T w d u p T B 2 3 K n d J T j W Q R 2 u + z z b t E / M K D P F G D S Q m u h h Q c w h R 8 B s n h s W K x y f w F E w U G R R x c J e X L + k M f r f v J Z w V Q T t z n g 9 F / M s Q b A k l Z + 8 I v o N i h 3 8 L Y U J H e S Y g r C 3 D R C W g g N D T 5 h D h Y w C 7 i S s B u I p Y V 5 0 a z o L 5 q B U K z 9 j k j 4 s z 9 J d l 9 B S K L J o k 4 1 c Z h E p l y / o M r y Z L O y q S Y m n 0 0 m h G d I Y Q 1 w a y F 4 L K e a A 7 Z e 4 L d g C s L c x P L K x Q A h K H R 9 h Z a F L h c g u b 3 T f X d v n 5 A H 1 4 o E T y L 2 e s L S Z y 8 M 1 2 Y p r r I A r u g / Q x z 5 w 9 E n i T x W M d X U 5 B M y 6 b N 6 Y 7 c D t r s Z j + r k / l Q 5 g I Z o b Q v u H 3 V 0 d u V N 1 d 8 N J u / d 9 e 1 T 2 m t g Y P 4 X l l 6 7 O B W n U D T Y r V 4 f M E k c I u G g S I O 8 3 7 n k b b m s Q q q Z y V c c p b 6 v P G D y W x A S i d x x p a C + z t y q 2 4 L D d C s X 4 X D 5 U Q 8 g V a H f K n e r U m i d h f k 5 0 U j o I 0 G 4 M B R g w 8 + U H B 4 d l f U M E S T 8 1 U R l n C C V g k 0 U 8 R z j T + f 5 P 4 d M 5 i j n e b J Z 2 b Q 7 N 1 S Z q O d A u h 0 0 6 o W 3 r 7 K 1 4 U a d Q + h u T W 1 I p E T W u v 5 S p 6 f b K N e z a N B Z w f 4 c + k m 9 f f 1 y L R i k 9 d v C F M t v B a G O j z A Q w g + L L F 5 S 2 Y n / w w 2 q D 1 Y R N d l 9 A y a 6 a + 7 V F m Y 1 o C A s a 5 f x z X t z 1 G q 5 o S F 0 R 0 Z a Z F 0 8 b N G C K A m Y W c U m D 1 Y S y 2 V O F w H s 6 R 8 Y 0 A 2 C 3 9 S S h s Z g k 6 5 S + + F W C o Y k u Y R x k 5 Q L u T D m a Z J a 5 a m a q X Y a C q k O w J L F h Q Y i T f / m 6 I H 8 7 T F t w O v l N b O w V H M p Y z i 7 R S F v p I H X Q W G v M 9 F X Z N I k z D + Y v Y g Y L w Q 0 J s f a 8 6 e M 1 A u G Q E I a n A d o J U M i k / C + a k N 0 R 7 W T 4 0 R C t k 7 A z n l B w F o M u w G m g m M A 1 w v s w L G 1 t b l 3 x 4 E I Q W F g m r r p C 9 6 7 c 1 v 6 X k A x T Y o I c p h / M H s x b d 8 A 0 f A Y i 7 O d L 2 h M d q J q n 6 X 9 A i G J T S T n 3 N V G M l 3 D v K 6 T L Z f V S D X R U B j m w A P 2 m n 2 5 u e o C E + w e b P r f b t D M W i + C 9 o L y o p E F E P G A h R w H + C 4 Q e W Z q U n b 5 M I P N j i D z w 9 / x W R P P D 6 Y v i M H X Y o B W 2 m S t Z j Q r t K w N R M N j L M 4 b 5 d H X m q F 3 9 M b a 9 Y a Q g / 9 Q R / y f Q x Y 7 o b / k 5 h X J + D / 1 B V V E T f p Q l F z m I 0 6 Q V 0 e B f V 4 D Y I u W v W A 3 L n M b + L x x B i B 8 C U Q e H B m V L X O M e e c I M t c N 1 s U r B c Y 7 i X 7 f 7 T m 1 q 0 k Q o J W a W a s h j A j C V u r u I h j T q 3 9 Q r C I H i O E S x Z z 7 J V d b 8 X / y e Y h c N R M / P f 6 / y i m T W O E f Y / 2 E X y y A w q 9 W B h / 4 C I V U e A n Y 3 N y b C Q e y F N u b y s b S Q u G + D Q D z c s X a i T A a i + Z p F z + g X 1 T s e d j A 3 k 7 1 h u G F S x a X O P y f l f d L 2 C E E 3 + L K Z T V S 8 Z q v E E p 6 d q W 8 Z 4 + w 5 y l h W 3 + g V M H q 7 C r d j Y 2 H 6 I e g c j / 0 D 6 r d L A o B 5 m W b N U g 9 a 4 2 Z + c E s i I l + E a 4 F J t / 6 2 m r e W h o 2 P r 4 W 8 2 2 I 6 g J N D n V U S c 7 x X K X c a C V D O F O W p U M H y h t g 3 w 1 q t m k 1 W g c j u M H a y q + s s k D w y T y 3 / B 9 9 + G c 6 / / U 5 W l n J 3 W S 5 U g g K H S q l H z a 5 r E h R i o m J Z Z L t W D y / v Z x s w I z E Z E m s W I t n A J M P U R n 2 W h o Y B D b A D v T J d P W f S z E Y 8 g h R c v p N h j g 6 y f Q g k + z X M t T T 0 y y y W M 0 E M e f L r X 4 y h P I n U u 2 A 3 + / r 7 a W 3 3 3 m T X n 7 l J b p w / r s 9 9 4 3 8 E B Q 6 t L 5 e f C e 9 q K 6 i U q L a M X Y E c i w v P 6 C Z q S n q i y 8 6 Q m R g j 0 3 h / o d H x x x H h h / M 7 y 5 s h O j y / b 3 1 O y s G m y A 5 p L H K c / I 6 8 b N V 2 g v 9 J z R U u X J Z 6 a S a w h r A e P q 8 y C + p L d 5 6 5 y 1 a X F q S n Q I r C S z k 7 w d 4 0 I o F t w 7 q 1 V 7 h k S s E m G m 9 f X 0 y f b 2 z s 4 s G R 0 b E 7 e 1 t u B D 7 5 w X 6 c t 6 G Z G P H / c z 4 T I Q u 3 C t O 6 F r A E A W k s I 8 g j H 3 u k o j z J l n l t U B t g m M 5 R c N J 5 0 H n E M s + Z + T m q g N s V m a A Q V 9 o L A S E X r 0 a v I y W P M g y U C i 4 1 S x x j D X u / L a L M S h W F 7 a Z Z l B O 0 C + c F 3 b 8 X k u c B V C f 3 3 u w + 1 W X K g c Q Q q c c M w 8 J J N F H S 2 N h y o l N I v M e f J c t j 9 V K Y R b v 2 v w l Z v g B 8 t F D o D w U e 7 0 C k J 3 / L I B U 6 E u c P H m c / u k f / 1 n i + L w o N C n R D 6 X E 7 3 V 2 d b H m N p 3 9 L C 1 K 8 K r q v 6 B v V I j C C 3 M B e z 6 J 8 O Q D g u U H N C Q r b D I a o P b 3 z R R 3 u W T + D 6 T I M f M s E j l a C O c 2 i X S 5 m H x Z i s e g O 6 r / V z O T D 3 C 8 u V p L F S V X D W G E 6 O / / 8 9 / R g + V l m p m Z z S H W x i 6 j K U p H i H o k e F W Z W R i k B S n X A 0 z R e I O / 0 A f 1 j U z M o h 8 6 2 G Q 0 2 D d k Y o B P D j F y k i a M E M g i j 1 O m x u J c s m X o u W f V u v b V R k 0 J h Z 0 h Y G Z 4 a V R t W n U 1 l 2 c / 9 / b 0 0 O D g A O 0 k k 3 T + / A U 6 d + 4 r 6 f x j 0 + h v v z l P / / H 7 P 9 L N m 7 e k j 4 M p E d X E x v q a T O O A a Y h 9 p D A 2 J f v 2 F n A q + K H Y E s / A R / t o e r t L l K B k y K Q I A y J B O 0 u Z J h W S K s M Y V G 0 a 7 9 D X 1 + 8 V s i w q i k R 4 j D Y 2 M y K I a E G k F e E K A M x R g E r R p 9 V C E / c X X j u a l N F / b s g E 7 5 1 C h 1 6 d e y E r v j K h Q D a D H 3 + 8 T E 8 8 8 Z j O u Z i b m a b + w W G d 2 x t Q R 3 4 D t X 4 7 1 u 8 V + 0 U 7 K a L w Q + G k Z M T I i t E 8 W N k I 5 2 q F o 2 x a n c s K R y j j I z a w k 2 O a T e h s m t 5 8 / Z T + 9 u q C n x Q k q D a p I X u / N F O v B q b g 1 k 5 I B k H f Z R I Z r G w H / + 7 M z P 0 c M g E g 0 7 / + y 2 9 1 z k W l y A S A n H 6 w x 4 o q A e 9 a 6 P U D W j d F J q N l 8 p N 5 D d p I L y H m 5 C 3 y S R k 3 S P K d r h x W M 9 X U 5 E N L Y R w T d q o X L u r d + z q b l I r 6 9 k 6 w m 3 j M M 7 v V 4 G 9 + 8 2 v 6 9 J P P d a 7 y C N r 0 G m N J l c Q n 1 / e L d k J S G i o v S Z 8 I i Y m C c 0 0 c l V f J E E t p M j b 1 O b 3 0 0 g n 9 7 d V H z d z m J p k B X i + 8 R f n v q C z M T h T j s x F 6 4 Z B q 7 Y / 3 B z f T f p 4 / A P f y 2 u u v 0 H o V n B b Y A x d 7 1 Y 5 P 5 M 6 u 9 U a I + 0 G E i q 8 Z m g w b Y c M E s p c n Q z 8 M 9 w T v J U z w n n 0 w g d A h j i G N k 6 y 8 E M X k 9 X s 1 0 Y R M 8 j q m + O N 1 l W J x b j i 1 / F U 7 1 c 5 t r v 8 a o u 7 A Y y 6 x 7 H O G l 2 E V B t Y s h 5 O k L 3 x f 8 q c G 0 3 R t L k q X p v 3 d 3 X B j B w H 3 c e n i J Z 3 b O 6 Z X F N u x P y 5 2 U z 8 1 l h t Q 6 4 0 Q f 2 B N E L T X x c A K S 4 h 6 w L R 9 7 O G L v Y I N 4 C 5 H d D q i 3 O F N f L Y C m 3 v v D b a Z p 4 l i E k i S U 2 b y f J T X 9 F E n o 5 1 A r B B / r 5 G 9 W v z V 1 u R j N N C 8 B B A a M u U T q 3 Y 4 1 p e i 7 l 4 1 U z e h u y Q Q Z n 5 W e S g W w T 1 6 Y E Q e s g H c 7 P P z C 7 Q Z s K B / I a j 1 y U s H 5 l 1 N L 0 e k M f h k P E s 3 5 i N 0 9 m p c n A x I 9 u K U m B f 2 w T 5 y j a O y h R y O O Y d z J o O Q x K e M k 0 s Y N 2 / 6 S + Z o X j t 9 2 t 9 k r h Z q b v I h g T 8 2 q Q z y 8 v p Y L V y d j c q 1 A M f 7 X Z M O k d X Y q d 0 A D w y t e S G M j o 7 S 7 d t 3 Z P I e T K m t r W 3 q 6 + u V 9 e y m p s p f K a l U L K y H 6 b M 7 7 T S z F p L G I B V u k b l L 2 a x b e 1 g + G c R C O W Y u g / Z + H r 2 3 T t R + A q F q g g x x N B k M i Z y 8 L n P 6 T d q 8 4 y T k w j m O V s p w f x 3 H o e F u R + 5 q k b j Z 9 S m t c o p G E K i o C F V Q O x V 6 r U K A Y E E o A d v s u b f k E g h b z A y N F G / p j h w 5 z M K b p d n Z O e r t V R 5 B m F M d H R 0 0 P a 1 M y 1 L x + c 2 Y L I F s t A z S n U U 1 y e + T 6 6 7 z p L c 1 I 3 1 A c w + F A M 1 l A 9 + Z t r Q x 9 s s d 8 + y E W H 1 o o t i k M Q S x 8 y C P e Y 9 + 3 U s m o 7 n M k Z t C T r m y V + 0 k w 1 2 1 T m 0 x r M a j Z k 8 C R Y l V Z V y Y U P 0 m u 2 N + 0 1 p 1 F i F C p a K p s Z G G h 3 P n M b W 2 t t D N G 7 d 0 r j R s J U N 0 7 l a u 1 / H a X I S F C i 5 u 1 2 z 7 k t + D t N t x y 0 0 m r Y 0 T B R w z l Y U h C o 4 m 5 e Z d 8 4 3 z k h R R J J n 3 8 j n e p 9 6 b d o 7 o P x 0 c 6 / W V v 2 q m m v e h D K S z 6 E O k Y v l q A a 0 1 Y I 9 L o c x M Q t w q o S + E 1 Y O C Y v h e f u X n t F Z k 0 R Z E e 9 9 g 0 u B 3 W V Y K w p h t a 5 o Q I N p u g L 1 3 b c B R U 2 0 o I i j S 2 B o o 5 1 z y 6 u g Q S 5 N M 5 f k c Z D I E w 4 C u f e T 3 n D x V f I 2 N S o P 7 U P x A 6 p A 6 m l e l U h x S m W M d A R P L 2 9 L / m c 0 r O B c w M 7 Y Y z B J e f k A f b G 1 1 T e 7 Z D 5 g u 8 Q W b e b f Y r K s l z J a n B t B + 3 g 2 w 2 x r U N c M k 3 D N w / 5 z k D 0 d N D i G I O W d i q a h x d W 6 0 k C K O S g 6 R u N w m l i E V G m z I V K 1 T X U w + p F i Y N Q F X B t p a I R W f G X i J V S u i x b h v 5 8 V o Z 1 q c C 7 g G r A V u g A e H m a 8 2 C k W Y Y x w I p u C H Z z / S J S 4 u T U X q N l 0 C p q W N 7 + 5 F 6 M x g r t l n t K B f / Z Q L p o f 6 E 7 K A E D j X R N D n k i T P 5 Z J X 7 1 X n n t d x Z A I p M i l T D + f v v / 9 8 n s z V I t X N 5 A M i o D N X C l B v 7 Q R 8 P 6 F a 6 y e H X Y G a X G Z h 1 / O n s B a 4 G V T F B E I T r Y A A W Q S w 4 h 6 w q 6 A f 7 t 5 R f a h n n 3 s m b 5 B 4 e r U + Z D L 4 5 q 6 r p V 4 + E t y H 2 m S T t D m + e 1 I p w u g k h N A E M u a f R R T n P S a v j y C Q J D k 3 R F L n 5 j V E 5 N R L n O r i N j e p r 3 1 J V R x X D g C B N M T y E q w W F b S 6 H Z I W 2 8 y Y N c D 8 q e + 1 4 w K D q n O z 9 3 N m w W L N c G x X A 4 R 8 5 A 0 R 4 o e P H p f z T C p J 9 2 f c J Z L 3 3 u b v H c u b r H 2 5 4 T B A d E Y Q Q K p y H 4 V D F i G G J o p F J k f z 6 P K M Y + a p 9 4 A k D s H M + z x a S d 6 j z 8 + c w e 7 0 / M N 1 S N z 0 + p T W M I U h g V x J E K 3 C W q r Q a 5 W D 6 V N 4 F z u Z X w 8 7 O 8 L 3 D w S v R o S 1 H b z Y 2 t 5 y 7 g 1 z n u A J / M f / + 8 8 S 8 l O b u y o O h D k Z x 8 z C e v 5 V 9 b e 5 j Y y p m W J 9 K k U a v B t k 0 E n I o 4 9 O 3 p z j P T o v Z W 6 y N Z B f U q R i z c / a 6 d B h N G 6 4 h 9 q n u v W h T B r q W u N K U J X G t S i C 5 2 o p O T g o T L j K A Y L 1 / M F k n n n z s Y 4 4 m C u w C L / f + g 0 j b B o q w V L o 6 e m h t 9 5 6 n Z K s r W 7 f u U M P x v 9 D v 1 J / 4 N 5 / m s n v C 8 6 t 5 f c O 7 M H v P B g i C U k s 4 i A v z 1 s d R Q t Z r x v n g 9 F a e D 1 H g y G Z 9 2 i N p M i m z h v i E V 8 5 q 1 W q q 8 l n E n h i K j M X e E N 9 8 N n N G L 1 6 N H e K B E Q E A t c / M B i 4 j h 0 2 k p 6 a m p R A 1 A n t x E C f a X Y m d 2 A 3 H o + x p m q i b M t R 6 j r 1 K 1 2 6 f 1 H I n Z 6 v q Z g g + F / / J w R w j i C D I o k h j 0 s Q f c z J G 9 N O l R u N p A h k j p p Q / P p 7 7 7 + Q I 1 u 1 T n U 3 + Z B G e j e 5 4 l U l I g G u l l J H g 1 p p K c y X M i a Q F 9 P L Y d 8 F U g A 8 7 B Q W P m F h M l M + d h I J G t R 9 L C V Y W c f F P u P T 8 u 9 H F N r 9 P V d T 4 f 7 M f W o S O G R C / 0 i V G W L h m G Z N r U i k 6 s b I g S K M e 6 7 I x e T h B s q Q y i V X m m J S l a 5 c 1 S P t m 6 e J c Q M Z 4 Z Z U 4 O k x a s S p Q F z S a 9 X d u H 5 V j g Z Y l R V B t A c P H 6 G 4 F R G O M r j N A Q i D 3 S h g 7 O t R g S K D J o S Q x i U H H A 1 C D k M u T a a m K L O R 6 8 O U K w J l q S W u 5 M C U 2 U k i I o R M O n G d g l C / + v U r + k r q h 7 r 3 o U w 6 M J D g J 2 I q V F W k k b t 8 r e T N 1 x 7 Q X s e O n 6 Q Z v W 0 n 1 h i H u W c D Q g L H A 5 Y 9 X l 9 f F 9 M P M 3 / 3 I + K R L J 0 e T N N 7 p 3 d k l w 0 z R w w Y a C / U w I E I K h 3 s T j n n h k h O X s i h j 1 z + 8 p E E v X E s w Q 2 K + 3 5 F F j 4 y Y d o a j P Z R e X X u E s i k b J p / k 8 u G h 7 r z Z K o u 6 c L d W V i 6 + w J 3 u e U X 0 y K E A A 6 V D K t Q 6 V 7 4 l d U S R z t X 6 e h Q o y z p t b 2 9 J e 7 z x i a 1 C + D c z A z 1 D 7 p r P t y 6 f k 2 0 l n d f 2 y C z s h b o b E J g L U i g Q p e K h R 1 9 P x m V I F y n 2 k E E d a L K k N f E G W t b p + N D U S E C 8 s l U l l v v D H 0 4 H p W 8 E E j I p T 7 j k I n J Y c j l n m s C 6 a O s H S H r R e C Y F E L 9 7 d + 9 I V d S b + w r Q g G 3 J r E C A J M I h G J T y S E W I 4 9 A e D D 6 t F 7 4 B b f o A K 4 N g 7 3 Q R M M 6 M v 3 6 + E + y W t K B Q 4 c l j 0 X 5 v Q t g 1 o t Q u G 5 U p 9 k E A O F F x / r T M t 4 G s + X x 4 Z R M b k S E + q m B N L X q 8 C M b Q g x O K 1 t E X 9 1 W R H n 3 Z I I F P 0 s f / O k s v f P u W 3 I O o n z E R D L h R I Y 8 h c h k i B Q J p S n B n T S j k d J C K p d Q W S b U E 0 8 c Y W u h s k s C 7 B b 7 x u Q z K R p h e 1 p X a E 7 i B 5 F n + u W Z g r U H W n Y A 1 4 Z V W / v 6 + + n O r R t S h t m w R m M B h k w L c 7 N y r B d g 1 o H I I F O 7 D o 5 F e J E Z v M Y 9 Y S v V b + 7 E a G k j T F / x E Z Y D Y g 3 x b k M k p L N X Y v T V r Y j z n C a W 0 B / K 0 N j Y q B B j a 0 d p p b Q m k k s m H K F 1 V N 6 P T D h P J P l c V j X S 7 9 H E Q s p m u F / K 3 3 G c y W T L U F 3 T 9 / f m 8 p u e O u P 6 X a 5 U X J 5 o p 4 i l q X D J + c C D r R f e O 5 W Q d R v g J l + c n x e H B E K R Y P 4 Z z H G / y b s 1 z e T E X R o d O 1 h X k 6 9 c t D Z k 6 O f c t / o T k 4 h r X d W 7 J p a b M v T 2 i Q R 9 e e 5 r 2 u p 5 m V J p L g N J z O t y b k i k y o P I p I 6 a Q H K E Z o L J l 5 R z 9 J / + / r + 8 r S 5 u n 2 D f e P l s H D / I Z p + u X N j H a J X k y A + B / 9 P v c h F E t G r j U I / y 2 G F 9 h h b W R i A T Y M g 0 P T k p R 0 M m L I i C 8 S g 4 J z J 6 Z h 9 M q 0 o C J s c J N t 0 a w j v 0 z F g l l h p z S b O 2 D R O V t Z g Q Q 5 E D g t / R m K L X j i b o Z L 8 K e D 7 L 7 1 n v Z D J x v 0 m e o b x f P 0 t N J J s 8 5 n u c o 7 x H l z t k M k k 5 I f p C E x T L H 3 + u O / a l h g J u 3 E 1 L 6 + b 2 p Y y m Q i S F n 7 b C Q 9 e n N Y T p Q x k g a h w R 6 m J L W 4 B Q 4 Z q x o E q X t U k 0 s F c t h d 0 F 7 S n 8 A D b M x l o T e / t u q 0 5 B C q 2 V k C T v J E U a t 0 z l n X M m n x p 7 4 r w m j J D F H F H m 5 D V x p N y c o 7 + k y D T S k a D 2 e F K G I U 6 / 9 k t 9 c f s H o b 9 M 7 E 9 C A V d u c s e Z l a j y 9 o V l P M c 4 K U K 6 9 2 c T S x 5 q H e A l 1 c r y M n V 0 q l 0 w E F G B Q W C s m g S h M A 4 K e P 2 w Q T S W 8 5 q L P i a L p + w G L 4 0 s + L r r U S 9 Y n K X Q g G w x S H 2 C B J p I z b E M P T m S p B + n I r S K j e f x W k 4 C W f Q 5 S G K X m b x D H O Q t M k E j I c 9 1 p B w R 6 l y R S j k g j n T v U G N 0 R 9 b r e O y 1 X 1 D U 2 W h h / 4 A J N b 9 v C Q V X 6 / X b C c o a E g m R 7 K M i F P 7 4 R D 6 D h 1 Y P v H 0 i S Z E w x s 5 C s g 6 5 u 6 t G L h 4 s L U r D g J g / e A V x L 9 g Q Y D 0 2 J o u o l A u Q G V N K z N J i G P f C v K y 7 i x G 6 O l f u 9 4 E A + l S T i A 9 y j I S z 9 O b x B H 0 4 D g e F J o e 8 r o 4 q u e V y r r 1 4 k j d E s s 8 N k e S I f J p 6 m l O 0 s p W h z Y Q i l L j G u f x g 5 w 7 t J F P U E t m S W Q E v / / K v 9 H X u L + x r Q g F X b 2 6 p 0 B Y P o W x t x f / x P 1 d b 4 a H V A 2 N t q 3 R 6 1 H 9 m 7 / 3 p K R o a H p F z 9 K W Q P 3 r 8 p F y r u e 7 d m G d G O y 4 t L r K m a n O I D C / d T J H 9 d m 2 o O g M B J K f + Q f j V i T r X S b 3 P J E U S / k / l Q Q y r X B F H 5 y 0 i y W s W m a K s l Z 4 e T Y g W R 4 K G C m V T 3 E C k 6 d a t 2 z Q 8 M k Q L 8 4 v U 2 t Z K T 7 z 5 1 7 j I f Y l 9 T y j g 8 r U N f h A g j E u o U J j 7 V E I i U w Y 9 p T Q V z u U h 1 w H Y 6 e P 5 g 8 r R s L W 1 K X O h o r E Y d 6 B j 1 M q m G S L V R 8 d y 1 z q Y n 5 s T d z t Q D q n g / l Z U z A W W E w t a s D M H E H x 9 q k i C A 8 p w b p E E 7 z L n O r l 5 R Q 4 3 6 b x N L I d A O K q 8 q 6 F w T N M L B 1 0 y p d l O h W Z K 4 Z w J B a 2 7 s b k p p t / T 7 / 2 t u t x 9 i t D F y Q W 3 T v c x f r i y x o / V Q 6 o c g u G o y G S I V W + 8 d D i Z t w g K g G 1 p 7 O 1 l M C 6 1 y Q J j + l c b i R B 9 4 V n x C A B Z e 1 u y s u 7 E m c E 0 D X X k O i I g n L / / 3 R + p 4 e h f s 5 l c h F A Q d n U i w i 6 c c c 7 V E X / O u V 2 O 5 L x X k U V p I S S d 5 6 M i k C 7 T 5 4 Z A h l A R Y s 0 0 p p a F V i Z e L p l g z s p r / N 4 D j z 9 L H X 3 F d 8 a v H 4 j + H 0 8 6 W H l 8 6 H d N 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 G u i d = " 0 5 8 0 4 e c a - e e 0 5 - 4 9 9 2 - 9 0 b f - b 4 b 1 d 1 d 7 a 1 2 5 "   R e v = " 1 "   R e v G u i d = " e 7 6 c 1 4 a 6 - 4 e d e - 4 f 4 5 - 9 0 c 2 - 6 2 f a 2 3 f f 4 5 a 3 " 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d = " h t t p : / / w w w . w 3 . o r g / 2 0 0 1 / X M L S c h e m a "   x m l n s : x s i = " h t t p : / / w w w . w 3 . o r g / 2 0 0 1 / X M L S c h e m a - i n s t a n c e "   x m l n s = " h t t p : / / m i c r o s o f t . d a t a . v i s u a l i z a t i o n . C l i e n t . E x c e l / 1 . 0 " > < T o u r s > < T o u r   N a m e = " T o u r   1 "   I d = " { B 1 C E 6 F D 3 - 1 3 C 0 - 4 B 7 C - 9 6 4 6 - 5 C 1 A 6 0 8 1 9 D F 2 } "   T o u r I d = " 9 d 4 5 6 d e 3 - 1 3 2 8 - 4 e b c - 9 f b 1 - 7 2 0 f 4 4 8 2 6 4 6 a "   X m l V e r = " 5 "   M i n X m l V e r = " 3 " > < D e s c r i p t i o n > S o m e   d e s c r i p t i o n   f o r   t h e   t o u r   g o e s   h e r e < / D e s c r i p t i o n > < I m a g e > i V B O R w 0 K G g o A A A A N S U h E U g A A A N Q A A A B 1 C A Y A A A A 2 n s 9 T A A A A A X N S R 0 I A r s 4 c 6 Q A A A A R n Q U 1 B A A C x j w v 8 Y Q U A A A A J c E h Z c w A A A g E A A A I B A a w 5 M Q c A A D v + S U R B V H h e 5 X 3 3 l x x H c m a 0 H e + 9 g / c 0 S 8 + l 9 8 t d a U / 7 J N 2 9 d / f j v f v D 7 u 5 H 3 U l 6 k l a 7 2 l 2 C 5 N K B D g Q X J E A M v B m D 8 R g / 0 9 P u 4 o v M r M q u r m o z 0 2 a A + w a J q s x 2 V V n x Z U R G R m a G / v W T r 7 L 0 / w E i s Q Z q 7 H 6 K k s k M p d N p y m Q y l M 1 m 6 Z 2 T 2 x S i L P 3 p S g O 9 d 2 p b 3 s v F + F / O v b g 8 H a H J 5 Y j O F c b T o 0 n q a 8 v o H N H m T o h m 1 8 J 0 u C c t v w e E s m n K h i J S d r w / J e U x / v q 3 T i T k d e T P D K V o t D P t 5 M 3 r O H / 3 V I J + m o n S 4 / w e 8 3 q 5 + M X p B J 2 7 F a e X j u x w X X g R o l B + I W 0 l Q / T Z j T i / 5 r 7 Y 3 5 a l J 0 d T F A 0 T j c / G a X o 1 R u F w m G J 8 w W 1 t R L M 3 v 9 b v f H T B t / 7 o o / f Q i x T v f I p 2 d t K U S q W o v z U p h H r 3 5 J a Q C c R y y Q Q i 5 Z M J x X i t J z y l S 4 q j t V F 9 z 5 3 F C N 1 c i F B z P C v E A S D E f a 0 Z e u 9 M i l 4 9 u m O R K U t p z c G U P o J M O D 8 7 r s g C M i 1 u h I V M q U x I y H R x K i a f f + v E D p 0 e V O Q q F f j c e i J E 6 9 s h u j A R 0 6 U G q n 6 k W i w 0 x b J C b P W a e n F u L S Q N D v K n B n a o O Z a S x m t n J 0 X L y 1 n q H H 1 R 3 v c o I 8 z t z y P 9 1 z H y I q 2 t Z V k z p Y R M I N L 0 M t O I H / r 5 u z F H G G z B 8 E K V Z + n 6 9 R s 0 M D C g C h l N T B C A K 5 E 6 G j N 5 L T l a c A j r t b k o 3 Z y P 0 s S D X M 1 2 r G N R j i C a Q T I d o o z O o q X H V 4 I 8 H 1 1 t k H L z E z 0 t G b r H 3 5 d S / K S R j j R r 2 w T 9 O B 2 l 7 u a M a E Z c 1 7 G + 0 s n 1 7 d 0 4 P T O W p E / 5 u t e Y X L n I J x a I b e r A 1 N 3 9 l T B 9 c C V O H 4 7 H 6 f k D C W 4 c l E W A u t / c z F D n 8 I v 6 y T y i f / / 2 6 d d W F T 1 a a B l 4 g V t H 1 8 R D i k U y t J M K 0 V B 7 m h 4 f T m o B 8 a 8 C m 2 D 4 j k h E E Q L a A s L + 1 e 0 4 n W D N 0 s 3 C D e w w G T 5 n Y T S a x c Y A C / g x f m + c N R B a d i / w G Z D G o J / f P 8 f m 4 S H W a P i N K 2 z W G U K + w q Z Z S 4 O 6 t m 0 2 v R p Z W / g h z d p r l T U P 0 M C / + / 1 k j D Z 0 v h S 8 z d o u y p / z A 4 Q H / 1 B F H 2 j N a W D M Q P u I B P M P d Q g T s D m + T I t T 1 + T 1 R w m P J K E a W 7 o p 1 H y M t V L a I V N T L M O C y P 0 S v l t u Z + V 9 h T W S Q j K Z Z A H w m k H B w E c h R / i O D 8 Y b p e x o 5 y q N d m W p o b H R 0 T I b 6 6 v U 2 t Y u r x t c m 4 u w e R j V n 1 d l J w d S d L D b 7 T 8 B T 7 M W g b k I c h h i A S D l u Z t x e m I k R V 2 s p b y 4 y I R i m R Y t U g r w G 8 B T / H u K G v l Y 3 Q 7 T 1 3 f i O u f C k A k w h D K k Q m q I R 2 m 0 n + / 5 8 j f 6 X Y 8 G m F D f u E / k E c D A k e d o Z T U k J p 7 R S t F w h t 4 8 n s g h i h + Z V J F b P j 5 + l U 6 d O q l z u 4 M h A e T r P e 7 z F A L I t p 4 I s + Z z C Y x + E k w 3 w H y X H 0 C U E e 5 r T S x F 6 D H u U 1 2 + H 5 V + m h e X 2 C S c X v F R k T 6 A 5 m 1 n w s a j W d G U C o Y o q p 5 Q Z 2 d F s + Z T T k o 0 s W x S G W K h o f r F G a L f f v a t v O d R Q O i 3 n z 0 6 h O o 5 + D z 3 l 7 i l Z n s d m g m k 6 W 5 O c 7 9 g x y G Q H 5 E A L 5 l + u P g j P f m z J 3 R O w T b 7 y g X I A A H H 7 0 D G 0 C 9 C 3 w p a 5 v V j O y K 0 5 n 2 A M e u Q x 2 s j H R k x F 6 / y Z 3 p Z c y y s K y 2 D c / R 7 g B + m Y j S z 6 m q f t 7 l P 9 c n 1 B n n d q 7 H w v h / 5 / f 6 1 k Y s n h j Z p q D O q c z b U p 3 E t c G a A K H 4 w 5 f b R a K p o N E p H B 0 L c e D 0 a p H p k C N U 1 9 j y t r 2 c d x w M S y P P S 4 R 1 q b V D C F E y m 3 P L J y U k a H R 3 V O Y O Q D 6 H U 5 / C / L U o 7 i Q T F G x Q x o H W M d 8 7 G I P f h l p h U h 3 v T d H U 2 X 1 i h l e C t g 0 s c l 2 c I d n s h I p 9 h a 5 Y + v t Y g H r 5 h 1 k w 7 n A d 5 7 F u J 8 6 W + z p o Z L u 5 v 7 8 Z Y S + / o V 3 I B 5 w n e U w g / P 5 w U 5 w n 6 j r l Q P 4 h 7 O X 8 P p E I u / 7 u K k e q l w 9 v 0 6 Y V L 8 t r D D C b U t 9 Y j e D j R O f o c b W z k k + k 9 m D x a w v z I p I p y y 9 f W 1 6 m t t V X n D E K 0 t r p K b e 2 5 f R 7 g + 4 k o P d g M O 4 4 I E O F o X 4 q a d y Z o Y G h Y F X r w D Q s 3 h N O M H a 1 s h a Q v A s c D P g 8 S Q p u l + f g h k 9 H P d L v B m m q a t Q x c 7 s Y k B G y z s J F 5 C k K Z s k g Y 4 2 7 + p A I u 3 4 / R 1 H J w / 6 q B v w / E a t D a 1 I X K n 7 8 X Z 2 L l E s e G X Y Z z S X z x 4 Z A i 1 a m 2 2 3 R p 4 o F + x 8 O J s D Q m D 3 E K I p P A h 0 w f X 4 t L 6 6 7 K 3 H I g s b P j S y b A S y Z 8 f G M n R E + P p d i 0 2 m H h V d 8 F M l x n Y R 8 Y G q G t z U 0 p 8 + K 5 A y l z a Y K O p i y N d a W F O O g z G Q J F + K d t s t i A x x D a w r w O 8 g H D H a a v Q 7 T N f L U J d n o w T W t M X J R 9 I O U h 8 d B d Y i I t b 4 X l G u C O D 0 K C v + / z m z G 6 s + g l n b q I x 4 a U 6 Q n 4 N 2 B c p s t x L o k r D M 8 M z 2 9 8 7 T D 9 + t V n n W f 7 M K b Q v 3 / + 8 G o o k M n P z O P H J f 2 N N 9 j E m V 8 L S f / h I z a P 4 B R Y Z m 1 w f S 7 C Q u 0 + f A C f h f m R C 9 R S Y X x z B 8 I Y E n N q a i X M A p 3 1 a c G V H P k 0 2 g 4 2 t t m k a y z d m 2 g A V z 2 + G 3 0 Y C D y G B I L w i 9 N K O 1 2 + D 8 e F I p 7 y L C o z 9 g w T 7 q e Z 0 v q I x / v S Y n r m Q t 2 3 T W J 1 z / n X Z L S V o 6 k 4 G f P v 3 T M h + u O X 3 8 n r D x s e W k J 1 H 3 h O H B B w a + e Q C a 0 e v / 7 G M e 7 H s G C j J X 6 Z z S K M 1 2 D w 9 c O r 8 Z x Q H g C f M w / Y R b B g B s F v T O j C v S g 9 N b r D 1 0 c s L M H m V D m A N o L 2 k n P + X t x T n M 2 x n S J j u G p M S 9 3 3 0 m a I u p v d a w W p r s 8 j y k E X l A h D U h c q 0 u N D a 0 x N L j W v f h W Z z N E m F b x / T x 4 I 0 Y U f z s v r D x O Y U O f L r M L 6 o 2 v k D E W p k R Z W 0 v z w 1 D h T l P s H o 5 0 p O t q b c o Q M 4 y j z 2 h u G B 2 2 E B f 0 O 9 G G U N n M f r I v c P D Q g W k 4 / g D C n u b V H K A 6 w y H 2 I n p b c K o V G P M o t O n 4 u U h l O s R a I s 8 b d Y Z M t L k I N p 8 S f 2 Z z 1 A g R / / Z j S x t B G h l B w U h z q S X E d 5 V 7 r t 3 d V n 7 B c v H l i R 5 w g 8 B 4 a h w u c F D b y 6 9 k t M 4 R C g u M H 9 d 3 c z H 3 L 6 Y d L U 4 V + 9 8 X D R a h Y Y x t R 0 w k Z Z z r Y t U O 3 5 i H A a e n Y h 0 N Z 2 u Q G E 4 O h B 7 g / 4 J g e L M n e m 0 Q / Z W V l l T o 6 v I 6 G / I f u B 0 Q x I J r B B v p P 3 j 4 P v G e I z w O R S v t m h X t L E e k P J T M h h 6 x + A L F s L a G 8 f 7 n E w u s / s Z l n g n p x j e 8 y G Q 3 G Z 6 P c t y J 6 / q B S c W e Z p L i X c o F G C g H A w J n B l L j 4 T V y i Q S m k M t 4 / a C p 0 a Z c n H x 5 S P X S E i n c / K 8 G W E g E B o s C W Y h h t Y 4 4 O f M g E v H Z s h 5 Y X 7 9 P Q 4 K A u A c o R + V x g L K a T + 2 o Q V p t U C e 7 T o E + F m D t 4 3 B H n 5 j W T b J P z O 9 Z 4 z x 5 Q g o 1 x q v 7 W N H + v / y O 6 w 6 S 7 N h v J + b 7 V 7 Z D 8 1 u p W m K 6 x C V c I 8 N i 1 6 w B e A N o O l T X S m W H y V U i V + q A c U s X j T K q W B D 2 Y f D h c 6 k y o 7 / y f 1 j 5 E U 9 8 z t L 3 t h h N l s k w m v v p y y Q R A Y y R v / z v 9 8 p f v 0 f 2 p K W r v H Z M W 1 u d Z V w y 4 l n n W b O g D D b W 7 T T f 6 g c l s X H 4 f 4 0 5 o 3 b 2 A x v j 6 T o y e H k 2 J 6 W Y G c P H e + 3 w O 7 X L u V k y i x g F 7 8 B f a C F r H D 9 B + 0 K J w p x t z F F q v 2 i i V V D D / 4 t x B 3 F m 6 I K / t d z w 0 b v O W g W c o k c i d y 7 R b M g E Q 0 P a 2 N t Z 2 O 2 K W o K + R N L 7 n X c B 8 0 h Z G a A v k o X V w e b g V z I e y y Q R 8 M Z 4 Q F z z g R y Y A 3 r u X W K P g O u 1 o C B A Q f R 7 0 G Q 2 Z X j i Y d M g E + J G p J b I l R z O g i 8 / j W s 3 1 j 3 b l X m O l k f e 8 B G 4 Z X k f C s 0 Z M Z m P v M 3 k y s R 9 T 6 P f n 9 r + G 6 h h 5 R q Z g w D k A Q p n K N g / F H B 3 g N X 0 a h N a G L H U 1 Z W i s G 5 q O y W W Z P s D K 8 g P q 6 O z S u W D g U 6 h L w N u y w x R D 5 x 9 j O 0 d 6 0 / T j V F Q C V w 3 G 2 V z b 3 G F T k a 8 D r 4 P Y 0 B I g g N 3 H M U C 0 + Z U i b m 3 8 5 j d 3 o 7 S s H Q v I 4 7 q 8 Z i a A e v v m 6 j q t Z H t 0 S e 3 h 1 V R e L W U 0 F Z w U T U 1 h 2 p z b 3 5 q K C X W h m O z V H d H O p 8 U J Y W u n Q D K x i O c V + Q D j R m j d Y R q N c p + h E L a 3 t 6 i x s U n O j d A b I E I C I o A W 3 s A I L 4 i K 9 2 O 6 x q 2 F i P S t D n S n n T 4 W X r f 7 W 3 4 w v 7 d b 7 9 s z Y y m 6 M K E 8 l H 6 k A h b X 0 r S w u E S h W B v d W c 1 1 0 v Q 2 b t D C d o v O V Q e l k M r x / D W l a X 3 2 R 3 l 9 P 2 L f m 3 w N P U + z Z n L 7 T Y X J h D J 9 U g Q Y o 8 L g Z m L x h i 4 J h i E T A O H e 2 F j X O T U v C m U Q V p M M Q B Y z 9 w k a C O N A s 5 a 5 F k Q m E M 1 g 4 g G 3 y m w O 7 o Z M g C G T D R N e Z O q q p y 1 C J w / 1 0 Y k R N d 3 E R j S 5 J N q 8 q v A 8 N P v 5 m o R n D x n Y T v D 9 W P K x 3 5 I 8 0 / 2 a W g e e d i Y I 5 p M n / y H n v 8 c f L d z 5 n 1 q O 0 O 3 F s D y o c t H S 0 p o j 9 M D C / D w l t t U 0 + k I Y 6 s A E R x U D K G N k f M 1 f 3 c 4 V e p t o h 3 o y E u 5 T C Z w d V 9 8 D L x 4 A R e C d D B k P 5 d 7 D f G a U X j 6 S p K c s U 7 X S 0 P S R / w 3 M s z S E Q s K z Q u P a 0 P 2 0 r 7 z s h 8 R P 1 K + 4 / q l 7 5 D h t c b / Z q 5 m Q A H 1 w Y M p L A Q Z Z E b J z k P t P x 4 8 f 0 6 W l Y W t j Q 4 5 e 7 d L b 1 y c T C G 1 k + N p / n A z x f W y K 8 w O O B V z m D 9 y X Q g x g W 2 O G b i + E 6 O e H l b B u 6 7 C h U i c A l o t M N k S L K y p O E I 0 J 4 A 3 e e P N U b k F a 1 2 t / e 4 b O 6 H C l a s D 3 8 V m F h l C Q h 2 Q y S 4 1 s u f j J T b 3 T v j X 5 1 r d a n R i 9 f D J 5 a t + b L w I I N A Z m Y + H y B a S p p f T + x N l r T Z T h K t 7 K t F A 8 j v A g 5 Z Z / T g + g Z j I h O t y n + k k Y j D U B t t B i u M d t J u K 5 c U X g S q G n Q w 1 2 H 2 b N t 5 Y I O d H h C J s C U N + v H 9 3 S p m u W X j j g T s x E u B b K 0 e + s B r z P 1 e R Q b i c h F V d h K L z / 9 E F 1 m s I 9 o n U A K x S 5 8 X l I p n r V u Q 1 + X Z + V i v d Y K G C y T a 7 E 6 O p 4 6 e s a J B L F T T o 4 J z 6 5 H m M B V f 0 q t O r d L d y 6 8 u / B j Y 4 Y O g A O E Y w 7 A e i D Y Z I h Y L Q U O u K N T c 2 7 C p g N g u 1 M A Z p j W b k 2 w M Q g w q P W i B g i x p O 9 D 6 i z J S L X Y g B N C 0 e H 3 x T 7 S s D 7 f E 3 e y I H R U j D 9 I m 1 P y m v 7 C f u y D 2 V M P V O J g D 7 k I a i 8 E P A b G K t B e N L J U y d U Y Q l o a M j v t H u B A d I 3 j i c p H l E C Z 5 w S q G i 4 5 k 1 A q v e 6 I e w g o d F S B t 1 N u V H x e w E 0 4 e U b M z r n E g y O D z 8 M 9 n m n s n A f i z U t g E V n i g E a e X f I / Z y R A Q B n y A u p + I Y a u p 7 K k 5 9 6 J q 5 J v + L 6 p Y b u p 6 T 1 M a 1 R L q m C K 7 p U b G + t 0 z + d W 5 Y B z V s z + R P 3 g I t s E u 4 V a O n 9 g L X v I N g w W R A h Y c N P G Y 0 N t I i m 6 2 9 Y 1 i V 7 w 1 T y g I x L 2 V X n D Z C 1 4 X V a G B z g / i e u C 0 8 t C I W m k h R C 0 G O V 5 8 3 J y A T k Y y e J C 8 y V o X q m f d W H a u o c 5 g p S d j y S j T z y e P M l o J c F p 7 G p l d q 6 + i X G 7 s i g O 8 X g 9 m L E 8 d w 9 M b w 3 j 5 b 3 W j F t / Y a O q 8 P i l x A 0 m I K f X n N J N 2 4 N 2 P p p j J 8 d b t Z n l Y H E 7 T G + u B m j D f / h K Z p e D k s 9 F Q L M Z 0 R 3 G K v Q 6 6 z Z L b x 1 a P I 4 m i R y w q 1 T u P V x X 3 m q R / J v R u u E V K h P V L m t m Z D 8 4 F 9 a G G Z F 1 V b u u 3 h n p q J T H i Q M X n I X g 9 3 n A D A R 7 1 i f 6 w D B 4 p B / 5 n 7 W S K 8 7 G H x q M O 2 s u z f m E / b j + c q K 4 Z W j S Z l u g v h A e 4 w M G N b u d e 8 Q A b I p S 7 s i T A l T S a C x / C I 8 d g / v U 3 b z D q H 4 C N N v v 4 B l a H / 8 d Y 7 8 T N y h d t / J k M l L K m + + V B i P V n 8 7 C 9 C s q x E A k A 1 e L 8 B L r C D z L Q i 4 P D x j B M I a m D g 7 w A z S n h p Q J M N 1 Q W P g v j B 3 K g g / 6 3 8 g Q o v U 2 Y j G o f x 6 s O / t 0 3 H V w N x b C t P d p Q h N + 7 j r M W Z n P r O 4 M C 9 H R P h H A 9 Y q / P R G T K 7 v U H f a W U 9 w t / A + Z p M 3 s u E m L m s 8 b U l T H f / + + M 3 F 8 p 9 K F R B p f 5 I S C b / w I l V h L r z 5 8 o H Z r X B K w M u G a Q p w X y M k y A 8 Q H n H P e u A 3 H 8 o G X P O Y J m 6 W K r a B 5 Z I f Z 7 M S c 5 6 2 u E E / 2 I O F O H P f B 4 2 J q f W D n k B a P 3 h j C I M A X m A q i f E k v j C 6 S p 1 t + Y 4 W 1 K + f R l x b W a G f H v T Q i 4 d S N L 8 e k j l o G H g 2 Y 1 n Q Z D B X M b 5 n 8 O W t K D d U + f V X D r w a H 3 k 7 y U p U 2 Q z F U r f 5 W E k N W T 7 2 d q c V Q t v g k 6 y d c t 3 k i k z q 4 d r w 5 n e H r L P S E K I G g s g E + J E J C C L T p h 7 4 f X I k J R M L / Y A + 2 q q Q B T t u q N m + i J w w Q G g Q t E Z B M l k V A Y 3 Q E g s Q J L x P J 9 Q p P I k m 7 0 e m P / 2 E t S l c A T 5 7 x d V E L W 2 t M k 3 k 7 m K Y r x d D A 7 l m M s 5 t M g E v H d l b f z Q I t p y I 3 H B Z K n p I v V h H c B 3 U / w + L A + V q J Q 3 7 X O D N 7 w 6 I G J j k / k o 7 F v j X Z X 6 Y n S 5 9 p w 2 D 6 U 0 3 u H T W m k I B L Y L Z t A B a 8 v v L m H i o N B m A y A k A C 6 i A 5 C e 0 O R g I T 6 v 9 y j F F r D e P b U u 9 h T L 8 + b z 6 c / G L M / 7 u e J R j T O r K j L r 2 w 7 0 Z O n 9 X m a H h s A r w R Z 8 J 2 h 0 x f j a h g l B I k 5 e C H J l g + O W x e h I 2 J r D l q i 5 / f / r 2 h 8 p I 6 S 7 R P v S E b H W S t 9 g K o 1 h F 7 h Y Y C 3 q O T b 5 q A 6 5 5 a B / 0 z d p 0 g O l V 7 r s h U D a U S e b 1 Q 9 D P g q Z 6 7 V j S W f / h L 5 N Y 5 M V t 5 a E B m 8 u I 1 g C g d Q w a 0 4 v 0 + h O 5 E e W I L Y Q Z j C s E P 2 Z W o T 1 z 6 / r 2 Q l h c 5 R i 7 g s f S d r L 4 r b l h L / a J W E R o M 6 9 z o x z 4 m X 3 m a B L M P i y D 0 J C 5 J a / V A 3 U 3 + W A h + W o n j z a q F J k A z 7 P J g 7 3 Y I 6 6 t V G x t 5 o Y J Y c c L w O 4 f n W T N g 8 H e m U W 1 Z h + W / j L A p M C n t K Y y i 6 k A k 9 w v 2 W L + r 6 2 u l E 0 m L 7 Y j P f T F T + 5 1 Y p w J 5 A X p v r 8 X E R e 6 T S b j W I G m M g P B r c l 7 d P W + + 5 6 N 9 T U 5 g l g G I B P e Y c a 8 9 h q u V G r j m t k L a y u A u h K q t W e M H 0 I u o U x F B d T X n v H m i a S Y X r b X z Q s T j Q 0 E L V b p h 6 b m X G E 3 3 S 9 v A C q m q n e 1 Y m 3 z i H j 1 j A z A 1 I I m + + q O 0 i g Y G 8 N a e V M r E Q q l t q i t v U P K y w U W z 7 S x Q Z 3 6 j O j r 2 1 E h / L u n k / T M g T S 1 e P w b C O C 9 N J 3 r e R w c H q E T g y D 4 q u T N d X m 1 l K l h 9 M m w g U E 1 Y M s N q h F u 9 E S o f n 2 p u v a h E u n O H K + e C w + b c l 7 b G 7 D c G F p a b C g G 8 6 v Y a H 5 L 3 k q y u 4 e J O s B 0 i J b W N t F C 6 M + h H 4 K W H A Q D f n 4 o K V o J u x 2 e Y 4 F v b 9 i h x i Z 3 T h b w J Z M S Z l g p 8 H P 7 b 8 K 9 y H j l a E q m 3 w f 1 h R C 9 8 f i w q y 3 h 1 P h h U s X 3 m d V 0 g 4 Y V j H M j m 4 G D h i Q k C 0 C f 6 n g Z G 8 E Z 5 M p I f t 4 A 4 1 K 2 n N X y r 6 6 R E h g b d L Q T F x l 4 6 6 l y d J I W h J 7 n / h M W N o H 5 V U q 8 W S l a q p T 3 2 J o K W m l p K y x m H o g N m I h v w K z p 8 O r h L T o 9 5 J Y b v M S k h B l m I N 6 7 A j j C 7 7 U d E Z / f d r X p k y N p + u x G r n b x 4 t s 7 U b l m a N Q n R 1 2 C B Q G r 6 C J I G A h l 1 R g f X P Z w n P y M + 4 Q L 6 x F n o 7 q 9 Q u R H C w 3 + x 2 k i f D B P 3 m q R S m v i q o C m 3 s d Z O 1 l k s i o l F 3 5 l u 8 f C O u 5 c 7 R Y R t J u f L d h A U 7 N / 2 I 8 t x E H v C Y J o B E g o H 0 F s A 9 s U h f a G G Y V + l h 0 M Y D Q d f t 9 o A W w l W g j H W B v a z g n g z s S c P s O y a o U 1 x v O H U n L N 2 J g 6 C O h 7 Q t M i X Z 5 2 C Z o N x Z w 5 X r A M c K X P s x b G 9 x X r z 3 q R J y N W X p 1 i 1 2 R E x V f H x C w G v k v c U e 1 T g s 1 6 x 9 T L q R T 3 H P B k 9 w y s A S 5 9 F r 4 M s / u f 6 c M Y m K k M x b D X m R W Y O m H G q r D h A I D + l R f w w B m H A G A 0 H X 7 f r K P e 5 l l k x u 8 O Z P M 2 a + D z 0 F i / P n P x D W s i 4 O J U x N G c g P H N D L R n Z J V a G 4 Z E u B 9 4 K P P N x 4 w T T m V f J 8 b Z v G v M l w v z b b Y c h f i I v p Q t b 7 V K Y b Q Q 9 U h B z o h a A L / / L g v w 7 y 6 q h 3 x X L 5 Y P I I r B D z s 7 / p H p x f B A z 3 8 K w h b 3 X y C s I I m X y P g k N F D h b / C H 3 2 f Q 1 3 n 3 M f X K o c Y 7 N D 2 z J O c 2 X m B N J O B L s c f C 7 G 4 S I k s M Q C S D z 2 7 E J G F l J 5 t U o S x M S r e h g L b F 4 D D 6 r 1 j E c 8 x y A p U G f 1 k x p e h B Q Z 7 W k 4 N 5 c l f t Z F V T 7 R D r e i w n Z i 8 I 1 S L Z / / p n t a 9 r 4 / Z d W l 1 Z p Y n L f 6 a t L T V 5 0 I 4 0 t 8 2 s W C w 4 v G d l J X h q R b E + G j Q T 9 o t C q 4 8 1 y N G / c w a A m W l + O 3 n s F e h L n T g y Q s O D 3 b o E 4 2 O 5 o t D T i m e j M x p G M 9 1 e y h c b O F r M J M m L k 6 q / 5 Q L r z q t l 0 r 6 8 H Z N J m F i m e Y 7 7 j 1 h J d 8 I a p i g F 3 u v K k R P r t B 5 B s 3 w n T K s a p y T X u x + Z q k U g L / 7 7 3 7 1 A Z / + y T I e P H q P 2 j n Z 6 / Y 3 X q K m p k T Y 3 N + m 3 / / r v N D + / I O / 7 U r u v A e 8 Y k 4 2 O D t c N 7 Y X X D e 0 F N N N j T G I 9 S Z a F L i Q r x A L h i H K p o 2 9 i 9 9 d Q h m k X l c T J g V z h w 9 J q X t M N / a A P x 2 N 0 2 h P F A U c D o i Z g g v p N P A x l s b R z R I i E P h S A S I v l I t p 7 L 4 A o K X l y 5 a 4 W q e Y m X 5 R b e l Z O D n n 8 i K X g V 1 Y 5 v P t U p 3 T 2 b T Q 3 N 9 N / + s 2 v q b W j T / L H m 6 f o P 3 7 / R 1 p a e i D T 0 c u B W T S / F G D s y Z h O C C 4 1 s 3 b h m o Z Q Y 1 z M 7 q + h D N M u A A z 4 V g J w 2 Q f N i z J A n N 4 7 p 3 J / E G S y 8 W B Z j U 0 Z 4 F r T E V V 3 j Y k J I V c k v U G J r d L H 9 / x Q S u O L t y x v 9 e T J Y D V T e b q 2 A o i 0 H X O 9 e w U q p Y T 6 2 h V w 0 w b Y 0 c 8 L / C w i x D H q P z D Y T 7 / 6 q / e p u 7 t L + h 8 g 1 r k v z t G l H y / T J u b p M + x 5 Q T b M e h F + w O I r X s B k A h D T Z x Z x S Y m 2 c v t 0 i D 4 3 H j 5 z b G K i f a S X B y s X y w / c 7 T c x J o b v C k K h g X A A Z i r M t w O D b Z J v 2 F F T 7 Y 3 p h y D g 7 Y Y x y o b C T L A W S Z W E k S V T 6 z g i Q d Z q i Z q b f D t i 7 m n v n o V S W p x K Y K j I d I g d 7 T K H u 3 o d O 7 p Z A L F e f u V l e v y J x 6 h Z D 7 S u b 2 z Q T 5 e v 0 J / + 8 A H d v 3 + f t k t Y m y 8 W d 2 c K G / g t J o n W f Z i v 1 7 j G s S Y F T E S M o d l j W o Z c 5 a K t X Q m / g W 3 i m R n G B s b L F w Q M 3 G L 2 L u I U 4 8 k 5 S s T d X U 3 C m a Q M U j + z R 4 9 e P n x k i J N d W m t v X + j D C z / l P 8 k q I t 1 4 m k m V F K e E H S G R S 6 j 8 D n G l 8 N r B 5 a J j R r g W m F v o U 8 E M R C t r C 1 s p S C Q S t M a E n L g 3 S Y s L i 9 T d 0 y 2 E 7 O j q p H g s x n 2 2 p s A I A 4 P / + Y + f 0 p G f v S O O E r M 6 k R + w x w E E 3 i w I U y p A R J u Y B q h 7 L P 2 M + D s M C A f h 8 q X L d I / v 7 / 1 f v p d z L 5 / f i M k s Z X g t 0 R i M T 2 x T Y 3 O L k C r I i 7 p b S F C s B d N Y Z 9 I p S d k M B u / D 1 N V S m 8 2 w Q x 9 9 X z t C t Q 6 c Z r O p e G R 5 L r k q B 0 y X w L 6 7 x Z B k N R q L x 4 U U D T p i u h r A f W L K Q Z r N S 2 y Y j S W 6 t t m U T C R 2 6 A G b l 7 P h k 3 R i r J 2 O 9 S u h t k U H 0 z 4 w 5 8 o A g 7 Z w c 8 M J 0 u f j G K g G 0 C h i c t 9 3 5 7 + j Z 5 9 7 V p c q o G / 3 + f U w 1 3 m G X j i M 6 T J h u m U N T 1 Q K v o Q S 2 e I G W x M q R B k a 6 M y 1 N q q F m h I q 0 n 6 a N j a w p l r u A p b 8 X 4 6 a r h a h T A d 6 d X m Z t h P b 1 D 9 g b 7 Z W G d j 7 3 x q g / 4 E + V b l a D o C W + / 3 v / k D H z z x D 2 Y Z u e v Z k / o 4 g H 4 1 H p Q 9 j h C v K c v v 2 y f L M K 4 Q e I V o C N W 9 f J s b R u n w 2 f N t i 4 k P L A n i W X m 2 7 s p G k j h a 3 U / b l b e y S W F g j 7 w b 5 h G J Z E j L B A l J a i g t o q N t d j 7 6 a Y E J d q Y 7 0 + i D b f I r 7 G P n T 3 L 0 E q g a h I M z F F h C Z n 5 2 h P g / J T C t c D F i P Y b i j s G b w 2 3 8 X t 4 o p 6 d 4 p 8 A A G Q x F 5 Y L D K 5 F p c X K Q r l 8 a p n f s / W 9 t b t N b y N M V i U Y o 2 d d K 9 i 3 + g w 8 / 8 W t 4 L U m E n w 6 C J h A Y b 6 + s S A I x I H X w G M 5 n R n 4 O p 5 t e v M 1 j m R q m z 0 x 0 u m O H + 4 + D Q k J z j U x c n o n K E k w X 3 9 6 m O 6 6 s 0 F J 9 c U h l C K R n T h O L 8 c M / e v I q l I v T R X 2 p H q F T 8 V N 3 6 T 1 7 3 b q 0 A M 8 4 s D g n A 6 W S H E X l h z M 1 i w B R 5 7 I 3 r r a x E Y o s W b l + g k V O v S L 4 Q o b C S L V z 2 9 z z r Q A A 3 5 s N 0 r C + 4 g f A 2 N H i G G 9 z n X E y 0 0 7 U Z o p e P Z p z Q L j u a o h q w t R S u w 5 h 7 o q V g 9 m V T s n x b R 2 t x h 9 F e I V Z I L V I k o n b x y y V P P o q 8 X H W g x b b h X Y y y X C w t u A G o Q C E y A V 4 y 3 d G L + t t A a 3 9 7 Y l Z C e g w Q 2 Q A 0 N D Q J m T Y 3 1 + j e D x 8 4 K z 3 5 A V 5 D y O J A U / 6 g d S E y A b d v 3 d Z n C h D q 1 p Y W u n B z j b K h S M 3 I l A 8 R M n 0 O q A Z 6 c 5 v v l X P V T v y 0 / I o r n 6 L t x 3 L M P B f 2 e X V Q q n Z C y + a d / 4 S d y P e C w e F R f b Y 7 Y F U h G x 9 d V Y u o J O I j M q a D a R 7 Q Q p g K M W D N t O 1 o a 6 N f / f I t + q d / + 5 A m p n J J b c C P g / 4 y E c m Z a z X H Z q 8 9 8 z a J s B Y P 0 H 8 a G R 3 R O R d w R L S 0 u m Z g X R p H 8 5 t 8 Z E l T W f 4 v L Q N i / r J Z y R T 6 + O K 4 u Y S q I t R y k l v N f I e E V 2 N 5 8 3 s F Y u H M x L a H A T P T U z I j t h R g S r z f L F 5 U o d 1 X / 4 c P 7 3 K 9 7 1 D f 2 B l d o l z s G G w N 2 k t 3 d W W F W p m U c D Z M T d y j S D R G X 3 7 5 N b 3 w w n M 0 N D w s n k l b m 5 6 / G 1 X a U P 8 w X O b e a T D V g m P y 8 Y 1 j 3 M l r 8 q E v R a z N D w T s X 1 x J V N 7 t E g C + N 1 8 C V R v P H d h 7 J S L S 3 F z 3 0 u K i H B 8 s L e a 0 5 O V C d n 7 n / t L y g y V 6 w N 8 J A U V Z c 0 v + D G E n O s J j f h o y 4 d r M d H Q A 0 9 r h R k d C 7 F 3 X 0 D F q b B + g B / P 3 5 H X s 3 A i v 4 E / 3 I 3 R / x V / o 2 z s 6 h E y f f f I 5 j Y w d E I f D o W f + i j X T q A i w T S Y 4 M r y m Z a 3 I J N B y p Z 4 Q / + / I m C 6 z i 6 o M 7 k P V 5 g / m h R F K u X n f O 6 z 8 X T f H X e e H 3 1 y j U h C P N z i t Y H d P j 8 S 8 d X X 3 5 K 2 h g B W J l h Y X A u 7 N B Y Q Z p i S E s r O r m 7 r 4 O y P 8 X S i D I H t h B l + D V m v F t W E 6 O n 4 f J F r b c v t W W E M d J u F v X m y n r r 4 D d O v b f 5 G l y r q 0 t x E b a Q d h Y W G B X n v j V Z 3 j 3 y f 1 v S Z k K Z V K y o K X I L C D I v d e D b i / y G c m A x l T J + q P 8 9 s J T F C v 7 l / N N B Q I V R R V e B Y Q N k O G 0 f B V O f o B f Y d S E R R B j h W J u n t 6 n d 8 L Q q G I B g j p b o H f h 9 M D f S s D b N 4 G G F K O P v m + H B + w R m m 2 7 s P E 3 B n 8 4 c d Q 3 q I z v V 0 q b w a 7 o 2 w G w j 2 + P w D S K P q o n P 5 P J x B q s T I b m B R E T d a U a G j r l h s q 1 n I X f r V 8 e A N U D x w 6 I k e Y c F g 3 z k Y 1 B n l X l v 3 D X d D f C E I a g 0 e 7 B F Z 5 N V W M d R u 8 L n O M v c Y b m l i T r c p O J K 8 e S z r v g b s X U 0 R g I k L L L S 9 M 0 s J W L q H M z o r 2 c / Q S s b 5 Q F y P X J 9 c I e q k / Q O Z H e W S z 0 q k m J l 8 4 1 u Y 8 h B x S 2 e d V w K t 6 i o M X m C x o F m H E 9 f h F f x t g E p w B + k 3 l I G g N P U S T X 5 7 2 V 1 N B J D S A Q y c I W A p M 4 g 4 z C f J Z Z V m s B L i z Z 6 5 8 T C c 9 k f Z n r 0 T p f / / D H 2 h u 8 g b X x w Z 1 D x y S N d c x G G 0 D / U Z 4 / k x / z l f b V v m 5 + k N L t P y 2 o p A 6 V d e C 5 y z r 1 F f 5 z 5 W W K i K V 8 Y + H q 0 e 1 A 7 Z J h n N 7 r p P Z Y c K g 3 1 q g E f 2 m c l B o l u 9 j w 2 m 6 6 Y n o B t C f K g Q 4 C h b n c 6 8 R Q K y c Q S b c l K e d M b H v 7 V N J W T a s t e 8 o X Z r K / e 3 E T p L + x 3 9 9 l / 7 b u w f p b 5 6 N O 5 r L G 9 m B / h P 6 f a Y / 9 1 a Z I U 7 V h Z d I J s 9 H T i r y v L q o i c l X L w + f H 4 p d Q 0 + v m l w I p N M p W i 0 w v X 2 v 8 J s e v z A 3 L 9 e I S I Q g 9 P S 5 1 2 j g d X 9 7 J 0 9 i c R T T j 9 p e m a E X 9 c 7 z A K q k v T l C H 3 5 1 X Z c E o 6 m 5 y f F u w k s J J 4 x E B + w D y K N V / z l E k j w y y E N 9 e 2 S z 0 o m r 2 K e 0 w q k k h 0 S N A J K U i s 9 u N V F 7 g e n t 5 Q I C i L S y v E z z s 7 M 0 3 J 7 M W 5 W 1 r 7 9 f t G Y p 8 Y N B Q A T F J 9 e C P Z q P H V A W w 6 f X o / T x 1 R j 9 n 0 + m a X 7 h A b 3 / 6 m k p t 4 H x K N t R 0 t r a 5 n g 3 b 0 w s 0 f n Z I d W P g t a 3 U 1 2 g G m 2 X W I p L o J c q l w u t a q p J 6 B H u Q 9 1 M / Q H P V D E k 9 C T B N 4 8 n n d V 6 C v V d S g X c 5 E g d n Z 3 U N z A g p L F X Z V 1 d X Q l 0 j X t R S I M V w j y b i 0 M n X 6 Z z N 6 M 0 O z N D y 6 u r N D J 6 g M 3 B t E w d 8 Q J u f N Q Z t J J 5 h h 9 d Q b B r V P b r r S + B L C g h M x m H R G 6 5 K r P l s h q p J i a f c 5 9 1 R q n X k c k q 8 m D B F D O o O j 0 5 4 R C t F K A D X C 7 a 2 z t E I 5 Q C k N G P A A D c 5 k F m 2 B 8 + v 0 5 X p r I 0 / v 0 n 1 N 4 9 S L 9 5 r o l e P Z a S f p F 3 u W c b + D 1 o z r m Z + / T m K W z a F t 5 X H j 5 F F z x j Q y R d i r x T z i c e 2 a x 0 q o l T Q m 6 k K E p 6 U 1 n w / m 6 p D W m T d l J E w l l 6 6 4 Q y d 0 Y P H K S G R u U 6 g 3 a Y n p y k q z 9 d k g f l h 0 J L i x W C 3 8 B u E P w I o K a Q h O j 1 o 5 u y P D S 8 c Z i W Y j T s e + + 8 K p v I v f z q 6 / T + Y 7 n r 5 x W C + X y 8 s Y X O 6 g 2 v 9 x X w G O R Z c O K j / O m 8 I V P Q s 6 o k Q p 9 e u l H 1 X 9 m J H i V s 9 5 l C K D 0 3 a 2 q a s v c G 1 U 1 X E t 3 N G W f B E w O Y L t 4 I h 0 J Y W A t T b 1 u u t o G g B k 2 j n 7 0 / L d 6 k x s Y m M e 2 8 E + 8 q B q 6 r t b V V Z 8 H + v c D M i S q G + b l Z 7 u M N 1 C G C v A i 4 v m F V q E m F O u G c E / r M K q 4 P s p e i M y c q t / m D H 2 r S h w K E L C C R y t Y E d v / E o B w y A V 4 y A Y X 6 O Q N D w z Q 0 P E J d 3 d 2 7 J l N J / T W u 2 E q Q C X i w l L + C r B c T d + 8 I m e q w d m R R c F M s j b N z t B L / p 8 7 1 a 1 7 Z r H S q z e 4 b N u Q m 9 X m V g R 3 J / b C 5 E T w d u p T B 2 3 K n d J T j W Q R 2 u + z z b t E / M K D P F G D S Q m u h h Q c w h R 8 B s n h s W K x y f w F E w U G R R x c J e X L + k M f r f v J Z w V Q T t z n g 9 F / M s Q b A k l Z + 8 I v o N i h 3 8 L Y U J H e S Y g r C 3 D R C W g g N D T 5 h D h Y w C 7 i S s B u I p Y V 5 0 a z o L 5 q B U K z 9 j k j 4 s z 9 J d l 9 B S K L J o k 4 1 c Z h E p l y / o M r y Z L O y q S Y m n 0 0 m h G d I Y Q 1 w a y F 4 L K e a A 7 Z e 4 L d g C s L c x P L K x Q A h K H R 9 h Z a F L h c g u b 3 T f X d v n 5 A H 1 4 o E T y L 2 e s L S Z y 8 M 1 2 Y p r r I A r u g / Q x z 5 w 9 E n i T x W M d X U 5 B M y 6 b N 6 Y 7 c D t r s Z j + r k / l Q 5 g I Z o b Q v u H 3 V 0 d u V N 1 d 8 N J u / d 9 e 1 T 2 m t g Y P 4 X l l 6 7 O B W n U D T Y r V 4 f M E k c I u G g S I O 8 3 7 n k b b m s Q q q Z y V c c p b 6 v P G D y W x A S i d x x p a C + z t y q 2 4 L D d C s X 4 X D 5 U Q 8 g V a H f K n e r U m i d h f k 5 0 U j o I 0 G 4 M B R g w 8 + U H B 4 d l f U M E S T 8 1 U R l n C C V g k 0 U 8 R z j T + f 5 P 4 d M 5 i j n e b J Z 2 b Q 7 N 1 S Z q O d A u h 0 0 6 o W 3 r 7 K 1 4 U a d Q + h u T W 1 I p E T W u v 5 S p 6 f b K N e z a N B Z w f 4 c + k m 9 f f 1 y L R i k 9 d v C F M t v B a G O j z A Q w g + L L F 5 S 2 Y n / w w 2 q D 1 Y R N d l 9 A y a 6 a + 7 V F m Y 1 o C A s a 5 f x z X t z 1 G q 5 o S F 0 R 0 Z a Z F 0 8 b N G C K A m Y W c U m D 1 Y S y 2 V O F w H s 6 R 8 Y 0 A 2 C 3 9 S S h s Z g k 6 5 S + + F W C o Y k u Y R x k 5 Q L u T D m a Z J a 5 a m a q X Y a C q k O w J L F h Q Y i T f / m 6 I H 8 7 T F t w O v l N b O w V H M p Y z i 7 R S F v p I H X Q W G v M 9 F X Z N I k z D + Y v Y g Y L w Q 0 J s f a 8 6 e M 1 A u G Q E I a n A d o J U M i k / C + a k N 0 R 7 W T 4 0 R C t k 7 A z n l B w F o M u w G m g m M A 1 w v s w L G 1 t b l 3 x 4 E I Q W F g m r r p C 9 6 7 c 1 v 6 X k A x T Y o I c p h / M H s x b d 8 A 0 f A Y i 7 O d L 2 h M d q J q n 6 X 9 A i G J T S T n 3 N V G M l 3 D v K 6 T L Z f V S D X R U B j m w A P 2 m n 2 5 u e o C E + w e b P r f b t D M W i + C 9 o L y o p E F E P G A h R w H + C 4 Q e W Z q U n b 5 M I P N j i D z w 9 / x W R P P D 6 Y v i M H X Y o B W 2 m S t Z j Q r t K w N R M N j L M 4 b 5 d H X m q F 3 9 M b a 9 Y a Q g / 9 Q R / y f Q x Y 7 o b / k 5 h X J + D / 1 B V V E T f p Q l F z m I 0 6 Q V 0 e B f V 4 D Y I u W v W A 3 L n M b + L x x B i B 8 C U Q e H B m V L X O M e e c I M t c N 1 s U r B c Y 7 i X 7 f 7 T m 1 q 0 k Q o J W a W a s h j A j C V u r u I h j T q 3 9 Q r C I H i O E S x Z z 7 J V d b 8 X / y e Y h c N R M / P f 6 / y i m T W O E f Y / 2 E X y y A w q 9 W B h / 4 C I V U e A n Y 3 N y b C Q e y F N u b y s b S Q u G + D Q D z c s X a i T A a i + Z p F z + g X 1 T s e d j A 3 k 7 1 h u G F S x a X O P y f l f d L 2 C E E 3 + L K Z T V S 8 Z q v E E p 6 d q W 8 Z 4 + w 5 y l h W 3 + g V M H q 7 C r d j Y 2 H 6 I e g c j / 0 D 6 r d L A o B 5 m W b N U g 9 a 4 2 Z + c E s i I l + E a 4 F J t / 6 2 m r e W h o 2 P r 4 W 8 2 2 I 6 g J N D n V U S c 7 x X K X c a C V D O F O W p U M H y h t g 3 w 1 q t m k 1 W g c j u M H a y q + s s k D w y T y 3 / B 9 9 + G c 6 / / U 5 W l n J 3 W S 5 U g g K H S q l H z a 5 r E h R i o m J Z Z L t W D y / v Z x s w I z E Z E m s W I t n A J M P U R n 2 W h o Y B D b A D v T J d P W f S z E Y 8 g h R c v p N h j g 6 y f Q g k + z X M t T T 0 y y y W M 0 E M e f L r X 4 y h P I n U u 2 A 3 + / r 7 a W 3 3 3 m T X n 7 l J b p w / r s 9 9 4 3 8 E B Q 6 t L 5 e f C e 9 q K 6 i U q L a M X Y E c i w v P 6 C Z q S n q i y 8 6 Q m R g j 0 3 h / o d H x x x H h h / M 7 y 5 s h O j y / b 3 1 O y s G m y A 5 p L H K c / I 6 8 b N V 2 g v 9 J z R U u X J Z 6 a S a w h r A e P q 8 y C + p L d 5 6 5 y 1 a X F q S n Q I r C S z k 7 w d 4 0 I o F t w 7 q 1 V 7 h k S s E m G m 9 f X 0 y f b 2 z s 4 s G R 0 b E 7 e 1 t u B D 7 5 w X 6 c t 6 G Z G P H / c z 4 T I Q u 3 C t O 6 F r A E A W k s I 8 g j H 3 u k o j z J l n l t U B t g m M 5 R c N J 5 0 H n E M s + Z + T m q g N s V m a A Q V 9 o L A S E X r 0 a v I y W P M g y U C i 4 1 S x x j D X u / L a L M S h W F 7 a Z Z l B O 0 C + c F 3 b 8 X k u c B V C f 3 3 u w + 1 W X K g c Q Q q c c M w 8 J J N F H S 2 N h y o l N I v M e f J c t j 9 V K Y R b v 2 v w l Z v g B 8 t F D o D w U e 7 0 C k J 3 / L I B U 6 E u c P H m c / u k f / 1 n i + L w o N C n R D 6 X E 7 3 V 2 d b H m N p 3 9 L C 1 K 8 K r q v 6 B v V I j C C 3 M B e z 6 J 8 O Q D g u U H N C Q r b D I a o P b 3 z R R 3 u W T + D 6 T I M f M s E j l a C O c 2 i X S 5 m H x Z i s e g O 6 r / V z O T D 3 C 8 u V p L F S V X D W G E 6 O / / 8 9 / R g + V l m p m Z z S H W x i 6 j K U p H i H o k e F W Z W R i k B S n X A 0 z R e I O / 0 A f 1 j U z M o h 8 6 2 G Q 0 2 D d k Y o B P D j F y k i a M E M g i j 1 O m x u J c s m X o u W f V u v b V R k 0 J h Z 0 h Y G Z 4 a V R t W n U 1 l 2 c / 9 / b 0 0 O D g A O 0 k k 3 T + / A U 6 d + 4 r 6 f x j 0 + h v v z l P / / H 7 P 9 L N m 7 e k j 4 M p E d X E x v q a T O O A a Y h 9 p D A 2 J f v 2 F n A q + K H Y E s / A R / t o e r t L l K B k y K Q I A y J B O 0 u Z J h W S K s M Y V G 0 a 7 9 D X 1 + 8 V s i w q i k R 4 j D Y 2 M y K I a E G k F e E K A M x R g E r R p 9 V C E / c X X j u a l N F / b s g E 7 5 1 C h 1 6 d e y E r v j K h Q D a D H 3 + 8 T E 8 8 8 Z j O u Z i b m a b + w W G d 2 x t Q R 3 4 D t X 4 7 1 u 8 V + 0 U 7 K a L w Q + G k Z M T I i t E 8 W N k I 5 2 q F o 2 x a n c s K R y j j I z a w k 2 O a T e h s m t 5 8 / Z T + 9 u q C n x Q k q D a p I X u / N F O v B q b g 1 k 5 I B k H f Z R I Z r G w H / + 7 M z P 0 c M g E g 0 7 / + y 2 9 1 z k W l y A S A n H 6 w x 4 o q A e 9 a 6 P U D W j d F J q N l 8 p N 5 D d p I L y H m 5 C 3 y S R k 3 S P K d r h x W M 9 X U 5 E N L Y R w T d q o X L u r d + z q b l I r 6 9 k 6 w m 3 j M M 7 v V 4 G 9 + 8 2 v 6 9 J P P d a 7 y C N r 0 G m N J l c Q n 1 / e L d k J S G i o v S Z 8 I i Y m C c 0 0 c l V f J E E t p M j b 1 O b 3 0 0 g n 9 7 d V H z d z m J p k B X i + 8 R f n v q C z M T h T j s x F 6 4 Z B q 7 Y / 3 B z f T f p 4 / A P f y 2 u u v 0 H o V n B b Y A x d 7 1 Y 5 P 5 M 6 u 9 U a I + 0 G E i q 8 Z m g w b Y c M E s p c n Q z 8 M 9 w T v J U z w n n 0 w g d A h j i G N k 6 y 8 E M X k 9 X s 1 0 Y R M 8 j q m + O N 1 l W J x b j i 1 / F U 7 1 c 5 t r v 8 a o u 7 A Y y 6 x 7 H O G l 2 E V B t Y s h 5 O k L 3 x f 8 q c G 0 3 R t L k q X p v 3 d 3 X B j B w H 3 c e n i J Z 3 b O 6 Z X F N u x P y 5 2 U z 8 1 l h t Q 6 4 0 Q f 2 B N E L T X x c A K S 4 h 6 w L R 9 7 O G L v Y I N 4 C 5 H d D q i 3 O F N f L Y C m 3 v v D b a Z p 4 l i E k i S U 2 b y f J T X 9 F E n o 5 1 A r B B / r 5 G 9 W v z V 1 u R j N N C 8 B B A a M u U T q 3 Y 4 1 p e i 7 l 4 1 U z e h u y Q Q Z n 5 W e S g W w T 1 6 Y E Q e s g H c 7 P P z C 7 Q Z s K B / I a j 1 y U s H 5 l 1 N L 0 e k M f h k P E s 3 5 i N 0 9 m p c n A x I 9 u K U m B f 2 w T 5 y j a O y h R y O O Y d z J o O Q x K e M k 0 s Y N 2 / 6 S + Z o X j t 9 2 t 9 k r h Z q b v I h g T 8 2 q Q z y 8 v p Y L V y d j c q 1 A M f 7 X Z M O k d X Y q d 0 A D w y t e S G M j o 7 S 7 d t 3 Z P I e T K m t r W 3 q 6 + u V 9 e y m p s p f K a l U L K y H 6 b M 7 7 T S z F p L G I B V u k b l L 2 a x b e 1 g + G c R C O W Y u g / Z + H r 2 3 T t R + A q F q g g x x N B k M i Z y 8 L n P 6 T d q 8 4 y T k w j m O V s p w f x 3 H o e F u R + 5 q k b j Z 9 S m t c o p G E K i o C F V Q O x V 6 r U K A Y E E o A d v s u b f k E g h b z A y N F G / p j h w 5 z M K b p d n Z O e r t V R 5 B m F M d H R 0 0 P a 1 M y 1 L x + c 2 Y L I F s t A z S n U U 1 y e + T 6 6 7 z p L c 1 I 3 1 A c w + F A M 1 l A 9 + Z t r Q x 9 s s d 8 + y E W H 1 o o t i k M Q S x 8 y C P e Y 9 + 3 U s m o 7 n M k Z t C T r m y V + 0 k w 1 2 1 T m 0 x r M a j Z k 8 C R Y l V Z V y Y U P 0 m u 2 N + 0 1 p 1 F i F C p a K p s Z G G h 3 P n M b W 2 t t D N G 7 d 0 r j R s J U N 0 7 l a u 1 / H a X I S F C i 5 u 1 2 z 7 k t + D t N t x y 0 0 m r Y 0 T B R w z l Y U h C o 4 m 5 e Z d 8 4 3 z k h R R J J n 3 8 j n e p 9 6 b d o 7 o P x 0 c 6 / W V v 2 q m m v e h D K S z 6 E O k Y v l q A a 0 1 Y I 9 L o c x M Q t w q o S + E 1 Y O C Y v h e f u X n t F Z k 0 R Z E e 9 9 g 0 u B 3 W V Y K w p h t a 5 o Q I N p u g L 1 3 b c B R U 2 0 o I i j S 2 B o o 5 1 z y 6 u g Q S 5 N M 5 f k c Z D I E w 4 C u f e T 3 n D x V f I 2 N S o P 7 U P x A 6 p A 6 m l e l U h x S m W M d A R P L 2 9 L / m c 0 r O B c w M 7 Y Y z B J e f k A f b G 1 1 T e 7 Z D 5 g u 8 Q W b e b f Y r K s l z J a n B t B + 3 g 2 w 2 x r U N c M k 3 D N w / 5 z k D 0 d N D i G I O W d i q a h x d W 6 0 k C K O S g 6 R u N w m l i E V G m z I V K 1 T X U w + p F i Y N Q F X B t p a I R W f G X i J V S u i x b h v 5 8 V o Z 1 q c C 7 g G r A V u g A e H m a 8 2 C k W Y Y x w I p u C H Z z / S J S 4 u T U X q N l 0 C p q W N 7 + 5 F 6 M x g r t l n t K B f / Z Q L p o f 6 E 7 K A E D j X R N D n k i T P 5 Z J X 7 1 X n n t d x Z A I p M i l T D + f v v / 9 8 n s z V I t X N 5 A M i o D N X C l B v 7 Q R 8 P 6 F a 6 y e H X Y G a X G Z h 1 / O n s B a 4 G V T F B E I T r Y A A W Q S w 4 h 6 w q 6 A f 7 t 5 R f a h n n 3 s m b 5 B 4 e r U + Z D L 4 5 q 6 r p V 4 + E t y H 2 m S T t D m + e 1 I p w u g k h N A E M u a f R R T n P S a v j y C Q J D k 3 R F L n 5 j V E 5 N R L n O r i N j e p r 3 1 J V R x X D g C B N M T y E q w W F b S 6 H Z I W 2 8 y Y N c D 8 q e + 1 4 w K D q n O z 9 3 N m w W L N c G x X A 4 R 8 5 A 0 R 4 o e P H p f z T C p J 9 2 f c J Z L 3 3 u b v H c u b r H 2 5 4 T B A d E Y Q Q K p y H 4 V D F i G G J o p F J k f z 6 P K M Y + a p 9 4 A k D s H M + z x a S d 6 j z 8 + c w e 7 0 / M N 1 S N z 0 + p T W M I U h g V x J E K 3 C W q r Q a 5 W D 6 V N 4 F z u Z X w 8 7 O 8 L 3 D w S v R o S 1 H b z Y 2 t 5 y 7 g 1 z n u A J / M f / + 8 8 S 8 l O b u y o O h D k Z x 8 z C e v 5 V 9 b e 5 j Y y p m W J 9 K k U a v B t k 0 E n I o 4 9 O 3 p z j P T o v Z W 6 y N Z B f U q R i z c / a 6 d B h N G 6 4 h 9 q n u v W h T B r q W u N K U J X G t S i C 5 2 o p O T g o T L j K A Y L 1 / M F k n n n z s Y 4 4 m C u w C L / f + g 0 j b B o q w V L o 6 e m h t 9 5 6 n Z K s r W 7 f u U M P x v 9 D v 1 J / 4 N 5 / m s n v C 8 6 t 5 f c O 7 M H v P B g i C U k s 4 i A v z 1 s d R Q t Z r x v n g 9 F a e D 1 H g y G Z 9 2 i N p M i m z h v i E V 8 5 q 1 W q q 8 l n E n h i K j M X e E N 9 8 N n N G L 1 6 N H e K B E Q E A t c / M B i 4 j h 0 2 k p 6 a m p R A 1 A n t x E C f a X Y m d 2 A 3 H o + x p m q i b M t R 6 j r 1 K 1 2 6 f 1 H I n Z 6 v q Z g g + F / / J w R w j i C D I o k h j 0 s Q f c z J G 9 N O l R u N p A h k j p p Q / P p 7 7 7 + Q I 1 u 1 T n U 3 + Z B G e j e 5 4 l U l I g G u l l J H g 1 p p K c y X M i a Q F 9 P L Y d 8 F U g A 8 7 B Q W P m F h M l M + d h I J G t R 9 L C V Y W c f F P u P T 8 u 9 H F N r 9 P V d T 4 f 7 M f W o S O G R C / 0 i V G W L h m G Z N r U i k 6 s b I g S K M e 6 7 I x e T h B s q Q y i V X m m J S l a 5 c 1 S P t m 6 e J c Q M Z 4 Z Z U 4 O k x a s S p Q F z S a 9 X d u H 5 V j g Z Y l R V B t A c P H 6 G 4 F R G O M r j N A Q i D 3 S h g 7 O t R g S K D J o S Q x i U H H A 1 C D k M u T a a m K L O R 6 8 O U K w J l q S W u 5 M C U 2 U k i I o R M O n G d g l C / + v U r + k r q h 7 r 3 o U w 6 M J D g J 2 I q V F W k k b t 8 r e T N 1 x 7 Q X s e O n 6 Q Z v W 0 n 1 h i H u W c D Q g L H A 5 Y 9 X l 9 f F 9 M P M 3 / 3 I + K R L J 0 e T N N 7 p 3 d k l w 0 z R w w Y a C / U w I E I K h 3 s T j n n h k h O X s i h j 1 z + 8 p E E v X E s w Q 2 K + 3 5 F F j 4 y Y d o a j P Z R e X X u E s i k b J p / k 8 u G h 7 r z Z K o u 6 c L d W V i 6 + w J 3 u e U X 0 y K E A A 6 V D K t Q 6 V 7 4 l d U S R z t X 6 e h Q o y z p t b 2 9 J e 7 z x i a 1 C + D c z A z 1 D 7 p r P t y 6 f k 2 0 l n d f 2 y C z s h b o b E J g L U i g Q p e K h R 1 9 P x m V I F y n 2 k E E d a L K k N f E G W t b p + N D U S E C 8 s l U l l v v D H 0 4 H p W 8 E E j I p T 7 j k I n J Y c j l n m s C 6 a O s H S H r R e C Y F E L 9 7 d + 9 I V d S b + w r Q g G 3 J r E C A J M I h G J T y S E W I 4 9 A e D D 6 t F 7 4 B b f o A K 4 N g 7 3 Q R M M 6 M v 3 6 + E + y W t K B Q 4 c l j 0 X 5 v Q t g 1 o t Q u G 5 U p 9 k E A O F F x / r T M t 4 G s + X x 4 Z R M b k S E + q m B N L X q 8 C M b Q g x O K 1 t E X 9 1 W R H n 3 Z I I F P 0 s f / O k s v f P u W 3 I O o n z E R D L h R I Y 8 h c h k i B Q J p S n B n T S j k d J C K p d Q W S b U E 0 8 c Y W u h s k s C 7 B b 7 x u Q z K R p h e 1 p X a E 7 i B 5 F n + u W Z g r U H W n Y A 1 4 Z V W / v 6 + + n O r R t S h t m w R m M B h k w L c 7 N y r B d g 1 o H I I F O 7 D o 5 F e J E Z v M Y 9 Y S v V b + 7 E a G k j T F / x E Z Y D Y g 3 x b k M k p L N X Y v T V r Y j z n C a W 0 B / K 0 N j Y q B B j a 0 d p p b Q m k k s m H K F 1 V N 6 P T D h P J P l c V j X S 7 9 H E Q s p m u F / K 3 3 G c y W T L U F 3 T 9 / f m 8 p u e O u P 6 X a 5 U X J 5 o p 4 i l q X D J + c C D r R f e O 5 W Q d R v g J l + c n x e H B E K R Y P 4 Z z H G / y b s 1 z e T E X R o d O 1 h X k 6 9 c t D Z k 6 O f c t / o T k 4 h r X d W 7 J p a b M v T 2 i Q R 9 e e 5 r 2 u p 5 m V J p L g N J z O t y b k i k y o P I p I 6 a Q H K E Z o L J l 5 R z 9 J / + / r + 8 r S 5 u n 2 D f e P l s H D / I Z p + u X N j H a J X k y A + B / 9 P v c h F E t G r j U I / y 2 G F 9 h h b W R i A T Y M g 0 P T k p R 0 M m L I i C 8 S g 4 J z J 6 Z h 9 M q 0 o C J s c J N t 0 a w j v 0 z F g l l h p z S b O 2 D R O V t Z g Q Q 5 E D g t / R m K L X j i b o Z L 8 K e D 7 L 7 1 n v Z D J x v 0 m e o b x f P 0 t N J J s 8 5 n u c o 7 x H l z t k M k k 5 I f p C E x T L H 3 + u O / a l h g J u 3 E 1 L 6 + b 2 p Y y m Q i S F n 7 b C Q 9 e n N Y T p Q x k g a h w R 6 m J L W 4 B Q 4 Z q x o E q X t U k 0 s F c t h d 0 F 7 S n 8 A D b M x l o T e / t u q 0 5 B C q 2 V k C T v J E U a t 0 z l n X M m n x p 7 4 r w m j J D F H F H m 5 D V x p N y c o 7 + k y D T S k a D 2 e F K G I U 6 / 9 k t 9 c f s H o b 9 M 7 E 9 C A V d u c s e Z l a j y 9 o V l P M c 4 K U K 6 9 2 c T S x 5 q H e A l 1 c r y M n V 0 q l 0 w E F G B Q W C s m g S h M A 4 K e P 2 w Q T S W 8 5 q L P i a L p + w G L 4 0 s + L r r U S 9 Y n K X Q g G w x S H 2 C B J p I z b E M P T m S p B + n I r S K j e f x W k 4 C W f Q 5 S G K X m b x D H O Q t M k E j I c 9 1 p B w R 6 l y R S j k g j n T v U G N 0 R 9 b r e O y 1 X 1 D U 2 W h h / 4 A J N b 9 v C Q V X 6 / X b C c o a E g m R 7 K M i F P 7 4 R D 6 D h 1 Y P v H 0 i S Z E w x s 5 C s g 6 5 u 6 t G L h 4 s L U r D g J g / e A V x L 9 g Q Y D 0 2 J o u o l A u Q G V N K z N J i G P f C v K y 7 i x G 6 O l f u 9 4 E A + l S T i A 9 y j I S z 9 O b x B H 0 4 D g e F J o e 8 r o 4 q u e V y r r 1 4 k j d E s s 8 N k e S I f J p 6 m l O 0 s p W h z Y Q i l L j G u f x g 5 w 7 t J F P U E t m S W Q E v / / K v 9 H X u L + x r Q g F X b 2 6 p 0 B Y P o W x t x f / x P 1 d b 4 a H V A 2 N t q 3 R 6 1 H 9 m 7 / 3 p K R o a H p F z 9 K W Q P 3 r 8 p F y r u e 7 d m G d G O y 4 t L r K m a n O I D C / d T J H 9 d m 2 o O g M B J K f + Q f j V i T r X S b 3 P J E U S / k / l Q Q y r X B F H 5 y 0 i y W s W m a K s l Z 4 e T Y g W R 4 K G C m V T 3 E C k 6 d a t 2 z Q 8 M k Q L 8 4 v U 2 t Z K T 7 z 5 1 7 j I f Y l 9 T y j g 8 r U N f h A g j E u o U J j 7 V E I i U w Y 9 p T Q V z u U h 1 w H Y 6 e P 5 g 8 r R s L W 1 K X O h o r E Y d 6 B j 1 M q m G S L V R 8 d y 1 z q Y n 5 s T d z t Q D q n g / l Z U z A W W E w t a s D M H E H x 9 q k i C A 8 p w b p E E 7 z L n O r l 5 R Q 4 3 6 b x N L I d A O K q 8 q 6 F w T N M L B 1 0 y p d l O h W Z K 4 Z w J B a 2 7 s b k p p t / T 7 / 2 t u t x 9 i t D F y Q W 3 T v c x f r i y x o / V Q 6 o c g u G o y G S I V W + 8 d D i Z t w g K g G 1 p 7 O 1 l M C 6 1 y Q J j + l c b i R B 9 4 V n x C A B Z e 1 u y s u 7 E m c E 0 D X X k O i I g n L / / 3 R + p 4 e h f s 5 l c h F A Q d n U i w i 6 c c c 7 V E X / O u V 2 O 5 L x X k U V p I S S d 5 6 M i k C 7 T 5 4 Z A h l A R Y s 0 0 p p a F V i Z e L p l g z s p r / N 4 D j z 9 L H X 3 F d 8 a v H 4 j + H 0 8 6 W H l 8 6 H d N A A A A A E l F T k S u Q m C C < / I m a g e > < / T o u r > < / T o u r s > < / V i s u a l i z a t i o n > 
</file>

<file path=customXml/itemProps1.xml><?xml version="1.0" encoding="utf-8"?>
<ds:datastoreItem xmlns:ds="http://schemas.openxmlformats.org/officeDocument/2006/customXml" ds:itemID="{B1CE6FD3-13C0-4B7C-9646-5C1A60819DF2}">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6ABF8A2D-0A74-403E-94C1-ABB8A4C67407}">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All_Classes</vt:lpstr>
      <vt:lpstr>2018</vt:lpstr>
      <vt:lpstr>2019</vt:lpstr>
      <vt:lpstr>2020</vt:lpstr>
      <vt:lpstr>Letters 2018,2019,2020</vt:lpstr>
      <vt:lpstr>Pubs_by_yr</vt:lpstr>
      <vt:lpstr>Grads_per_year</vt:lpstr>
      <vt:lpstr>Grads_by_country</vt:lpstr>
      <vt:lpstr>DOE</vt:lpstr>
      <vt:lpstr>Awards</vt:lpstr>
      <vt:lpstr>Grads_by_country!OLE_LINK10</vt:lpstr>
      <vt:lpstr>Grads_by_country!OLE_LINK11</vt:lpstr>
      <vt:lpstr>Grads_by_country!OLE_LINK12</vt:lpstr>
      <vt:lpstr>'2018'!OLE_LINK13</vt:lpstr>
      <vt:lpstr>Pubs_by_yr!OLE_LINK14</vt:lpstr>
      <vt:lpstr>Grads_by_country!OLE_LINK2</vt:lpstr>
      <vt:lpstr>Pubs_by_yr!OLE_LINK5</vt:lpstr>
      <vt:lpstr>Pubs_by_yr!OLE_LINK6</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billraun</dc:creator>
  <cp:lastModifiedBy>billraun</cp:lastModifiedBy>
  <cp:lastPrinted>2019-03-06T17:21:35Z</cp:lastPrinted>
  <dcterms:created xsi:type="dcterms:W3CDTF">2017-08-31T19:24:50Z</dcterms:created>
  <dcterms:modified xsi:type="dcterms:W3CDTF">2020-02-26T13:38:53Z</dcterms:modified>
</cp:coreProperties>
</file>