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and_Planter\"/>
    </mc:Choice>
  </mc:AlternateContent>
  <bookViews>
    <workbookView xWindow="120" yWindow="390" windowWidth="24915" windowHeight="11835" activeTab="4"/>
  </bookViews>
  <sheets>
    <sheet name="efaw  counts" sheetId="1" r:id="rId1"/>
    <sheet name="prk counts" sheetId="2" r:id="rId2"/>
    <sheet name="Perkins yld" sheetId="5" r:id="rId3"/>
    <sheet name="Efaw Yld" sheetId="6" r:id="rId4"/>
    <sheet name="yield table" sheetId="7" r:id="rId5"/>
  </sheets>
  <calcPr calcId="162913"/>
</workbook>
</file>

<file path=xl/calcChain.xml><?xml version="1.0" encoding="utf-8"?>
<calcChain xmlns="http://schemas.openxmlformats.org/spreadsheetml/2006/main">
  <c r="J15" i="5" l="1"/>
  <c r="K15" i="5" s="1"/>
  <c r="G13" i="6"/>
  <c r="J16" i="5" l="1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K17" i="5" l="1"/>
  <c r="K19" i="5"/>
  <c r="K21" i="5"/>
  <c r="K23" i="5"/>
  <c r="K25" i="5"/>
  <c r="K27" i="5"/>
  <c r="K29" i="5"/>
  <c r="K31" i="5"/>
  <c r="K32" i="5"/>
  <c r="K33" i="5"/>
  <c r="K35" i="5"/>
  <c r="K37" i="5"/>
  <c r="K39" i="5"/>
  <c r="K41" i="5"/>
  <c r="J14" i="6"/>
  <c r="J15" i="6"/>
  <c r="K15" i="6" s="1"/>
  <c r="O15" i="6" s="1"/>
  <c r="J16" i="6"/>
  <c r="J17" i="6"/>
  <c r="J18" i="6"/>
  <c r="J19" i="6"/>
  <c r="J20" i="6"/>
  <c r="K20" i="6" s="1"/>
  <c r="J21" i="6"/>
  <c r="K21" i="6" s="1"/>
  <c r="O21" i="6" s="1"/>
  <c r="J22" i="6"/>
  <c r="J23" i="6"/>
  <c r="K23" i="6" s="1"/>
  <c r="J24" i="6"/>
  <c r="J25" i="6"/>
  <c r="J26" i="6"/>
  <c r="J27" i="6"/>
  <c r="J28" i="6"/>
  <c r="K28" i="6" s="1"/>
  <c r="J29" i="6"/>
  <c r="K29" i="6" s="1"/>
  <c r="J30" i="6"/>
  <c r="J31" i="6"/>
  <c r="K31" i="6" s="1"/>
  <c r="J32" i="6"/>
  <c r="J33" i="6"/>
  <c r="J34" i="6"/>
  <c r="J35" i="6"/>
  <c r="J36" i="6"/>
  <c r="K36" i="6" s="1"/>
  <c r="J37" i="6"/>
  <c r="K37" i="6" s="1"/>
  <c r="J38" i="6"/>
  <c r="J39" i="6"/>
  <c r="K39" i="6" s="1"/>
  <c r="J13" i="6"/>
  <c r="G14" i="6"/>
  <c r="G15" i="6"/>
  <c r="G16" i="6"/>
  <c r="G17" i="6"/>
  <c r="G18" i="6"/>
  <c r="G19" i="6"/>
  <c r="G20" i="6"/>
  <c r="H20" i="6" s="1"/>
  <c r="G21" i="6"/>
  <c r="G22" i="6"/>
  <c r="G23" i="6"/>
  <c r="G24" i="6"/>
  <c r="G25" i="6"/>
  <c r="G26" i="6"/>
  <c r="G27" i="6"/>
  <c r="G28" i="6"/>
  <c r="H28" i="6" s="1"/>
  <c r="G29" i="6"/>
  <c r="G30" i="6"/>
  <c r="G31" i="6"/>
  <c r="G32" i="6"/>
  <c r="G33" i="6"/>
  <c r="G34" i="6"/>
  <c r="G35" i="6"/>
  <c r="G36" i="6"/>
  <c r="H36" i="6" s="1"/>
  <c r="G37" i="6"/>
  <c r="G38" i="6"/>
  <c r="G39" i="6"/>
  <c r="H39" i="6" s="1"/>
  <c r="K38" i="6"/>
  <c r="H38" i="6"/>
  <c r="H37" i="6"/>
  <c r="K35" i="6"/>
  <c r="H35" i="6"/>
  <c r="K34" i="6"/>
  <c r="H34" i="6"/>
  <c r="K33" i="6"/>
  <c r="H33" i="6"/>
  <c r="K32" i="6"/>
  <c r="H32" i="6"/>
  <c r="H31" i="6"/>
  <c r="K30" i="6"/>
  <c r="H30" i="6"/>
  <c r="H29" i="6"/>
  <c r="K27" i="6"/>
  <c r="H27" i="6"/>
  <c r="K26" i="6"/>
  <c r="H26" i="6"/>
  <c r="K25" i="6"/>
  <c r="H25" i="6"/>
  <c r="K24" i="6"/>
  <c r="H24" i="6"/>
  <c r="H23" i="6"/>
  <c r="K22" i="6"/>
  <c r="H22" i="6"/>
  <c r="H21" i="6"/>
  <c r="K19" i="6"/>
  <c r="H19" i="6"/>
  <c r="K18" i="6"/>
  <c r="H18" i="6"/>
  <c r="K17" i="6"/>
  <c r="O17" i="6" s="1"/>
  <c r="H17" i="6"/>
  <c r="K16" i="6"/>
  <c r="O16" i="6" s="1"/>
  <c r="H16" i="6"/>
  <c r="H15" i="6"/>
  <c r="K14" i="6"/>
  <c r="H14" i="6"/>
  <c r="K13" i="6"/>
  <c r="H13" i="6"/>
  <c r="D9" i="6"/>
  <c r="K16" i="5"/>
  <c r="K18" i="5"/>
  <c r="K20" i="5"/>
  <c r="K22" i="5"/>
  <c r="K24" i="5"/>
  <c r="K26" i="5"/>
  <c r="K28" i="5"/>
  <c r="K30" i="5"/>
  <c r="K34" i="5"/>
  <c r="K36" i="5"/>
  <c r="K38" i="5"/>
  <c r="K40" i="5"/>
  <c r="H16" i="5"/>
  <c r="H27" i="5"/>
  <c r="H28" i="5"/>
  <c r="H30" i="5"/>
  <c r="H36" i="5"/>
  <c r="H37" i="5"/>
  <c r="H38" i="5"/>
  <c r="G16" i="5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G28" i="5"/>
  <c r="G29" i="5"/>
  <c r="H29" i="5" s="1"/>
  <c r="G30" i="5"/>
  <c r="G31" i="5"/>
  <c r="H31" i="5" s="1"/>
  <c r="G32" i="5"/>
  <c r="H32" i="5" s="1"/>
  <c r="G33" i="5"/>
  <c r="H33" i="5" s="1"/>
  <c r="G34" i="5"/>
  <c r="H34" i="5" s="1"/>
  <c r="G35" i="5"/>
  <c r="H35" i="5" s="1"/>
  <c r="G36" i="5"/>
  <c r="G37" i="5"/>
  <c r="G38" i="5"/>
  <c r="G39" i="5"/>
  <c r="H39" i="5" s="1"/>
  <c r="G40" i="5"/>
  <c r="H40" i="5" s="1"/>
  <c r="G41" i="5"/>
  <c r="H41" i="5" s="1"/>
  <c r="G15" i="5"/>
  <c r="H15" i="5" s="1"/>
  <c r="O20" i="6" l="1"/>
  <c r="O13" i="6"/>
  <c r="O18" i="6"/>
  <c r="O19" i="6"/>
  <c r="O14" i="6"/>
  <c r="P20" i="5"/>
  <c r="P16" i="5"/>
  <c r="P23" i="5"/>
  <c r="P21" i="5"/>
  <c r="P19" i="5"/>
  <c r="P17" i="5"/>
  <c r="P22" i="5"/>
  <c r="P18" i="5"/>
  <c r="P15" i="5"/>
  <c r="D10" i="5" l="1"/>
  <c r="I4" i="2" l="1"/>
  <c r="I5" i="2"/>
  <c r="I6" i="2"/>
  <c r="I7" i="2"/>
  <c r="I8" i="2"/>
  <c r="I9" i="2"/>
  <c r="I10" i="2"/>
  <c r="I11" i="2"/>
  <c r="I3" i="2"/>
  <c r="E4" i="2"/>
  <c r="E5" i="2"/>
  <c r="E6" i="2"/>
  <c r="E7" i="2"/>
  <c r="E8" i="2"/>
  <c r="E9" i="2"/>
  <c r="E10" i="2"/>
  <c r="E11" i="2"/>
  <c r="E3" i="2"/>
  <c r="I4" i="1"/>
  <c r="I5" i="1"/>
  <c r="I6" i="1"/>
  <c r="I7" i="1"/>
  <c r="I8" i="1"/>
  <c r="I9" i="1"/>
  <c r="I10" i="1"/>
  <c r="I11" i="1"/>
  <c r="I3" i="1"/>
  <c r="E4" i="1"/>
  <c r="E5" i="1"/>
  <c r="E6" i="1"/>
  <c r="E7" i="1"/>
  <c r="E8" i="1"/>
  <c r="E9" i="1"/>
  <c r="E10" i="1"/>
  <c r="E11" i="1"/>
  <c r="E3" i="1"/>
</calcChain>
</file>

<file path=xl/sharedStrings.xml><?xml version="1.0" encoding="utf-8"?>
<sst xmlns="http://schemas.openxmlformats.org/spreadsheetml/2006/main" count="406" uniqueCount="88">
  <si>
    <t>trt</t>
  </si>
  <si>
    <t>rep1</t>
  </si>
  <si>
    <t>rep 2</t>
  </si>
  <si>
    <t>rep 3</t>
  </si>
  <si>
    <t>ear count</t>
  </si>
  <si>
    <t>plants count</t>
  </si>
  <si>
    <t>average</t>
  </si>
  <si>
    <t>17*</t>
  </si>
  <si>
    <t>22*</t>
  </si>
  <si>
    <t xml:space="preserve">* Racoon or birds damage </t>
  </si>
  <si>
    <t>Moisture (%)</t>
  </si>
  <si>
    <t>check</t>
  </si>
  <si>
    <t>HP 30</t>
  </si>
  <si>
    <t>HP 60</t>
  </si>
  <si>
    <t>BC 30</t>
  </si>
  <si>
    <t>BC 60</t>
  </si>
  <si>
    <t>DB 30</t>
  </si>
  <si>
    <t>DB 60</t>
  </si>
  <si>
    <t>DB UAN 30</t>
  </si>
  <si>
    <t>DB UAN 60</t>
  </si>
  <si>
    <t>Row length  (m)</t>
  </si>
  <si>
    <t>Row width (m)</t>
  </si>
  <si>
    <t>Number of harvested rows</t>
  </si>
  <si>
    <r>
      <t>Plot size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</si>
  <si>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Adjusted to 15.5% moisture</t>
  </si>
  <si>
    <t>Rep</t>
  </si>
  <si>
    <t>Trt</t>
  </si>
  <si>
    <t>Plot</t>
  </si>
  <si>
    <t>Yield/plot (kg)</t>
  </si>
  <si>
    <r>
      <t>plot size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</si>
  <si>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Yield(kg/ha)</t>
  </si>
  <si>
    <t>Yield (t/ha)</t>
  </si>
  <si>
    <t>YIELD (KG/HA)</t>
  </si>
  <si>
    <t>Yield (15%)</t>
  </si>
  <si>
    <t>harvest size= 5 * 10 ft</t>
  </si>
  <si>
    <t>treatments</t>
  </si>
  <si>
    <t xml:space="preserve">Hand planter </t>
  </si>
  <si>
    <t>Methods</t>
  </si>
  <si>
    <t>Perkins HP Sidedress trial</t>
  </si>
  <si>
    <t>planted</t>
  </si>
  <si>
    <t>hybrid</t>
  </si>
  <si>
    <t>Pioneer P1498HR @ 26,000 seeds/ac</t>
  </si>
  <si>
    <t>sidedress</t>
  </si>
  <si>
    <t>harvest</t>
  </si>
  <si>
    <t>Efaw HP sidedress</t>
  </si>
  <si>
    <t>plant</t>
  </si>
  <si>
    <t>Pioneer P0876HR @ 26,000 seeds/ac</t>
  </si>
  <si>
    <t>Broadcast</t>
  </si>
  <si>
    <t>Dribble urea</t>
  </si>
  <si>
    <t>Dribble UAN</t>
  </si>
  <si>
    <t>Mg/ha</t>
  </si>
  <si>
    <t>Yield in Mg/ha adjusted to 15.5% moisture</t>
  </si>
  <si>
    <t>Perkins 2013</t>
  </si>
  <si>
    <t>N, kg/ha</t>
  </si>
  <si>
    <t>Efaw 2013</t>
  </si>
  <si>
    <t>DBUAN30</t>
  </si>
  <si>
    <t>DBUAN60</t>
  </si>
  <si>
    <t>HP30</t>
  </si>
  <si>
    <t>HP60</t>
  </si>
  <si>
    <t>BC30</t>
  </si>
  <si>
    <t>BC60</t>
  </si>
  <si>
    <t>DB30</t>
  </si>
  <si>
    <t>DB60</t>
  </si>
  <si>
    <t>yld</t>
  </si>
  <si>
    <t>Efaw</t>
  </si>
  <si>
    <t>Loc</t>
  </si>
  <si>
    <t>Perk</t>
  </si>
  <si>
    <t>SED = 2.6</t>
  </si>
  <si>
    <t>SED = 1.5</t>
  </si>
  <si>
    <t>RH 64.2</t>
  </si>
  <si>
    <t>RH: 62.1</t>
  </si>
  <si>
    <t>Temp: 83.4F</t>
  </si>
  <si>
    <t>Temp: 80.2F</t>
  </si>
  <si>
    <t>locations</t>
  </si>
  <si>
    <t>Date of application</t>
  </si>
  <si>
    <t>Avg. Temp (° C)</t>
  </si>
  <si>
    <t>RH(%)</t>
  </si>
  <si>
    <t>21-06-2013</t>
  </si>
  <si>
    <t>Perkins</t>
  </si>
  <si>
    <t>24-06-2013</t>
  </si>
  <si>
    <t>Check</t>
  </si>
  <si>
    <t xml:space="preserve">Check </t>
  </si>
  <si>
    <t>Rep 3 deleted</t>
  </si>
  <si>
    <t>Rep 2 deleted</t>
  </si>
  <si>
    <t>SED = 1.2</t>
  </si>
  <si>
    <t>SED = 1.81</t>
  </si>
  <si>
    <t>Combined, Efaw and Perkins, 2013</t>
  </si>
  <si>
    <t>Topdress N, Corn, V12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</si>
</sst>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" fontId="0" fillId="0" borderId="0" xfId="0" applyNumberFormat="1"/>
    <xf numFmtId="0" fontId="0" fillId="0" borderId="1" xfId="0" applyBorder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2" borderId="0" xfId="0" applyFont="1" applyFill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Border="1" applyAlignment="1">
      <alignment horizontal="center"/>
    </xf>
    <xf numFmtId="0" fontId="1" fillId="0" borderId="0" xfId="0" applyFont="1" applyBorder="1"/>
    <xf numFmtId="2" fontId="0" fillId="0" borderId="0" xfId="0" applyNumberFormat="1" applyAlignment="1">
      <alignment horizontal="left"/>
    </xf>
    <xf numFmtId="2" fontId="0" fillId="0" borderId="0" xfId="0" applyNumberFormat="1"/>
    <xf numFmtId="0" fontId="0" fillId="0" borderId="0" xfId="0" applyFill="1" applyBorder="1"/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'Perkins yld'!$O$15:$O$23</c:f>
              <c:strCache>
                <c:ptCount val="9"/>
                <c:pt idx="0">
                  <c:v>check</c:v>
                </c:pt>
                <c:pt idx="1">
                  <c:v>HP 30</c:v>
                </c:pt>
                <c:pt idx="2">
                  <c:v>HP 60</c:v>
                </c:pt>
                <c:pt idx="3">
                  <c:v>BC 30</c:v>
                </c:pt>
                <c:pt idx="4">
                  <c:v>BC 60</c:v>
                </c:pt>
                <c:pt idx="5">
                  <c:v>DB 30</c:v>
                </c:pt>
                <c:pt idx="6">
                  <c:v>DB 60</c:v>
                </c:pt>
                <c:pt idx="7">
                  <c:v>DB UAN 30</c:v>
                </c:pt>
                <c:pt idx="8">
                  <c:v>DB UAN 60</c:v>
                </c:pt>
              </c:strCache>
            </c:strRef>
          </c:cat>
          <c:val>
            <c:numRef>
              <c:f>'Perkins yld'!$P$15:$P$23</c:f>
              <c:numCache>
                <c:formatCode>0</c:formatCode>
                <c:ptCount val="9"/>
                <c:pt idx="0">
                  <c:v>8.2554314923080003</c:v>
                </c:pt>
                <c:pt idx="1">
                  <c:v>11.217832940714402</c:v>
                </c:pt>
                <c:pt idx="2">
                  <c:v>11.144273298958801</c:v>
                </c:pt>
                <c:pt idx="3">
                  <c:v>5.0791776919884013</c:v>
                </c:pt>
                <c:pt idx="4">
                  <c:v>5.2368682225859997</c:v>
                </c:pt>
                <c:pt idx="5">
                  <c:v>9.4057505257715999</c:v>
                </c:pt>
                <c:pt idx="6">
                  <c:v>10.012851612363599</c:v>
                </c:pt>
                <c:pt idx="7">
                  <c:v>9.9070065866772001</c:v>
                </c:pt>
                <c:pt idx="8">
                  <c:v>9.8346730770287998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F-4942-85E3-D1647ACDA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793920"/>
        <c:axId val="201810688"/>
      </c:barChart>
      <c:catAx>
        <c:axId val="20179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Treatments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01810688"/>
        <c:crosses val="autoZero"/>
        <c:auto val="1"/>
        <c:lblAlgn val="ctr"/>
        <c:lblOffset val="100"/>
        <c:noMultiLvlLbl val="0"/>
      </c:catAx>
      <c:valAx>
        <c:axId val="2018106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Yield (Mg/ha)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201793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93490405139048"/>
          <c:y val="5.1400554097404488E-2"/>
          <c:w val="0.84642625897443757"/>
          <c:h val="0.677943277923592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'Efaw Yld'!$N$13:$N$21</c:f>
              <c:strCache>
                <c:ptCount val="9"/>
                <c:pt idx="0">
                  <c:v>check</c:v>
                </c:pt>
                <c:pt idx="1">
                  <c:v>HP 30</c:v>
                </c:pt>
                <c:pt idx="2">
                  <c:v>HP 60</c:v>
                </c:pt>
                <c:pt idx="3">
                  <c:v>BC 30</c:v>
                </c:pt>
                <c:pt idx="4">
                  <c:v>BC 60</c:v>
                </c:pt>
                <c:pt idx="5">
                  <c:v>DB 30</c:v>
                </c:pt>
                <c:pt idx="6">
                  <c:v>DB 60</c:v>
                </c:pt>
                <c:pt idx="7">
                  <c:v>DB UAN 30</c:v>
                </c:pt>
                <c:pt idx="8">
                  <c:v>DB UAN 60</c:v>
                </c:pt>
              </c:strCache>
            </c:strRef>
          </c:cat>
          <c:val>
            <c:numRef>
              <c:f>'Efaw Yld'!$O$13:$O$21</c:f>
              <c:numCache>
                <c:formatCode>0</c:formatCode>
                <c:ptCount val="9"/>
                <c:pt idx="0">
                  <c:v>8.048563122600001</c:v>
                </c:pt>
                <c:pt idx="1">
                  <c:v>11.452736655360001</c:v>
                </c:pt>
                <c:pt idx="2">
                  <c:v>11.204196363359999</c:v>
                </c:pt>
                <c:pt idx="3">
                  <c:v>6.838171900559999</c:v>
                </c:pt>
                <c:pt idx="4">
                  <c:v>7.738716225240001</c:v>
                </c:pt>
                <c:pt idx="5">
                  <c:v>6.522525729719999</c:v>
                </c:pt>
                <c:pt idx="6">
                  <c:v>7.2722889439200005</c:v>
                </c:pt>
                <c:pt idx="7">
                  <c:v>6.3758869574399997</c:v>
                </c:pt>
                <c:pt idx="8">
                  <c:v>9.8206554045600019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F-4593-82FC-98C7D7521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405184"/>
        <c:axId val="209627008"/>
      </c:barChart>
      <c:catAx>
        <c:axId val="20540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Treatments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09627008"/>
        <c:crosses val="autoZero"/>
        <c:auto val="1"/>
        <c:lblAlgn val="ctr"/>
        <c:lblOffset val="100"/>
        <c:noMultiLvlLbl val="0"/>
      </c:catAx>
      <c:valAx>
        <c:axId val="2096270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Yield (Mg/ha)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20540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25</xdr:row>
      <xdr:rowOff>23812</xdr:rowOff>
    </xdr:from>
    <xdr:to>
      <xdr:col>19</xdr:col>
      <xdr:colOff>171450</xdr:colOff>
      <xdr:row>39</xdr:row>
      <xdr:rowOff>100012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304800</xdr:colOff>
      <xdr:row>24</xdr:row>
      <xdr:rowOff>185737</xdr:rowOff>
    </xdr:from>
    <xdr:to>
      <xdr:col>20</xdr:col>
      <xdr:colOff>323850</xdr:colOff>
      <xdr:row>39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M32" sqref="M32"/>
    </sheetView>
  </sheetViews>
  <sheetFormatPr defaultRowHeight="15" x14ac:dyDescent="0.25"/>
  <cols>
    <col min="6" max="6" width="9.140625" style="2"/>
  </cols>
  <sheetData>
    <row r="1" spans="1:9" x14ac:dyDescent="0.25">
      <c r="B1" s="29" t="s">
        <v>5</v>
      </c>
      <c r="C1" s="29"/>
      <c r="D1" s="29"/>
      <c r="F1" s="30" t="s">
        <v>4</v>
      </c>
      <c r="G1" s="31"/>
      <c r="H1" s="31"/>
    </row>
    <row r="2" spans="1:9" x14ac:dyDescent="0.25">
      <c r="A2" t="s">
        <v>0</v>
      </c>
      <c r="B2" t="s">
        <v>1</v>
      </c>
      <c r="C2" t="s">
        <v>2</v>
      </c>
      <c r="D2" t="s">
        <v>3</v>
      </c>
      <c r="E2" t="s">
        <v>6</v>
      </c>
      <c r="F2" s="2" t="s">
        <v>1</v>
      </c>
      <c r="G2" t="s">
        <v>2</v>
      </c>
      <c r="H2" t="s">
        <v>3</v>
      </c>
      <c r="I2" t="s">
        <v>6</v>
      </c>
    </row>
    <row r="3" spans="1:9" x14ac:dyDescent="0.25">
      <c r="A3">
        <v>1</v>
      </c>
      <c r="B3">
        <v>28</v>
      </c>
      <c r="C3">
        <v>33</v>
      </c>
      <c r="D3">
        <v>30</v>
      </c>
      <c r="E3" s="1">
        <f>AVERAGE(B3:D3)</f>
        <v>30.333333333333332</v>
      </c>
      <c r="F3" s="2">
        <v>27</v>
      </c>
      <c r="G3">
        <v>32</v>
      </c>
      <c r="H3">
        <v>30</v>
      </c>
      <c r="I3" s="1">
        <f>AVERAGE(F3:H3)</f>
        <v>29.666666666666668</v>
      </c>
    </row>
    <row r="4" spans="1:9" x14ac:dyDescent="0.25">
      <c r="A4">
        <v>2</v>
      </c>
      <c r="B4">
        <v>29</v>
      </c>
      <c r="C4">
        <v>27</v>
      </c>
      <c r="D4">
        <v>27</v>
      </c>
      <c r="E4" s="1">
        <f t="shared" ref="E4:E11" si="0">AVERAGE(B4:D4)</f>
        <v>27.666666666666668</v>
      </c>
      <c r="F4" s="2">
        <v>29</v>
      </c>
      <c r="G4">
        <v>26</v>
      </c>
      <c r="H4">
        <v>27</v>
      </c>
      <c r="I4" s="1">
        <f t="shared" ref="I4:I11" si="1">AVERAGE(F4:H4)</f>
        <v>27.333333333333332</v>
      </c>
    </row>
    <row r="5" spans="1:9" x14ac:dyDescent="0.25">
      <c r="A5">
        <v>3</v>
      </c>
      <c r="B5">
        <v>27</v>
      </c>
      <c r="C5">
        <v>30</v>
      </c>
      <c r="D5">
        <v>31</v>
      </c>
      <c r="E5" s="1">
        <f t="shared" si="0"/>
        <v>29.333333333333332</v>
      </c>
      <c r="F5" s="2">
        <v>26</v>
      </c>
      <c r="G5">
        <v>30</v>
      </c>
      <c r="H5">
        <v>30</v>
      </c>
      <c r="I5" s="1">
        <f t="shared" si="1"/>
        <v>28.666666666666668</v>
      </c>
    </row>
    <row r="6" spans="1:9" x14ac:dyDescent="0.25">
      <c r="A6">
        <v>4</v>
      </c>
      <c r="B6">
        <v>28</v>
      </c>
      <c r="C6">
        <v>32</v>
      </c>
      <c r="D6">
        <v>25</v>
      </c>
      <c r="E6" s="1">
        <f t="shared" si="0"/>
        <v>28.333333333333332</v>
      </c>
      <c r="F6" s="2">
        <v>28</v>
      </c>
      <c r="G6">
        <v>32</v>
      </c>
      <c r="H6">
        <v>25</v>
      </c>
      <c r="I6" s="1">
        <f t="shared" si="1"/>
        <v>28.333333333333332</v>
      </c>
    </row>
    <row r="7" spans="1:9" x14ac:dyDescent="0.25">
      <c r="A7">
        <v>5</v>
      </c>
      <c r="B7">
        <v>27</v>
      </c>
      <c r="C7">
        <v>27</v>
      </c>
      <c r="D7">
        <v>27</v>
      </c>
      <c r="E7" s="1">
        <f t="shared" si="0"/>
        <v>27</v>
      </c>
      <c r="F7" s="2">
        <v>26</v>
      </c>
      <c r="G7">
        <v>27</v>
      </c>
      <c r="H7">
        <v>25</v>
      </c>
      <c r="I7" s="1">
        <f t="shared" si="1"/>
        <v>26</v>
      </c>
    </row>
    <row r="8" spans="1:9" x14ac:dyDescent="0.25">
      <c r="A8">
        <v>6</v>
      </c>
      <c r="B8">
        <v>28</v>
      </c>
      <c r="C8">
        <v>31</v>
      </c>
      <c r="D8">
        <v>31</v>
      </c>
      <c r="E8" s="1">
        <f t="shared" si="0"/>
        <v>30</v>
      </c>
      <c r="F8" s="2">
        <v>29</v>
      </c>
      <c r="G8">
        <v>31</v>
      </c>
      <c r="H8">
        <v>31</v>
      </c>
      <c r="I8" s="1">
        <f t="shared" si="1"/>
        <v>30.333333333333332</v>
      </c>
    </row>
    <row r="9" spans="1:9" x14ac:dyDescent="0.25">
      <c r="A9">
        <v>7</v>
      </c>
      <c r="B9">
        <v>25</v>
      </c>
      <c r="C9">
        <v>28</v>
      </c>
      <c r="D9">
        <v>29</v>
      </c>
      <c r="E9" s="1">
        <f t="shared" si="0"/>
        <v>27.333333333333332</v>
      </c>
      <c r="F9" s="2">
        <v>25</v>
      </c>
      <c r="G9">
        <v>28</v>
      </c>
      <c r="H9">
        <v>29</v>
      </c>
      <c r="I9" s="1">
        <f t="shared" si="1"/>
        <v>27.333333333333332</v>
      </c>
    </row>
    <row r="10" spans="1:9" x14ac:dyDescent="0.25">
      <c r="A10">
        <v>8</v>
      </c>
      <c r="B10">
        <v>28</v>
      </c>
      <c r="C10">
        <v>33</v>
      </c>
      <c r="D10">
        <v>29</v>
      </c>
      <c r="E10" s="1">
        <f t="shared" si="0"/>
        <v>30</v>
      </c>
      <c r="F10" s="2">
        <v>29</v>
      </c>
      <c r="G10">
        <v>34</v>
      </c>
      <c r="H10">
        <v>27</v>
      </c>
      <c r="I10" s="1">
        <f t="shared" si="1"/>
        <v>30</v>
      </c>
    </row>
    <row r="11" spans="1:9" x14ac:dyDescent="0.25">
      <c r="A11">
        <v>9</v>
      </c>
      <c r="B11">
        <v>29</v>
      </c>
      <c r="C11">
        <v>34</v>
      </c>
      <c r="D11">
        <v>30</v>
      </c>
      <c r="E11" s="1">
        <f t="shared" si="0"/>
        <v>31</v>
      </c>
      <c r="F11" s="2">
        <v>29</v>
      </c>
      <c r="G11">
        <v>33</v>
      </c>
      <c r="H11">
        <v>31</v>
      </c>
      <c r="I11" s="1">
        <f t="shared" si="1"/>
        <v>31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M9" sqref="M9"/>
    </sheetView>
  </sheetViews>
  <sheetFormatPr defaultRowHeight="15" x14ac:dyDescent="0.25"/>
  <cols>
    <col min="6" max="6" width="9.140625" style="2"/>
  </cols>
  <sheetData>
    <row r="1" spans="1:9" x14ac:dyDescent="0.25">
      <c r="B1" s="29" t="s">
        <v>5</v>
      </c>
      <c r="C1" s="29"/>
      <c r="D1" s="29"/>
      <c r="F1" s="30" t="s">
        <v>4</v>
      </c>
      <c r="G1" s="31"/>
      <c r="H1" s="31"/>
    </row>
    <row r="2" spans="1:9" x14ac:dyDescent="0.25">
      <c r="A2" t="s">
        <v>0</v>
      </c>
      <c r="B2" t="s">
        <v>1</v>
      </c>
      <c r="C2" t="s">
        <v>2</v>
      </c>
      <c r="D2" t="s">
        <v>3</v>
      </c>
      <c r="E2" t="s">
        <v>6</v>
      </c>
      <c r="F2" s="2" t="s">
        <v>1</v>
      </c>
      <c r="G2" t="s">
        <v>2</v>
      </c>
      <c r="H2" t="s">
        <v>3</v>
      </c>
      <c r="I2" t="s">
        <v>6</v>
      </c>
    </row>
    <row r="3" spans="1:9" x14ac:dyDescent="0.25">
      <c r="A3">
        <v>1</v>
      </c>
      <c r="B3">
        <v>32</v>
      </c>
      <c r="C3">
        <v>30</v>
      </c>
      <c r="D3">
        <v>28</v>
      </c>
      <c r="E3" s="1">
        <f>AVERAGE(B3:D3)</f>
        <v>30</v>
      </c>
      <c r="F3" s="2">
        <v>30</v>
      </c>
      <c r="G3">
        <v>27</v>
      </c>
      <c r="H3">
        <v>27</v>
      </c>
      <c r="I3" s="1">
        <f>AVERAGE(F3:H3)</f>
        <v>28</v>
      </c>
    </row>
    <row r="4" spans="1:9" x14ac:dyDescent="0.25">
      <c r="A4">
        <v>2</v>
      </c>
      <c r="B4">
        <v>30</v>
      </c>
      <c r="C4">
        <v>30</v>
      </c>
      <c r="D4">
        <v>31</v>
      </c>
      <c r="E4" s="1">
        <f t="shared" ref="E4:E11" si="0">AVERAGE(B4:D4)</f>
        <v>30.333333333333332</v>
      </c>
      <c r="F4" s="2">
        <v>28</v>
      </c>
      <c r="G4">
        <v>26</v>
      </c>
      <c r="H4">
        <v>28</v>
      </c>
      <c r="I4" s="1">
        <f t="shared" ref="I4:I11" si="1">AVERAGE(F4:H4)</f>
        <v>27.333333333333332</v>
      </c>
    </row>
    <row r="5" spans="1:9" x14ac:dyDescent="0.25">
      <c r="A5">
        <v>3</v>
      </c>
      <c r="B5">
        <v>29</v>
      </c>
      <c r="C5">
        <v>29</v>
      </c>
      <c r="D5">
        <v>30</v>
      </c>
      <c r="E5" s="1">
        <f t="shared" si="0"/>
        <v>29.333333333333332</v>
      </c>
      <c r="F5" s="2">
        <v>29</v>
      </c>
      <c r="G5">
        <v>28</v>
      </c>
      <c r="H5">
        <v>25</v>
      </c>
      <c r="I5" s="1">
        <f t="shared" si="1"/>
        <v>27.333333333333332</v>
      </c>
    </row>
    <row r="6" spans="1:9" x14ac:dyDescent="0.25">
      <c r="A6">
        <v>4</v>
      </c>
      <c r="B6">
        <v>32</v>
      </c>
      <c r="C6">
        <v>28</v>
      </c>
      <c r="D6">
        <v>31</v>
      </c>
      <c r="E6" s="1">
        <f t="shared" si="0"/>
        <v>30.333333333333332</v>
      </c>
      <c r="F6" s="2">
        <v>31</v>
      </c>
      <c r="G6" s="3" t="s">
        <v>7</v>
      </c>
      <c r="H6">
        <v>29</v>
      </c>
      <c r="I6" s="1">
        <f t="shared" si="1"/>
        <v>30</v>
      </c>
    </row>
    <row r="7" spans="1:9" x14ac:dyDescent="0.25">
      <c r="A7">
        <v>5</v>
      </c>
      <c r="B7">
        <v>29</v>
      </c>
      <c r="C7">
        <v>29</v>
      </c>
      <c r="D7">
        <v>29</v>
      </c>
      <c r="E7" s="1">
        <f t="shared" si="0"/>
        <v>29</v>
      </c>
      <c r="F7" s="2">
        <v>25</v>
      </c>
      <c r="G7">
        <v>25</v>
      </c>
      <c r="H7">
        <v>27</v>
      </c>
      <c r="I7" s="1">
        <f t="shared" si="1"/>
        <v>25.666666666666668</v>
      </c>
    </row>
    <row r="8" spans="1:9" x14ac:dyDescent="0.25">
      <c r="A8">
        <v>6</v>
      </c>
      <c r="B8">
        <v>32</v>
      </c>
      <c r="C8">
        <v>29</v>
      </c>
      <c r="D8">
        <v>30</v>
      </c>
      <c r="E8" s="1">
        <f t="shared" si="0"/>
        <v>30.333333333333332</v>
      </c>
      <c r="F8" s="2">
        <v>31</v>
      </c>
      <c r="G8">
        <v>29</v>
      </c>
      <c r="H8">
        <v>29</v>
      </c>
      <c r="I8" s="1">
        <f t="shared" si="1"/>
        <v>29.666666666666668</v>
      </c>
    </row>
    <row r="9" spans="1:9" x14ac:dyDescent="0.25">
      <c r="A9">
        <v>7</v>
      </c>
      <c r="B9">
        <v>30</v>
      </c>
      <c r="C9">
        <v>29</v>
      </c>
      <c r="D9">
        <v>28</v>
      </c>
      <c r="E9" s="1">
        <f t="shared" si="0"/>
        <v>29</v>
      </c>
      <c r="F9" s="2">
        <v>16</v>
      </c>
      <c r="G9">
        <v>29</v>
      </c>
      <c r="H9">
        <v>27</v>
      </c>
      <c r="I9" s="1">
        <f t="shared" si="1"/>
        <v>24</v>
      </c>
    </row>
    <row r="10" spans="1:9" x14ac:dyDescent="0.25">
      <c r="A10">
        <v>8</v>
      </c>
      <c r="B10">
        <v>29</v>
      </c>
      <c r="C10">
        <v>29</v>
      </c>
      <c r="D10">
        <v>32</v>
      </c>
      <c r="E10" s="1">
        <f t="shared" si="0"/>
        <v>30</v>
      </c>
      <c r="F10" s="2">
        <v>28</v>
      </c>
      <c r="G10">
        <v>27</v>
      </c>
      <c r="H10">
        <v>32</v>
      </c>
      <c r="I10" s="1">
        <f t="shared" si="1"/>
        <v>29</v>
      </c>
    </row>
    <row r="11" spans="1:9" x14ac:dyDescent="0.25">
      <c r="A11">
        <v>9</v>
      </c>
      <c r="B11">
        <v>30</v>
      </c>
      <c r="C11">
        <v>27</v>
      </c>
      <c r="D11">
        <v>28</v>
      </c>
      <c r="E11" s="1">
        <f t="shared" si="0"/>
        <v>28.333333333333332</v>
      </c>
      <c r="F11" s="2">
        <v>30</v>
      </c>
      <c r="G11" s="3" t="s">
        <v>8</v>
      </c>
      <c r="H11">
        <v>26</v>
      </c>
      <c r="I11" s="1">
        <f t="shared" si="1"/>
        <v>28</v>
      </c>
    </row>
    <row r="12" spans="1:9" x14ac:dyDescent="0.25">
      <c r="F12" s="2" t="s">
        <v>9</v>
      </c>
    </row>
  </sheetData>
  <mergeCells count="2">
    <mergeCell ref="B1:D1"/>
    <mergeCell ref="F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workbookViewId="0">
      <selection activeCell="J10" sqref="J10"/>
    </sheetView>
  </sheetViews>
  <sheetFormatPr defaultRowHeight="15" x14ac:dyDescent="0.25"/>
  <cols>
    <col min="2" max="2" width="11.7109375" customWidth="1"/>
    <col min="4" max="4" width="10.5703125" customWidth="1"/>
    <col min="6" max="6" width="10" customWidth="1"/>
    <col min="15" max="15" width="11.42578125" customWidth="1"/>
  </cols>
  <sheetData>
    <row r="1" spans="1:25" s="7" customFormat="1" x14ac:dyDescent="0.25">
      <c r="A1" s="7" t="s">
        <v>38</v>
      </c>
    </row>
    <row r="2" spans="1:25" s="7" customFormat="1" x14ac:dyDescent="0.25">
      <c r="A2" s="7" t="s">
        <v>39</v>
      </c>
      <c r="B2" s="22">
        <v>41362</v>
      </c>
    </row>
    <row r="3" spans="1:25" s="7" customFormat="1" x14ac:dyDescent="0.25">
      <c r="A3" s="7" t="s">
        <v>40</v>
      </c>
      <c r="B3" s="7" t="s">
        <v>41</v>
      </c>
    </row>
    <row r="4" spans="1:25" s="7" customFormat="1" x14ac:dyDescent="0.25">
      <c r="A4" s="7" t="s">
        <v>42</v>
      </c>
      <c r="B4" s="22">
        <v>41449</v>
      </c>
    </row>
    <row r="5" spans="1:25" x14ac:dyDescent="0.25">
      <c r="A5" s="7" t="s">
        <v>43</v>
      </c>
      <c r="B5" s="22">
        <v>41515</v>
      </c>
      <c r="C5" s="7"/>
      <c r="D5" s="7"/>
    </row>
    <row r="6" spans="1:25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25" x14ac:dyDescent="0.25">
      <c r="A7" s="33" t="s">
        <v>20</v>
      </c>
      <c r="B7" s="33"/>
      <c r="C7" s="33"/>
      <c r="D7" s="7">
        <v>3.048</v>
      </c>
      <c r="E7" s="7"/>
      <c r="F7" s="7"/>
      <c r="G7" s="7"/>
      <c r="H7" s="7"/>
      <c r="I7" s="7"/>
      <c r="J7" s="7"/>
    </row>
    <row r="8" spans="1:25" x14ac:dyDescent="0.25">
      <c r="A8" s="33" t="s">
        <v>21</v>
      </c>
      <c r="B8" s="33"/>
      <c r="C8" s="33"/>
      <c r="D8" s="7">
        <v>0.76</v>
      </c>
      <c r="E8" s="7"/>
      <c r="F8" s="7"/>
      <c r="G8" s="7"/>
      <c r="H8" s="7"/>
      <c r="I8" s="7"/>
      <c r="J8" s="7" t="s">
        <v>34</v>
      </c>
    </row>
    <row r="9" spans="1:25" x14ac:dyDescent="0.25">
      <c r="A9" s="33" t="s">
        <v>22</v>
      </c>
      <c r="B9" s="33"/>
      <c r="C9" s="33"/>
      <c r="D9" s="7">
        <v>2</v>
      </c>
      <c r="E9" s="7"/>
      <c r="F9" s="7"/>
      <c r="G9" s="7"/>
      <c r="H9" s="7"/>
      <c r="I9" s="7"/>
      <c r="J9" s="7"/>
    </row>
    <row r="10" spans="1:25" ht="17.25" x14ac:dyDescent="0.25">
      <c r="A10" s="32" t="s">
        <v>23</v>
      </c>
      <c r="B10" s="32"/>
      <c r="C10" s="32"/>
      <c r="D10" s="9">
        <f>D7*D8*D9</f>
        <v>4.6329599999999997</v>
      </c>
      <c r="E10" s="7"/>
      <c r="F10" s="7"/>
      <c r="G10" s="7"/>
      <c r="H10" s="7"/>
      <c r="I10" s="7"/>
      <c r="J10" s="7"/>
    </row>
    <row r="11" spans="1:25" x14ac:dyDescent="0.25">
      <c r="A11" s="8"/>
      <c r="B11" s="8"/>
      <c r="C11" s="8"/>
      <c r="D11" s="7"/>
      <c r="E11" s="7"/>
      <c r="F11" s="7"/>
      <c r="G11" s="7"/>
      <c r="H11" s="7"/>
      <c r="I11" s="7"/>
      <c r="J11" s="7"/>
    </row>
    <row r="12" spans="1:25" x14ac:dyDescent="0.25">
      <c r="A12" s="7"/>
      <c r="B12" s="7"/>
      <c r="C12" s="7"/>
      <c r="D12" s="7"/>
      <c r="E12" s="7"/>
      <c r="F12" s="7"/>
      <c r="G12" s="7"/>
      <c r="H12" s="7"/>
      <c r="I12" s="7"/>
      <c r="J12" s="7" t="s">
        <v>24</v>
      </c>
    </row>
    <row r="13" spans="1:25" ht="17.25" x14ac:dyDescent="0.25">
      <c r="A13" s="9" t="s">
        <v>25</v>
      </c>
      <c r="B13" s="9" t="s">
        <v>26</v>
      </c>
      <c r="C13" s="9" t="s">
        <v>27</v>
      </c>
      <c r="D13" s="9" t="s">
        <v>0</v>
      </c>
      <c r="E13" s="9" t="s">
        <v>28</v>
      </c>
      <c r="F13" s="9" t="s">
        <v>29</v>
      </c>
      <c r="G13" s="9" t="s">
        <v>30</v>
      </c>
      <c r="H13" s="9" t="s">
        <v>31</v>
      </c>
      <c r="I13" s="9" t="s">
        <v>10</v>
      </c>
      <c r="J13" s="10" t="s">
        <v>32</v>
      </c>
      <c r="K13" s="9" t="s">
        <v>31</v>
      </c>
      <c r="N13" s="7" t="s">
        <v>35</v>
      </c>
      <c r="O13" s="7" t="s">
        <v>35</v>
      </c>
      <c r="P13" s="7" t="s">
        <v>33</v>
      </c>
      <c r="T13" s="7"/>
    </row>
    <row r="14" spans="1:25" s="7" customFormat="1" x14ac:dyDescent="0.25">
      <c r="A14" s="9"/>
      <c r="B14" s="9"/>
      <c r="C14" s="9"/>
      <c r="D14" s="9"/>
      <c r="E14" s="9"/>
      <c r="F14" s="9"/>
      <c r="G14" s="9"/>
      <c r="H14" s="9"/>
      <c r="I14" s="9"/>
      <c r="J14" s="10"/>
      <c r="K14" s="9"/>
    </row>
    <row r="15" spans="1:25" x14ac:dyDescent="0.25">
      <c r="A15" s="8">
        <v>1</v>
      </c>
      <c r="B15" s="8">
        <v>1</v>
      </c>
      <c r="C15" s="8">
        <v>101</v>
      </c>
      <c r="D15" s="7" t="s">
        <v>11</v>
      </c>
      <c r="E15" s="7">
        <v>2.83</v>
      </c>
      <c r="F15" s="6">
        <v>4.63</v>
      </c>
      <c r="G15" s="8">
        <f>(E15/F15)*10000</f>
        <v>6112.3110151187911</v>
      </c>
      <c r="H15" s="8">
        <f>G15/1000</f>
        <v>6.1123110151187907</v>
      </c>
      <c r="I15" s="7">
        <v>14.6</v>
      </c>
      <c r="J15" s="7">
        <f>(((E15-(E15*(I15/100)))*1.155)*(43560*2.47/(5*10)))</f>
        <v>6006.7714851144001</v>
      </c>
      <c r="K15">
        <f>J15/1000</f>
        <v>6.0067714851143998</v>
      </c>
      <c r="L15" s="7"/>
      <c r="N15" s="11">
        <v>1</v>
      </c>
      <c r="O15" s="7" t="s">
        <v>11</v>
      </c>
      <c r="P15" s="1">
        <f>AVERAGE(K15,K24,K33)</f>
        <v>8.2554314923080003</v>
      </c>
      <c r="Q15" s="4"/>
      <c r="T15" s="7"/>
      <c r="V15" s="21">
        <v>101</v>
      </c>
      <c r="W15" s="7" t="s">
        <v>11</v>
      </c>
      <c r="X15">
        <v>6.0067714851143998</v>
      </c>
      <c r="Y15" s="7" t="s">
        <v>66</v>
      </c>
    </row>
    <row r="16" spans="1:25" x14ac:dyDescent="0.25">
      <c r="A16" s="8">
        <v>1</v>
      </c>
      <c r="B16" s="8">
        <v>2</v>
      </c>
      <c r="C16" s="8">
        <v>102</v>
      </c>
      <c r="D16" s="7" t="s">
        <v>57</v>
      </c>
      <c r="E16" s="7">
        <v>5.56</v>
      </c>
      <c r="F16" s="6">
        <v>4.63</v>
      </c>
      <c r="G16" s="8">
        <f t="shared" ref="G16:G41" si="0">(E16/F16)*10000</f>
        <v>12008.63930885529</v>
      </c>
      <c r="H16" s="8">
        <f t="shared" ref="H16:H41" si="1">G16/1000</f>
        <v>12.00863930885529</v>
      </c>
      <c r="I16" s="7">
        <v>15.8</v>
      </c>
      <c r="J16" s="7">
        <f t="shared" ref="J16:J41" si="2">(((E16-(E16*(I16/100)))*1.155)*(43560*2.47/(5*10)))</f>
        <v>11635.4634780384</v>
      </c>
      <c r="K16" s="7">
        <f t="shared" ref="K16:K41" si="3">J16/1000</f>
        <v>11.6354634780384</v>
      </c>
      <c r="L16" s="7"/>
      <c r="N16" s="11">
        <v>2</v>
      </c>
      <c r="O16" s="7" t="s">
        <v>12</v>
      </c>
      <c r="P16" s="1">
        <f t="shared" ref="P16:P23" si="4">AVERAGE(K16,K25,K34)</f>
        <v>11.217832940714402</v>
      </c>
      <c r="Q16" s="4"/>
      <c r="T16" s="7"/>
      <c r="V16" s="21">
        <v>102</v>
      </c>
      <c r="W16" s="7" t="s">
        <v>57</v>
      </c>
      <c r="X16">
        <v>11.6354634780384</v>
      </c>
      <c r="Y16" s="4" t="s">
        <v>66</v>
      </c>
    </row>
    <row r="17" spans="1:25" x14ac:dyDescent="0.25">
      <c r="A17" s="8">
        <v>1</v>
      </c>
      <c r="B17" s="8">
        <v>3</v>
      </c>
      <c r="C17" s="8">
        <v>103</v>
      </c>
      <c r="D17" s="7" t="s">
        <v>58</v>
      </c>
      <c r="E17" s="7">
        <v>3.52</v>
      </c>
      <c r="F17" s="6">
        <v>4.63</v>
      </c>
      <c r="G17" s="8">
        <f t="shared" si="0"/>
        <v>7602.591792656588</v>
      </c>
      <c r="H17" s="8">
        <f t="shared" si="1"/>
        <v>7.6025917926565878</v>
      </c>
      <c r="I17" s="7">
        <v>15.2</v>
      </c>
      <c r="J17" s="7">
        <f t="shared" si="2"/>
        <v>7418.8283000831998</v>
      </c>
      <c r="K17" s="7">
        <f t="shared" si="3"/>
        <v>7.4188283000831996</v>
      </c>
      <c r="L17" s="7"/>
      <c r="N17" s="11">
        <v>3</v>
      </c>
      <c r="O17" s="7" t="s">
        <v>13</v>
      </c>
      <c r="P17" s="1">
        <f t="shared" si="4"/>
        <v>11.144273298958801</v>
      </c>
      <c r="Q17" s="4"/>
      <c r="T17" s="7"/>
      <c r="V17" s="21">
        <v>103</v>
      </c>
      <c r="W17" s="7" t="s">
        <v>58</v>
      </c>
      <c r="X17">
        <v>7.4188283000831996</v>
      </c>
      <c r="Y17" s="7" t="s">
        <v>66</v>
      </c>
    </row>
    <row r="18" spans="1:25" x14ac:dyDescent="0.25">
      <c r="A18" s="8">
        <v>1</v>
      </c>
      <c r="B18" s="8">
        <v>4</v>
      </c>
      <c r="C18" s="8">
        <v>104</v>
      </c>
      <c r="D18" s="7" t="s">
        <v>59</v>
      </c>
      <c r="E18" s="7">
        <v>2.9</v>
      </c>
      <c r="F18" s="6">
        <v>4.63</v>
      </c>
      <c r="G18" s="8">
        <f t="shared" si="0"/>
        <v>6263.4989200863929</v>
      </c>
      <c r="H18" s="8">
        <f t="shared" si="1"/>
        <v>6.2634989200863931</v>
      </c>
      <c r="I18" s="7">
        <v>13.9</v>
      </c>
      <c r="J18" s="7">
        <f t="shared" si="2"/>
        <v>6205.8025509480003</v>
      </c>
      <c r="K18" s="7">
        <f t="shared" si="3"/>
        <v>6.2058025509480004</v>
      </c>
      <c r="L18" s="7"/>
      <c r="N18" s="11">
        <v>4</v>
      </c>
      <c r="O18" s="7" t="s">
        <v>14</v>
      </c>
      <c r="P18" s="1">
        <f t="shared" si="4"/>
        <v>5.0791776919884013</v>
      </c>
      <c r="Q18" s="4"/>
      <c r="T18" s="7"/>
      <c r="V18" s="21">
        <v>104</v>
      </c>
      <c r="W18" s="7" t="s">
        <v>59</v>
      </c>
      <c r="X18">
        <v>6.2058025509480004</v>
      </c>
      <c r="Y18" s="4" t="s">
        <v>66</v>
      </c>
    </row>
    <row r="19" spans="1:25" x14ac:dyDescent="0.25">
      <c r="A19" s="8">
        <v>1</v>
      </c>
      <c r="B19" s="8">
        <v>5</v>
      </c>
      <c r="C19" s="8">
        <v>105</v>
      </c>
      <c r="D19" s="7" t="s">
        <v>60</v>
      </c>
      <c r="E19" s="7">
        <v>2.37</v>
      </c>
      <c r="F19" s="6">
        <v>4.63</v>
      </c>
      <c r="G19" s="8">
        <f t="shared" si="0"/>
        <v>5118.790496760259</v>
      </c>
      <c r="H19" s="8">
        <f t="shared" si="1"/>
        <v>5.1187904967602593</v>
      </c>
      <c r="I19" s="7">
        <v>14.7</v>
      </c>
      <c r="J19" s="7">
        <f t="shared" si="2"/>
        <v>5024.5153971011996</v>
      </c>
      <c r="K19" s="7">
        <f t="shared" si="3"/>
        <v>5.0245153971012</v>
      </c>
      <c r="L19" s="7"/>
      <c r="N19" s="11">
        <v>5</v>
      </c>
      <c r="O19" s="7" t="s">
        <v>15</v>
      </c>
      <c r="P19" s="1">
        <f t="shared" si="4"/>
        <v>5.2368682225859997</v>
      </c>
      <c r="Q19" s="4"/>
      <c r="T19" s="7"/>
      <c r="V19" s="21">
        <v>105</v>
      </c>
      <c r="W19" s="7" t="s">
        <v>60</v>
      </c>
      <c r="X19">
        <v>5.0245153971012</v>
      </c>
      <c r="Y19" s="7" t="s">
        <v>66</v>
      </c>
    </row>
    <row r="20" spans="1:25" x14ac:dyDescent="0.25">
      <c r="A20" s="8">
        <v>1</v>
      </c>
      <c r="B20" s="8">
        <v>6</v>
      </c>
      <c r="C20" s="8">
        <v>106</v>
      </c>
      <c r="D20" s="7" t="s">
        <v>61</v>
      </c>
      <c r="E20" s="7">
        <v>5.17</v>
      </c>
      <c r="F20" s="6">
        <v>4.63</v>
      </c>
      <c r="G20" s="8">
        <f t="shared" si="0"/>
        <v>11166.306695464364</v>
      </c>
      <c r="H20" s="8">
        <f t="shared" si="1"/>
        <v>11.166306695464364</v>
      </c>
      <c r="I20" s="7">
        <v>11.3</v>
      </c>
      <c r="J20" s="7">
        <f t="shared" si="2"/>
        <v>11397.535856506802</v>
      </c>
      <c r="K20" s="7">
        <f t="shared" si="3"/>
        <v>11.397535856506801</v>
      </c>
      <c r="L20" s="7"/>
      <c r="N20" s="11">
        <v>6</v>
      </c>
      <c r="O20" s="7" t="s">
        <v>16</v>
      </c>
      <c r="P20" s="1">
        <f t="shared" si="4"/>
        <v>9.4057505257715999</v>
      </c>
      <c r="Q20" s="4"/>
      <c r="T20" s="7"/>
      <c r="V20" s="21">
        <v>106</v>
      </c>
      <c r="W20" s="7" t="s">
        <v>61</v>
      </c>
      <c r="X20">
        <v>11.397535856506801</v>
      </c>
      <c r="Y20" s="4" t="s">
        <v>66</v>
      </c>
    </row>
    <row r="21" spans="1:25" x14ac:dyDescent="0.25">
      <c r="A21" s="8">
        <v>1</v>
      </c>
      <c r="B21" s="8">
        <v>7</v>
      </c>
      <c r="C21" s="8">
        <v>107</v>
      </c>
      <c r="D21" s="7" t="s">
        <v>62</v>
      </c>
      <c r="E21" s="7">
        <v>3.37</v>
      </c>
      <c r="F21" s="6">
        <v>4.63</v>
      </c>
      <c r="G21" s="8">
        <f t="shared" si="0"/>
        <v>7278.6177105831539</v>
      </c>
      <c r="H21" s="8">
        <f t="shared" si="1"/>
        <v>7.2786177105831538</v>
      </c>
      <c r="I21" s="7">
        <v>14.7</v>
      </c>
      <c r="J21" s="7">
        <f t="shared" si="2"/>
        <v>7144.5640878612012</v>
      </c>
      <c r="K21" s="7">
        <f t="shared" si="3"/>
        <v>7.1445640878612009</v>
      </c>
      <c r="L21" s="7"/>
      <c r="N21" s="11">
        <v>7</v>
      </c>
      <c r="O21" s="7" t="s">
        <v>17</v>
      </c>
      <c r="P21" s="1">
        <f t="shared" si="4"/>
        <v>10.012851612363599</v>
      </c>
      <c r="Q21" s="4"/>
      <c r="T21" s="7"/>
      <c r="V21" s="21">
        <v>107</v>
      </c>
      <c r="W21" s="7" t="s">
        <v>62</v>
      </c>
      <c r="X21">
        <v>7.1445640878612009</v>
      </c>
      <c r="Y21" s="7" t="s">
        <v>66</v>
      </c>
    </row>
    <row r="22" spans="1:25" x14ac:dyDescent="0.25">
      <c r="A22" s="8">
        <v>1</v>
      </c>
      <c r="B22" s="8">
        <v>8</v>
      </c>
      <c r="C22" s="8">
        <v>108</v>
      </c>
      <c r="D22" s="7" t="s">
        <v>55</v>
      </c>
      <c r="E22" s="7">
        <v>2.6</v>
      </c>
      <c r="F22" s="6">
        <v>4.63</v>
      </c>
      <c r="G22" s="8">
        <f t="shared" si="0"/>
        <v>5615.5507559395255</v>
      </c>
      <c r="H22" s="8">
        <f t="shared" si="1"/>
        <v>5.6155507559395259</v>
      </c>
      <c r="I22" s="7">
        <v>15.2</v>
      </c>
      <c r="J22" s="7">
        <f t="shared" si="2"/>
        <v>5479.8163580160008</v>
      </c>
      <c r="K22" s="7">
        <f t="shared" si="3"/>
        <v>5.4798163580160004</v>
      </c>
      <c r="L22" s="7"/>
      <c r="N22" s="11">
        <v>8</v>
      </c>
      <c r="O22" s="7" t="s">
        <v>18</v>
      </c>
      <c r="P22" s="1">
        <f t="shared" si="4"/>
        <v>9.9070065866772001</v>
      </c>
      <c r="Q22" s="4"/>
      <c r="T22" s="7"/>
      <c r="V22" s="21">
        <v>108</v>
      </c>
      <c r="W22" s="7" t="s">
        <v>55</v>
      </c>
      <c r="X22">
        <v>5.4798163580160004</v>
      </c>
      <c r="Y22" s="4" t="s">
        <v>66</v>
      </c>
    </row>
    <row r="23" spans="1:25" x14ac:dyDescent="0.25">
      <c r="A23" s="8">
        <v>1</v>
      </c>
      <c r="B23" s="8">
        <v>9</v>
      </c>
      <c r="C23" s="8">
        <v>109</v>
      </c>
      <c r="D23" s="7" t="s">
        <v>56</v>
      </c>
      <c r="E23" s="7">
        <v>7.02</v>
      </c>
      <c r="F23" s="6">
        <v>4.63</v>
      </c>
      <c r="G23" s="8">
        <f t="shared" si="0"/>
        <v>15161.987041036717</v>
      </c>
      <c r="H23" s="8">
        <f t="shared" si="1"/>
        <v>15.161987041036717</v>
      </c>
      <c r="I23" s="7">
        <v>15.1</v>
      </c>
      <c r="J23" s="7">
        <f t="shared" si="2"/>
        <v>14812.951695141601</v>
      </c>
      <c r="K23" s="7">
        <f t="shared" si="3"/>
        <v>14.812951695141601</v>
      </c>
      <c r="L23" s="7"/>
      <c r="N23" s="11">
        <v>9</v>
      </c>
      <c r="O23" s="7" t="s">
        <v>19</v>
      </c>
      <c r="P23" s="1">
        <f t="shared" si="4"/>
        <v>9.8346730770287998</v>
      </c>
      <c r="Q23" s="4"/>
      <c r="T23" s="7"/>
      <c r="V23" s="21">
        <v>109</v>
      </c>
      <c r="W23" s="7" t="s">
        <v>56</v>
      </c>
      <c r="X23">
        <v>14.812951695141601</v>
      </c>
      <c r="Y23" s="7" t="s">
        <v>66</v>
      </c>
    </row>
    <row r="24" spans="1:25" x14ac:dyDescent="0.25">
      <c r="A24" s="8">
        <v>2</v>
      </c>
      <c r="B24" s="8">
        <v>1</v>
      </c>
      <c r="C24" s="8">
        <v>201</v>
      </c>
      <c r="D24" s="7" t="s">
        <v>11</v>
      </c>
      <c r="E24" s="7">
        <v>6</v>
      </c>
      <c r="F24" s="6">
        <v>4.63</v>
      </c>
      <c r="G24" s="8">
        <f t="shared" si="0"/>
        <v>12958.963282937366</v>
      </c>
      <c r="H24" s="8">
        <f t="shared" si="1"/>
        <v>12.958963282937367</v>
      </c>
      <c r="I24" s="7">
        <v>15.1</v>
      </c>
      <c r="J24" s="7">
        <f t="shared" si="2"/>
        <v>12660.642474480002</v>
      </c>
      <c r="K24" s="7">
        <f t="shared" si="3"/>
        <v>12.660642474480003</v>
      </c>
      <c r="L24" s="7"/>
      <c r="T24" s="7"/>
      <c r="V24" s="21">
        <v>201</v>
      </c>
      <c r="W24" s="7" t="s">
        <v>11</v>
      </c>
      <c r="X24">
        <v>12.660642474480003</v>
      </c>
      <c r="Y24" s="4" t="s">
        <v>66</v>
      </c>
    </row>
    <row r="25" spans="1:25" x14ac:dyDescent="0.25">
      <c r="A25" s="8">
        <v>2</v>
      </c>
      <c r="B25" s="8">
        <v>2</v>
      </c>
      <c r="C25" s="8">
        <v>202</v>
      </c>
      <c r="D25" s="7" t="s">
        <v>57</v>
      </c>
      <c r="E25" s="7">
        <v>6.07</v>
      </c>
      <c r="F25" s="6">
        <v>4.63</v>
      </c>
      <c r="G25" s="8">
        <f t="shared" si="0"/>
        <v>13110.151187904969</v>
      </c>
      <c r="H25" s="8">
        <f t="shared" si="1"/>
        <v>13.110151187904968</v>
      </c>
      <c r="I25" s="7">
        <v>13.3</v>
      </c>
      <c r="J25" s="7">
        <f t="shared" si="2"/>
        <v>13079.905093054802</v>
      </c>
      <c r="K25" s="7">
        <f t="shared" si="3"/>
        <v>13.079905093054801</v>
      </c>
      <c r="L25" s="7"/>
      <c r="V25" s="21">
        <v>202</v>
      </c>
      <c r="W25" s="7" t="s">
        <v>57</v>
      </c>
      <c r="X25">
        <v>13.079905093054801</v>
      </c>
      <c r="Y25" s="7" t="s">
        <v>66</v>
      </c>
    </row>
    <row r="26" spans="1:25" x14ac:dyDescent="0.25">
      <c r="A26" s="8">
        <v>2</v>
      </c>
      <c r="B26" s="8">
        <v>3</v>
      </c>
      <c r="C26" s="8">
        <v>203</v>
      </c>
      <c r="D26" s="7" t="s">
        <v>58</v>
      </c>
      <c r="E26" s="7">
        <v>7.09</v>
      </c>
      <c r="F26" s="6">
        <v>4.63</v>
      </c>
      <c r="G26" s="8">
        <f t="shared" si="0"/>
        <v>15313.174946004319</v>
      </c>
      <c r="H26" s="8">
        <f t="shared" si="1"/>
        <v>15.313174946004318</v>
      </c>
      <c r="I26" s="7">
        <v>13.8</v>
      </c>
      <c r="J26" s="7">
        <f t="shared" si="2"/>
        <v>15189.7387778136</v>
      </c>
      <c r="K26" s="7">
        <f t="shared" si="3"/>
        <v>15.1897387778136</v>
      </c>
      <c r="L26" s="7"/>
      <c r="V26" s="21">
        <v>203</v>
      </c>
      <c r="W26" s="7" t="s">
        <v>58</v>
      </c>
      <c r="X26">
        <v>15.1897387778136</v>
      </c>
      <c r="Y26" s="4" t="s">
        <v>66</v>
      </c>
    </row>
    <row r="27" spans="1:25" x14ac:dyDescent="0.25">
      <c r="A27" s="8">
        <v>2</v>
      </c>
      <c r="B27" s="8">
        <v>4</v>
      </c>
      <c r="C27" s="8">
        <v>204</v>
      </c>
      <c r="D27" s="7" t="s">
        <v>59</v>
      </c>
      <c r="E27" s="7">
        <v>1.54</v>
      </c>
      <c r="F27" s="6">
        <v>4.63</v>
      </c>
      <c r="G27" s="8">
        <f t="shared" si="0"/>
        <v>3326.1339092872572</v>
      </c>
      <c r="H27" s="8">
        <f t="shared" si="1"/>
        <v>3.3261339092872571</v>
      </c>
      <c r="I27" s="7">
        <v>15.6</v>
      </c>
      <c r="J27" s="7">
        <f t="shared" si="2"/>
        <v>3230.4272992992001</v>
      </c>
      <c r="K27" s="7">
        <f t="shared" si="3"/>
        <v>3.2304272992992003</v>
      </c>
      <c r="L27" s="7"/>
      <c r="V27" s="21">
        <v>204</v>
      </c>
      <c r="W27" s="7" t="s">
        <v>59</v>
      </c>
      <c r="X27">
        <v>3.2304272992992003</v>
      </c>
      <c r="Y27" s="7" t="s">
        <v>66</v>
      </c>
    </row>
    <row r="28" spans="1:25" x14ac:dyDescent="0.25">
      <c r="A28" s="8">
        <v>2</v>
      </c>
      <c r="B28" s="8">
        <v>5</v>
      </c>
      <c r="C28" s="8">
        <v>205</v>
      </c>
      <c r="D28" s="7" t="s">
        <v>60</v>
      </c>
      <c r="E28" s="7">
        <v>2.42</v>
      </c>
      <c r="F28" s="6">
        <v>4.63</v>
      </c>
      <c r="G28" s="8">
        <f t="shared" si="0"/>
        <v>5226.781857451404</v>
      </c>
      <c r="H28" s="8">
        <f t="shared" si="1"/>
        <v>5.226781857451404</v>
      </c>
      <c r="I28" s="7">
        <v>14.3</v>
      </c>
      <c r="J28" s="7">
        <f t="shared" si="2"/>
        <v>5154.5765319047996</v>
      </c>
      <c r="K28" s="7">
        <f t="shared" si="3"/>
        <v>5.1545765319047998</v>
      </c>
      <c r="L28" s="7"/>
      <c r="V28" s="21">
        <v>205</v>
      </c>
      <c r="W28" s="7" t="s">
        <v>60</v>
      </c>
      <c r="X28">
        <v>5.1545765319047998</v>
      </c>
      <c r="Y28" s="4" t="s">
        <v>66</v>
      </c>
    </row>
    <row r="29" spans="1:25" x14ac:dyDescent="0.25">
      <c r="A29" s="8">
        <v>2</v>
      </c>
      <c r="B29" s="8">
        <v>6</v>
      </c>
      <c r="C29" s="8">
        <v>206</v>
      </c>
      <c r="D29" s="7" t="s">
        <v>61</v>
      </c>
      <c r="E29" s="7">
        <v>2.84</v>
      </c>
      <c r="F29" s="6">
        <v>4.63</v>
      </c>
      <c r="G29" s="8">
        <f t="shared" si="0"/>
        <v>6133.9092872570191</v>
      </c>
      <c r="H29" s="8">
        <f t="shared" si="1"/>
        <v>6.1339092872570191</v>
      </c>
      <c r="I29" s="7">
        <v>15.9</v>
      </c>
      <c r="J29" s="7">
        <f t="shared" si="2"/>
        <v>5936.2357502448003</v>
      </c>
      <c r="K29" s="7">
        <f t="shared" si="3"/>
        <v>5.9362357502448004</v>
      </c>
      <c r="L29" s="7"/>
      <c r="V29" s="21">
        <v>206</v>
      </c>
      <c r="W29" s="7" t="s">
        <v>61</v>
      </c>
      <c r="X29">
        <v>5.9362357502448004</v>
      </c>
      <c r="Y29" s="7" t="s">
        <v>66</v>
      </c>
    </row>
    <row r="30" spans="1:25" x14ac:dyDescent="0.25">
      <c r="A30" s="8">
        <v>2</v>
      </c>
      <c r="B30" s="8">
        <v>7</v>
      </c>
      <c r="C30" s="8">
        <v>207</v>
      </c>
      <c r="D30" s="7" t="s">
        <v>62</v>
      </c>
      <c r="E30" s="7">
        <v>5.3</v>
      </c>
      <c r="F30" s="6">
        <v>4.63</v>
      </c>
      <c r="G30" s="8">
        <f t="shared" si="0"/>
        <v>11447.084233261339</v>
      </c>
      <c r="H30" s="8">
        <f t="shared" si="1"/>
        <v>11.447084233261339</v>
      </c>
      <c r="I30" s="7">
        <v>13.6</v>
      </c>
      <c r="J30" s="7">
        <f t="shared" si="2"/>
        <v>11381.157051263999</v>
      </c>
      <c r="K30" s="7">
        <f t="shared" si="3"/>
        <v>11.381157051263999</v>
      </c>
      <c r="L30" s="7"/>
      <c r="V30" s="21">
        <v>207</v>
      </c>
      <c r="W30" s="7" t="s">
        <v>62</v>
      </c>
      <c r="X30">
        <v>11.381157051263999</v>
      </c>
      <c r="Y30" s="4" t="s">
        <v>66</v>
      </c>
    </row>
    <row r="31" spans="1:25" x14ac:dyDescent="0.25">
      <c r="A31" s="8">
        <v>2</v>
      </c>
      <c r="B31" s="8">
        <v>8</v>
      </c>
      <c r="C31" s="8">
        <v>208</v>
      </c>
      <c r="D31" s="7" t="s">
        <v>55</v>
      </c>
      <c r="E31" s="7">
        <v>5.99</v>
      </c>
      <c r="F31" s="6">
        <v>4.63</v>
      </c>
      <c r="G31" s="8">
        <f t="shared" si="0"/>
        <v>12937.365010799138</v>
      </c>
      <c r="H31" s="8">
        <f t="shared" si="1"/>
        <v>12.937365010799137</v>
      </c>
      <c r="I31" s="7">
        <v>14.3</v>
      </c>
      <c r="J31" s="7">
        <f t="shared" si="2"/>
        <v>12758.641911615599</v>
      </c>
      <c r="K31" s="7">
        <f t="shared" si="3"/>
        <v>12.7586419116156</v>
      </c>
      <c r="L31" s="7"/>
      <c r="V31" s="21">
        <v>208</v>
      </c>
      <c r="W31" s="7" t="s">
        <v>55</v>
      </c>
      <c r="X31">
        <v>12.7586419116156</v>
      </c>
      <c r="Y31" s="7" t="s">
        <v>66</v>
      </c>
    </row>
    <row r="32" spans="1:25" x14ac:dyDescent="0.25">
      <c r="A32" s="8">
        <v>2</v>
      </c>
      <c r="B32" s="8">
        <v>9</v>
      </c>
      <c r="C32" s="8">
        <v>209</v>
      </c>
      <c r="D32" s="7" t="s">
        <v>56</v>
      </c>
      <c r="E32" s="7">
        <v>4.47</v>
      </c>
      <c r="F32" s="6">
        <v>4.63</v>
      </c>
      <c r="G32" s="8">
        <f t="shared" si="0"/>
        <v>9654.427645788337</v>
      </c>
      <c r="H32" s="8">
        <f t="shared" si="1"/>
        <v>9.6544276457883367</v>
      </c>
      <c r="I32" s="7">
        <v>14.8</v>
      </c>
      <c r="J32" s="7">
        <f t="shared" si="2"/>
        <v>9465.5078966448</v>
      </c>
      <c r="K32" s="7">
        <f t="shared" si="3"/>
        <v>9.4655078966447999</v>
      </c>
      <c r="L32" s="7"/>
      <c r="V32" s="21">
        <v>209</v>
      </c>
      <c r="W32" s="7" t="s">
        <v>56</v>
      </c>
      <c r="X32">
        <v>9.4655078966447999</v>
      </c>
      <c r="Y32" s="4" t="s">
        <v>66</v>
      </c>
    </row>
    <row r="33" spans="1:25" x14ac:dyDescent="0.25">
      <c r="A33" s="8">
        <v>3</v>
      </c>
      <c r="B33" s="8">
        <v>1</v>
      </c>
      <c r="C33" s="8">
        <v>301</v>
      </c>
      <c r="D33" s="7" t="s">
        <v>11</v>
      </c>
      <c r="E33" s="7">
        <v>2.86</v>
      </c>
      <c r="F33" s="6">
        <v>4.63</v>
      </c>
      <c r="G33" s="8">
        <f t="shared" si="0"/>
        <v>6177.1058315334767</v>
      </c>
      <c r="H33" s="8">
        <f t="shared" si="1"/>
        <v>6.1771058315334768</v>
      </c>
      <c r="I33" s="7">
        <v>14.2</v>
      </c>
      <c r="J33" s="7">
        <f t="shared" si="2"/>
        <v>6098.8805173295996</v>
      </c>
      <c r="K33" s="7">
        <f t="shared" si="3"/>
        <v>6.0988805173295999</v>
      </c>
      <c r="L33" s="7"/>
      <c r="V33" s="21">
        <v>301</v>
      </c>
      <c r="W33" s="7" t="s">
        <v>11</v>
      </c>
      <c r="X33">
        <v>6.0988805173295999</v>
      </c>
      <c r="Y33" s="7" t="s">
        <v>66</v>
      </c>
    </row>
    <row r="34" spans="1:25" x14ac:dyDescent="0.25">
      <c r="A34" s="8">
        <v>3</v>
      </c>
      <c r="B34" s="8">
        <v>2</v>
      </c>
      <c r="C34" s="8">
        <v>302</v>
      </c>
      <c r="D34" s="7" t="s">
        <v>57</v>
      </c>
      <c r="E34" s="7">
        <v>4.1100000000000003</v>
      </c>
      <c r="F34" s="6">
        <v>4.63</v>
      </c>
      <c r="G34" s="8">
        <f t="shared" si="0"/>
        <v>8876.8898488120958</v>
      </c>
      <c r="H34" s="8">
        <f t="shared" si="1"/>
        <v>8.8768898488120964</v>
      </c>
      <c r="I34" s="7">
        <v>12.5</v>
      </c>
      <c r="J34" s="7">
        <f t="shared" si="2"/>
        <v>8938.1302510500009</v>
      </c>
      <c r="K34" s="7">
        <f t="shared" si="3"/>
        <v>8.9381302510500014</v>
      </c>
      <c r="L34" s="7"/>
      <c r="V34" s="21">
        <v>302</v>
      </c>
      <c r="W34" s="7" t="s">
        <v>57</v>
      </c>
      <c r="X34">
        <v>8.9381302510500014</v>
      </c>
      <c r="Y34" s="4" t="s">
        <v>66</v>
      </c>
    </row>
    <row r="35" spans="1:25" x14ac:dyDescent="0.25">
      <c r="A35" s="8">
        <v>3</v>
      </c>
      <c r="B35" s="8">
        <v>3</v>
      </c>
      <c r="C35" s="8">
        <v>303</v>
      </c>
      <c r="D35" s="7" t="s">
        <v>58</v>
      </c>
      <c r="E35" s="7">
        <v>5.07</v>
      </c>
      <c r="F35" s="6">
        <v>4.63</v>
      </c>
      <c r="G35" s="8">
        <f t="shared" si="0"/>
        <v>10950.323974082075</v>
      </c>
      <c r="H35" s="8">
        <f t="shared" si="1"/>
        <v>10.950323974082075</v>
      </c>
      <c r="I35" s="7">
        <v>14.1</v>
      </c>
      <c r="J35" s="7">
        <f t="shared" si="2"/>
        <v>10824.252818979599</v>
      </c>
      <c r="K35" s="7">
        <f t="shared" si="3"/>
        <v>10.8242528189796</v>
      </c>
      <c r="L35" s="7"/>
      <c r="V35" s="21">
        <v>303</v>
      </c>
      <c r="W35" s="7" t="s">
        <v>58</v>
      </c>
      <c r="X35">
        <v>10.8242528189796</v>
      </c>
      <c r="Y35" s="7" t="s">
        <v>66</v>
      </c>
    </row>
    <row r="36" spans="1:25" x14ac:dyDescent="0.25">
      <c r="A36" s="8">
        <v>3</v>
      </c>
      <c r="B36" s="8">
        <v>4</v>
      </c>
      <c r="C36" s="8">
        <v>304</v>
      </c>
      <c r="D36" s="7" t="s">
        <v>59</v>
      </c>
      <c r="E36" s="7">
        <v>2.73</v>
      </c>
      <c r="F36" s="6">
        <v>4.63</v>
      </c>
      <c r="G36" s="8">
        <f t="shared" si="0"/>
        <v>5896.3282937365011</v>
      </c>
      <c r="H36" s="8">
        <f t="shared" si="1"/>
        <v>5.8963282937365014</v>
      </c>
      <c r="I36" s="7">
        <v>14.5</v>
      </c>
      <c r="J36" s="7">
        <f t="shared" si="2"/>
        <v>5801.3032257180012</v>
      </c>
      <c r="K36" s="7">
        <f t="shared" si="3"/>
        <v>5.8013032257180015</v>
      </c>
      <c r="L36" s="7"/>
      <c r="V36" s="21">
        <v>304</v>
      </c>
      <c r="W36" s="7" t="s">
        <v>59</v>
      </c>
      <c r="X36">
        <v>5.8013032257180015</v>
      </c>
      <c r="Y36" s="4" t="s">
        <v>66</v>
      </c>
    </row>
    <row r="37" spans="1:25" x14ac:dyDescent="0.25">
      <c r="A37" s="8">
        <v>3</v>
      </c>
      <c r="B37" s="8">
        <v>5</v>
      </c>
      <c r="C37" s="8">
        <v>305</v>
      </c>
      <c r="D37" s="7" t="s">
        <v>60</v>
      </c>
      <c r="E37" s="7">
        <v>2.6</v>
      </c>
      <c r="F37" s="6">
        <v>4.63</v>
      </c>
      <c r="G37" s="8">
        <f t="shared" si="0"/>
        <v>5615.5507559395255</v>
      </c>
      <c r="H37" s="8">
        <f t="shared" si="1"/>
        <v>5.6155507559395259</v>
      </c>
      <c r="I37" s="7">
        <v>14.4</v>
      </c>
      <c r="J37" s="7">
        <f t="shared" si="2"/>
        <v>5531.5127387520006</v>
      </c>
      <c r="K37" s="7">
        <f t="shared" si="3"/>
        <v>5.5315127387520002</v>
      </c>
      <c r="L37" s="7"/>
      <c r="V37" s="21">
        <v>305</v>
      </c>
      <c r="W37" s="7" t="s">
        <v>60</v>
      </c>
      <c r="X37">
        <v>5.5315127387520002</v>
      </c>
      <c r="Y37" s="7" t="s">
        <v>66</v>
      </c>
    </row>
    <row r="38" spans="1:25" x14ac:dyDescent="0.25">
      <c r="A38" s="8">
        <v>3</v>
      </c>
      <c r="B38" s="8">
        <v>6</v>
      </c>
      <c r="C38" s="8">
        <v>306</v>
      </c>
      <c r="D38" s="7" t="s">
        <v>61</v>
      </c>
      <c r="E38" s="7">
        <v>5.08</v>
      </c>
      <c r="F38" s="6">
        <v>4.63</v>
      </c>
      <c r="G38" s="8">
        <f t="shared" si="0"/>
        <v>10971.922246220303</v>
      </c>
      <c r="H38" s="8">
        <f t="shared" si="1"/>
        <v>10.971922246220304</v>
      </c>
      <c r="I38" s="7">
        <v>13.8</v>
      </c>
      <c r="J38" s="7">
        <f t="shared" si="2"/>
        <v>10883.479970563201</v>
      </c>
      <c r="K38" s="7">
        <f t="shared" si="3"/>
        <v>10.883479970563201</v>
      </c>
      <c r="L38" s="7"/>
      <c r="V38" s="21">
        <v>306</v>
      </c>
      <c r="W38" s="7" t="s">
        <v>61</v>
      </c>
      <c r="X38">
        <v>10.883479970563201</v>
      </c>
      <c r="Y38" s="4" t="s">
        <v>66</v>
      </c>
    </row>
    <row r="39" spans="1:25" x14ac:dyDescent="0.25">
      <c r="A39" s="8">
        <v>3</v>
      </c>
      <c r="B39" s="8">
        <v>7</v>
      </c>
      <c r="C39" s="8">
        <v>307</v>
      </c>
      <c r="D39" s="7" t="s">
        <v>62</v>
      </c>
      <c r="E39" s="7">
        <v>5.38</v>
      </c>
      <c r="F39" s="6">
        <v>4.63</v>
      </c>
      <c r="G39" s="8">
        <f t="shared" si="0"/>
        <v>11619.87041036717</v>
      </c>
      <c r="H39" s="8">
        <f t="shared" si="1"/>
        <v>11.61987041036717</v>
      </c>
      <c r="I39" s="7">
        <v>13.9</v>
      </c>
      <c r="J39" s="7">
        <f t="shared" si="2"/>
        <v>11512.8336979656</v>
      </c>
      <c r="K39" s="7">
        <f t="shared" si="3"/>
        <v>11.512833697965601</v>
      </c>
      <c r="L39" s="7"/>
      <c r="V39" s="21">
        <v>307</v>
      </c>
      <c r="W39" s="7" t="s">
        <v>62</v>
      </c>
      <c r="X39">
        <v>11.512833697965601</v>
      </c>
      <c r="Y39" s="7" t="s">
        <v>66</v>
      </c>
    </row>
    <row r="40" spans="1:25" x14ac:dyDescent="0.25">
      <c r="A40" s="8">
        <v>3</v>
      </c>
      <c r="B40" s="8">
        <v>8</v>
      </c>
      <c r="C40" s="8">
        <v>308</v>
      </c>
      <c r="D40" s="7" t="s">
        <v>55</v>
      </c>
      <c r="E40" s="7">
        <v>5.6</v>
      </c>
      <c r="F40" s="6">
        <v>4.63</v>
      </c>
      <c r="G40" s="8">
        <f t="shared" si="0"/>
        <v>12095.032397408208</v>
      </c>
      <c r="H40" s="8">
        <f t="shared" si="1"/>
        <v>12.095032397408207</v>
      </c>
      <c r="I40" s="7">
        <v>17.5</v>
      </c>
      <c r="J40" s="7">
        <f t="shared" si="2"/>
        <v>11482.561490399999</v>
      </c>
      <c r="K40" s="7">
        <f t="shared" si="3"/>
        <v>11.4825614904</v>
      </c>
      <c r="L40" s="7"/>
      <c r="V40" s="21">
        <v>308</v>
      </c>
      <c r="W40" s="7" t="s">
        <v>55</v>
      </c>
      <c r="X40">
        <v>11.4825614904</v>
      </c>
      <c r="Y40" s="4" t="s">
        <v>66</v>
      </c>
    </row>
    <row r="41" spans="1:25" x14ac:dyDescent="0.25">
      <c r="A41" s="8">
        <v>3</v>
      </c>
      <c r="B41" s="8">
        <v>9</v>
      </c>
      <c r="C41" s="8">
        <v>309</v>
      </c>
      <c r="D41" s="7" t="s">
        <v>56</v>
      </c>
      <c r="E41" s="7">
        <v>2.5</v>
      </c>
      <c r="F41" s="6">
        <v>4.63</v>
      </c>
      <c r="G41" s="8">
        <f t="shared" si="0"/>
        <v>5399.5680345572346</v>
      </c>
      <c r="H41" s="8">
        <f t="shared" si="1"/>
        <v>5.3995680345572348</v>
      </c>
      <c r="I41" s="7">
        <v>15.9</v>
      </c>
      <c r="J41" s="7">
        <f t="shared" si="2"/>
        <v>5225.5596392999996</v>
      </c>
      <c r="K41" s="7">
        <f t="shared" si="3"/>
        <v>5.2255596392999992</v>
      </c>
      <c r="L41" s="7"/>
      <c r="V41" s="21">
        <v>309</v>
      </c>
      <c r="W41" s="7" t="s">
        <v>56</v>
      </c>
      <c r="X41">
        <v>5.2255596392999992</v>
      </c>
      <c r="Y41" s="7" t="s">
        <v>66</v>
      </c>
    </row>
    <row r="42" spans="1:25" x14ac:dyDescent="0.25">
      <c r="V42" s="21">
        <v>101</v>
      </c>
      <c r="W42" s="7" t="s">
        <v>11</v>
      </c>
      <c r="X42" s="7">
        <v>7.1132231570400011</v>
      </c>
      <c r="Y42" s="7" t="s">
        <v>64</v>
      </c>
    </row>
    <row r="43" spans="1:25" x14ac:dyDescent="0.25">
      <c r="V43" s="21">
        <v>102</v>
      </c>
      <c r="W43" s="7" t="s">
        <v>57</v>
      </c>
      <c r="X43" s="7">
        <v>9.7253816259600008</v>
      </c>
      <c r="Y43" s="7" t="s">
        <v>64</v>
      </c>
    </row>
    <row r="44" spans="1:25" x14ac:dyDescent="0.25">
      <c r="V44" s="21">
        <v>103</v>
      </c>
      <c r="W44" s="7" t="s">
        <v>58</v>
      </c>
      <c r="X44" s="7">
        <v>12.397189764960004</v>
      </c>
      <c r="Y44" s="7" t="s">
        <v>64</v>
      </c>
    </row>
    <row r="45" spans="1:25" x14ac:dyDescent="0.25">
      <c r="V45" s="21">
        <v>104</v>
      </c>
      <c r="W45" s="7" t="s">
        <v>59</v>
      </c>
      <c r="X45" s="7">
        <v>8.1720048009599999</v>
      </c>
      <c r="Y45" s="7" t="s">
        <v>64</v>
      </c>
    </row>
    <row r="46" spans="1:25" x14ac:dyDescent="0.25">
      <c r="V46" s="21">
        <v>105</v>
      </c>
      <c r="W46" s="7" t="s">
        <v>60</v>
      </c>
      <c r="X46" s="7">
        <v>8.3633808258000002</v>
      </c>
      <c r="Y46" s="7" t="s">
        <v>64</v>
      </c>
    </row>
    <row r="47" spans="1:25" x14ac:dyDescent="0.25">
      <c r="V47" s="21">
        <v>106</v>
      </c>
      <c r="W47" s="7" t="s">
        <v>61</v>
      </c>
      <c r="X47" s="7">
        <v>8.0676178783200001</v>
      </c>
      <c r="Y47" s="7" t="s">
        <v>64</v>
      </c>
    </row>
    <row r="48" spans="1:25" x14ac:dyDescent="0.25">
      <c r="V48" s="21">
        <v>107</v>
      </c>
      <c r="W48" s="7" t="s">
        <v>62</v>
      </c>
      <c r="X48" s="7">
        <v>5.9500545904799989</v>
      </c>
      <c r="Y48" s="7" t="s">
        <v>64</v>
      </c>
    </row>
    <row r="49" spans="22:25" x14ac:dyDescent="0.25">
      <c r="V49" s="21">
        <v>108</v>
      </c>
      <c r="W49" s="7" t="s">
        <v>55</v>
      </c>
      <c r="X49" s="7">
        <v>6.7627813453199996</v>
      </c>
      <c r="Y49" s="7" t="s">
        <v>64</v>
      </c>
    </row>
    <row r="50" spans="22:25" x14ac:dyDescent="0.25">
      <c r="V50" s="21">
        <v>109</v>
      </c>
      <c r="W50" s="7" t="s">
        <v>56</v>
      </c>
      <c r="X50" s="7">
        <v>10.115589884400002</v>
      </c>
      <c r="Y50" s="7" t="s">
        <v>64</v>
      </c>
    </row>
    <row r="51" spans="22:25" x14ac:dyDescent="0.25">
      <c r="V51" s="21">
        <v>201</v>
      </c>
      <c r="W51" s="7" t="s">
        <v>11</v>
      </c>
      <c r="X51" s="7">
        <v>7.2946575701999992</v>
      </c>
      <c r="Y51" s="7" t="s">
        <v>64</v>
      </c>
    </row>
    <row r="52" spans="22:25" x14ac:dyDescent="0.25">
      <c r="V52" s="21">
        <v>202</v>
      </c>
      <c r="W52" s="7" t="s">
        <v>57</v>
      </c>
      <c r="X52" s="7">
        <v>14.566946514120001</v>
      </c>
      <c r="Y52" s="7" t="s">
        <v>64</v>
      </c>
    </row>
    <row r="53" spans="22:25" x14ac:dyDescent="0.25">
      <c r="V53" s="21">
        <v>203</v>
      </c>
      <c r="W53" s="7" t="s">
        <v>58</v>
      </c>
      <c r="X53" s="7">
        <v>11.939875627679999</v>
      </c>
      <c r="Y53" s="7" t="s">
        <v>64</v>
      </c>
    </row>
    <row r="54" spans="22:25" x14ac:dyDescent="0.25">
      <c r="V54" s="21">
        <v>204</v>
      </c>
      <c r="W54" s="7" t="s">
        <v>59</v>
      </c>
      <c r="X54" s="7">
        <v>5.3311892633999998</v>
      </c>
      <c r="Y54" s="7" t="s">
        <v>64</v>
      </c>
    </row>
    <row r="55" spans="22:25" x14ac:dyDescent="0.25">
      <c r="V55" s="21">
        <v>205</v>
      </c>
      <c r="W55" s="7" t="s">
        <v>60</v>
      </c>
      <c r="X55" s="7">
        <v>9.2407280565600018</v>
      </c>
      <c r="Y55" s="7" t="s">
        <v>64</v>
      </c>
    </row>
    <row r="56" spans="22:25" x14ac:dyDescent="0.25">
      <c r="V56" s="21">
        <v>206</v>
      </c>
      <c r="W56" s="7" t="s">
        <v>61</v>
      </c>
      <c r="X56" s="7">
        <v>6.8597120591999996</v>
      </c>
      <c r="Y56" s="7" t="s">
        <v>64</v>
      </c>
    </row>
    <row r="57" spans="22:25" x14ac:dyDescent="0.25">
      <c r="V57" s="21">
        <v>207</v>
      </c>
      <c r="W57" s="7" t="s">
        <v>62</v>
      </c>
      <c r="X57" s="7">
        <v>6.4918724270400006</v>
      </c>
      <c r="Y57" s="7" t="s">
        <v>64</v>
      </c>
    </row>
    <row r="58" spans="22:25" x14ac:dyDescent="0.25">
      <c r="V58" s="21">
        <v>208</v>
      </c>
      <c r="W58" s="7" t="s">
        <v>55</v>
      </c>
      <c r="X58" s="7">
        <v>5.3386454721599996</v>
      </c>
      <c r="Y58" s="7" t="s">
        <v>64</v>
      </c>
    </row>
    <row r="59" spans="22:25" x14ac:dyDescent="0.25">
      <c r="V59" s="21">
        <v>209</v>
      </c>
      <c r="W59" s="7" t="s">
        <v>56</v>
      </c>
      <c r="X59" s="7">
        <v>11.321010300600001</v>
      </c>
      <c r="Y59" s="7" t="s">
        <v>64</v>
      </c>
    </row>
    <row r="60" spans="22:25" x14ac:dyDescent="0.25">
      <c r="V60" s="21">
        <v>301</v>
      </c>
      <c r="W60" s="7" t="s">
        <v>11</v>
      </c>
      <c r="X60" s="7">
        <v>9.7378086405600008</v>
      </c>
      <c r="Y60" s="7" t="s">
        <v>64</v>
      </c>
    </row>
    <row r="61" spans="22:25" x14ac:dyDescent="0.25">
      <c r="V61" s="21">
        <v>302</v>
      </c>
      <c r="W61" s="7" t="s">
        <v>57</v>
      </c>
      <c r="X61" s="7">
        <v>10.065881826</v>
      </c>
      <c r="Y61" s="7" t="s">
        <v>64</v>
      </c>
    </row>
    <row r="62" spans="22:25" x14ac:dyDescent="0.25">
      <c r="V62" s="21">
        <v>303</v>
      </c>
      <c r="W62" s="7" t="s">
        <v>58</v>
      </c>
      <c r="X62" s="7">
        <v>9.2755236974399988</v>
      </c>
      <c r="Y62" s="7" t="s">
        <v>64</v>
      </c>
    </row>
    <row r="63" spans="22:25" x14ac:dyDescent="0.25">
      <c r="V63" s="21">
        <v>304</v>
      </c>
      <c r="W63" s="7" t="s">
        <v>59</v>
      </c>
      <c r="X63" s="7">
        <v>7.01132163732</v>
      </c>
      <c r="Y63" s="7" t="s">
        <v>64</v>
      </c>
    </row>
    <row r="64" spans="22:25" x14ac:dyDescent="0.25">
      <c r="V64" s="21">
        <v>305</v>
      </c>
      <c r="W64" s="7" t="s">
        <v>60</v>
      </c>
      <c r="X64" s="7">
        <v>5.6120397933600001</v>
      </c>
      <c r="Y64" s="7" t="s">
        <v>64</v>
      </c>
    </row>
    <row r="65" spans="22:25" x14ac:dyDescent="0.25">
      <c r="V65" s="21">
        <v>306</v>
      </c>
      <c r="W65" s="7" t="s">
        <v>61</v>
      </c>
      <c r="X65" s="7">
        <v>4.6402472516399991</v>
      </c>
      <c r="Y65" s="7" t="s">
        <v>64</v>
      </c>
    </row>
    <row r="66" spans="22:25" x14ac:dyDescent="0.25">
      <c r="V66" s="21">
        <v>307</v>
      </c>
      <c r="W66" s="7" t="s">
        <v>62</v>
      </c>
      <c r="X66" s="7">
        <v>9.3749398142400029</v>
      </c>
      <c r="Y66" s="7" t="s">
        <v>64</v>
      </c>
    </row>
    <row r="67" spans="22:25" x14ac:dyDescent="0.25">
      <c r="V67" s="21">
        <v>308</v>
      </c>
      <c r="W67" s="7" t="s">
        <v>55</v>
      </c>
      <c r="X67" s="7">
        <v>7.0262340548400006</v>
      </c>
      <c r="Y67" s="7" t="s">
        <v>64</v>
      </c>
    </row>
    <row r="68" spans="22:25" x14ac:dyDescent="0.25">
      <c r="V68" s="21">
        <v>309</v>
      </c>
      <c r="W68" s="7" t="s">
        <v>56</v>
      </c>
      <c r="X68" s="7">
        <v>8.0253660286800006</v>
      </c>
      <c r="Y68" s="7" t="s">
        <v>64</v>
      </c>
    </row>
  </sheetData>
  <mergeCells count="4">
    <mergeCell ref="A10:C10"/>
    <mergeCell ref="A8:C8"/>
    <mergeCell ref="A7:C7"/>
    <mergeCell ref="A9:C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opLeftCell="A6" workbookViewId="0">
      <selection activeCell="S13" sqref="S13:V39"/>
    </sheetView>
  </sheetViews>
  <sheetFormatPr defaultRowHeight="15" x14ac:dyDescent="0.25"/>
  <cols>
    <col min="2" max="2" width="13.140625" customWidth="1"/>
    <col min="6" max="6" width="11.5703125" customWidth="1"/>
    <col min="7" max="7" width="11" customWidth="1"/>
  </cols>
  <sheetData>
    <row r="1" spans="1:22" s="7" customFormat="1" x14ac:dyDescent="0.25">
      <c r="A1" s="7" t="s">
        <v>44</v>
      </c>
    </row>
    <row r="2" spans="1:22" s="7" customFormat="1" x14ac:dyDescent="0.25">
      <c r="A2" s="7" t="s">
        <v>45</v>
      </c>
      <c r="B2" s="22">
        <v>41389</v>
      </c>
    </row>
    <row r="3" spans="1:22" s="7" customFormat="1" x14ac:dyDescent="0.25">
      <c r="A3" s="7" t="s">
        <v>40</v>
      </c>
      <c r="B3" s="7" t="s">
        <v>46</v>
      </c>
    </row>
    <row r="4" spans="1:22" s="7" customFormat="1" x14ac:dyDescent="0.25">
      <c r="A4" s="7" t="s">
        <v>42</v>
      </c>
      <c r="B4" s="22">
        <v>41446</v>
      </c>
    </row>
    <row r="5" spans="1:22" x14ac:dyDescent="0.25">
      <c r="A5" s="7" t="s">
        <v>43</v>
      </c>
      <c r="B5" s="22">
        <v>41515</v>
      </c>
      <c r="C5" s="7"/>
      <c r="D5" s="7"/>
      <c r="J5" s="7"/>
      <c r="K5" s="7"/>
    </row>
    <row r="6" spans="1:22" x14ac:dyDescent="0.25">
      <c r="A6" s="33" t="s">
        <v>20</v>
      </c>
      <c r="B6" s="33"/>
      <c r="C6" s="33"/>
      <c r="D6" s="7">
        <v>3.048</v>
      </c>
      <c r="G6" s="7"/>
      <c r="H6" s="7"/>
      <c r="I6" s="7"/>
      <c r="J6" s="7"/>
      <c r="K6" s="7"/>
    </row>
    <row r="7" spans="1:22" x14ac:dyDescent="0.25">
      <c r="A7" s="33" t="s">
        <v>21</v>
      </c>
      <c r="B7" s="33"/>
      <c r="C7" s="33"/>
      <c r="D7" s="7">
        <v>0.76</v>
      </c>
      <c r="G7" s="7"/>
      <c r="H7" s="7"/>
      <c r="I7" s="7"/>
      <c r="J7" s="7" t="s">
        <v>34</v>
      </c>
      <c r="K7" s="7"/>
    </row>
    <row r="8" spans="1:22" x14ac:dyDescent="0.25">
      <c r="A8" s="33" t="s">
        <v>22</v>
      </c>
      <c r="B8" s="33"/>
      <c r="C8" s="33"/>
      <c r="D8" s="7">
        <v>2</v>
      </c>
      <c r="G8" s="7"/>
      <c r="H8" s="7"/>
      <c r="I8" s="7"/>
      <c r="J8" s="7"/>
      <c r="K8" s="7"/>
    </row>
    <row r="9" spans="1:22" ht="17.25" x14ac:dyDescent="0.25">
      <c r="A9" s="32" t="s">
        <v>23</v>
      </c>
      <c r="B9" s="32"/>
      <c r="C9" s="32"/>
      <c r="D9" s="9">
        <f>D6*D7*D8</f>
        <v>4.6329599999999997</v>
      </c>
      <c r="G9" s="7"/>
      <c r="H9" s="7"/>
      <c r="I9" s="7"/>
      <c r="J9" s="7"/>
      <c r="K9" s="7"/>
    </row>
    <row r="10" spans="1:22" x14ac:dyDescent="0.25">
      <c r="A10" s="8"/>
      <c r="B10" s="8"/>
      <c r="C10" s="8"/>
      <c r="D10" s="7"/>
      <c r="E10" s="7"/>
      <c r="F10" s="7"/>
      <c r="G10" s="7"/>
      <c r="H10" s="7"/>
      <c r="I10" s="7"/>
      <c r="J10" s="7"/>
      <c r="K10" s="7"/>
    </row>
    <row r="11" spans="1:22" x14ac:dyDescent="0.25">
      <c r="A11" s="7"/>
      <c r="B11" s="7"/>
      <c r="C11" s="7"/>
      <c r="D11" s="7"/>
      <c r="E11" s="7"/>
      <c r="F11" s="7"/>
      <c r="G11" s="7"/>
      <c r="H11" s="7"/>
      <c r="I11" s="7"/>
      <c r="J11" s="7" t="s">
        <v>24</v>
      </c>
      <c r="K11" s="7"/>
    </row>
    <row r="12" spans="1:22" ht="17.25" x14ac:dyDescent="0.25">
      <c r="A12" s="9" t="s">
        <v>25</v>
      </c>
      <c r="B12" s="9" t="s">
        <v>26</v>
      </c>
      <c r="C12" s="9" t="s">
        <v>27</v>
      </c>
      <c r="D12" s="9" t="s">
        <v>0</v>
      </c>
      <c r="E12" s="9" t="s">
        <v>28</v>
      </c>
      <c r="F12" s="9" t="s">
        <v>29</v>
      </c>
      <c r="G12" s="9" t="s">
        <v>30</v>
      </c>
      <c r="H12" s="9" t="s">
        <v>31</v>
      </c>
      <c r="I12" s="9" t="s">
        <v>10</v>
      </c>
      <c r="J12" s="10" t="s">
        <v>32</v>
      </c>
      <c r="K12" s="9" t="s">
        <v>31</v>
      </c>
      <c r="M12" s="7" t="s">
        <v>35</v>
      </c>
      <c r="N12" s="7" t="s">
        <v>35</v>
      </c>
      <c r="O12" s="7" t="s">
        <v>33</v>
      </c>
      <c r="S12" t="s">
        <v>65</v>
      </c>
      <c r="T12" s="9" t="s">
        <v>27</v>
      </c>
      <c r="U12" s="9" t="s">
        <v>0</v>
      </c>
      <c r="V12" t="s">
        <v>63</v>
      </c>
    </row>
    <row r="13" spans="1:22" x14ac:dyDescent="0.25">
      <c r="A13" s="8">
        <v>1</v>
      </c>
      <c r="B13" s="8">
        <v>1</v>
      </c>
      <c r="C13" s="8">
        <v>101</v>
      </c>
      <c r="D13" s="7" t="s">
        <v>11</v>
      </c>
      <c r="E13" s="7">
        <v>2.97</v>
      </c>
      <c r="F13" s="6">
        <v>4.63</v>
      </c>
      <c r="G13" s="25">
        <f>(E13/F13)*10000</f>
        <v>6414.6868250539965</v>
      </c>
      <c r="H13" s="25">
        <f>G13/1000</f>
        <v>6.4146868250539963</v>
      </c>
      <c r="I13" s="26">
        <v>10.8</v>
      </c>
      <c r="J13" s="26">
        <f>(((E13-(I13/100)))*1.155)*(43560*2.47/(5*10))</f>
        <v>7113.2231570400008</v>
      </c>
      <c r="K13" s="26">
        <f>J13/1000</f>
        <v>7.1132231570400011</v>
      </c>
      <c r="M13" s="7">
        <v>1</v>
      </c>
      <c r="N13" s="7" t="s">
        <v>11</v>
      </c>
      <c r="O13" s="1">
        <f t="shared" ref="O13:O21" si="0">AVERAGE(K13,K22,K31)</f>
        <v>8.048563122600001</v>
      </c>
      <c r="S13" t="s">
        <v>64</v>
      </c>
      <c r="T13" s="21">
        <v>101</v>
      </c>
      <c r="U13" s="7" t="s">
        <v>11</v>
      </c>
      <c r="V13">
        <v>7.1132231570400011</v>
      </c>
    </row>
    <row r="14" spans="1:22" x14ac:dyDescent="0.25">
      <c r="A14" s="8">
        <v>1</v>
      </c>
      <c r="B14" s="8">
        <v>2</v>
      </c>
      <c r="C14" s="8">
        <v>102</v>
      </c>
      <c r="D14" s="7" t="s">
        <v>57</v>
      </c>
      <c r="E14" s="7">
        <v>4.03</v>
      </c>
      <c r="F14" s="6">
        <v>4.63</v>
      </c>
      <c r="G14" s="25">
        <f t="shared" ref="G14:G39" si="1">(E14/F14)*10000</f>
        <v>8704.1036717062652</v>
      </c>
      <c r="H14" s="25">
        <f t="shared" ref="H14:H39" si="2">G14/1000</f>
        <v>8.7041036717062656</v>
      </c>
      <c r="I14" s="26">
        <v>11.7</v>
      </c>
      <c r="J14" s="26">
        <f t="shared" ref="J14:J39" si="3">(((E14-(I14/100)))*1.155)*(43560*2.47/(5*10))</f>
        <v>9725.3816259600007</v>
      </c>
      <c r="K14" s="26">
        <f t="shared" ref="K14:K39" si="4">J14/1000</f>
        <v>9.7253816259600008</v>
      </c>
      <c r="M14" s="7">
        <v>2</v>
      </c>
      <c r="N14" s="7" t="s">
        <v>12</v>
      </c>
      <c r="O14" s="1">
        <f t="shared" si="0"/>
        <v>11.452736655360001</v>
      </c>
      <c r="S14" s="7" t="s">
        <v>64</v>
      </c>
      <c r="T14" s="21">
        <v>102</v>
      </c>
      <c r="U14" s="7" t="s">
        <v>57</v>
      </c>
      <c r="V14">
        <v>9.7253816259600008</v>
      </c>
    </row>
    <row r="15" spans="1:22" x14ac:dyDescent="0.25">
      <c r="A15" s="8">
        <v>1</v>
      </c>
      <c r="B15" s="8">
        <v>3</v>
      </c>
      <c r="C15" s="8">
        <v>103</v>
      </c>
      <c r="D15" s="7" t="s">
        <v>58</v>
      </c>
      <c r="E15" s="7">
        <v>5.1100000000000003</v>
      </c>
      <c r="F15" s="6">
        <v>4.63</v>
      </c>
      <c r="G15" s="25">
        <f t="shared" si="1"/>
        <v>11036.717062634991</v>
      </c>
      <c r="H15" s="25">
        <f t="shared" si="2"/>
        <v>11.03671706263499</v>
      </c>
      <c r="I15" s="26">
        <v>12.2</v>
      </c>
      <c r="J15" s="26">
        <f t="shared" si="3"/>
        <v>12397.189764960003</v>
      </c>
      <c r="K15" s="26">
        <f t="shared" si="4"/>
        <v>12.397189764960004</v>
      </c>
      <c r="M15" s="7">
        <v>3</v>
      </c>
      <c r="N15" s="7" t="s">
        <v>13</v>
      </c>
      <c r="O15" s="1">
        <f t="shared" si="0"/>
        <v>11.204196363359999</v>
      </c>
      <c r="S15" s="7" t="s">
        <v>64</v>
      </c>
      <c r="T15" s="21">
        <v>103</v>
      </c>
      <c r="U15" s="7" t="s">
        <v>58</v>
      </c>
      <c r="V15">
        <v>12.397189764960004</v>
      </c>
    </row>
    <row r="16" spans="1:22" x14ac:dyDescent="0.25">
      <c r="A16" s="8">
        <v>1</v>
      </c>
      <c r="B16" s="8">
        <v>4</v>
      </c>
      <c r="C16" s="8">
        <v>104</v>
      </c>
      <c r="D16" s="7" t="s">
        <v>59</v>
      </c>
      <c r="E16" s="7">
        <v>3.41</v>
      </c>
      <c r="F16" s="6">
        <v>4.63</v>
      </c>
      <c r="G16" s="25">
        <f t="shared" si="1"/>
        <v>7365.0107991360692</v>
      </c>
      <c r="H16" s="25">
        <f t="shared" si="2"/>
        <v>7.3650107991360692</v>
      </c>
      <c r="I16" s="26">
        <v>12.2</v>
      </c>
      <c r="J16" s="26">
        <f t="shared" si="3"/>
        <v>8172.0048009600005</v>
      </c>
      <c r="K16" s="26">
        <f t="shared" si="4"/>
        <v>8.1720048009599999</v>
      </c>
      <c r="M16" s="7">
        <v>4</v>
      </c>
      <c r="N16" s="7" t="s">
        <v>14</v>
      </c>
      <c r="O16" s="1">
        <f t="shared" si="0"/>
        <v>6.838171900559999</v>
      </c>
      <c r="S16" s="7" t="s">
        <v>64</v>
      </c>
      <c r="T16" s="21">
        <v>104</v>
      </c>
      <c r="U16" s="7" t="s">
        <v>59</v>
      </c>
      <c r="V16">
        <v>8.1720048009599999</v>
      </c>
    </row>
    <row r="17" spans="1:22" x14ac:dyDescent="0.25">
      <c r="A17" s="8">
        <v>1</v>
      </c>
      <c r="B17" s="8">
        <v>5</v>
      </c>
      <c r="C17" s="8">
        <v>105</v>
      </c>
      <c r="D17" s="7" t="s">
        <v>60</v>
      </c>
      <c r="E17" s="7">
        <v>3.47</v>
      </c>
      <c r="F17" s="6">
        <v>4.63</v>
      </c>
      <c r="G17" s="25">
        <f t="shared" si="1"/>
        <v>7494.6004319654439</v>
      </c>
      <c r="H17" s="25">
        <f t="shared" si="2"/>
        <v>7.494600431965444</v>
      </c>
      <c r="I17" s="26">
        <v>10.5</v>
      </c>
      <c r="J17" s="26">
        <f t="shared" si="3"/>
        <v>8363.3808258000008</v>
      </c>
      <c r="K17" s="26">
        <f t="shared" si="4"/>
        <v>8.3633808258000002</v>
      </c>
      <c r="M17" s="7">
        <v>5</v>
      </c>
      <c r="N17" s="7" t="s">
        <v>15</v>
      </c>
      <c r="O17" s="1">
        <f t="shared" si="0"/>
        <v>7.738716225240001</v>
      </c>
      <c r="S17" s="7" t="s">
        <v>64</v>
      </c>
      <c r="T17" s="21">
        <v>105</v>
      </c>
      <c r="U17" s="7" t="s">
        <v>60</v>
      </c>
      <c r="V17">
        <v>8.3633808258000002</v>
      </c>
    </row>
    <row r="18" spans="1:22" x14ac:dyDescent="0.25">
      <c r="A18" s="8">
        <v>1</v>
      </c>
      <c r="B18" s="8">
        <v>6</v>
      </c>
      <c r="C18" s="8">
        <v>106</v>
      </c>
      <c r="D18" s="7" t="s">
        <v>61</v>
      </c>
      <c r="E18" s="7">
        <v>3.37</v>
      </c>
      <c r="F18" s="6">
        <v>4.63</v>
      </c>
      <c r="G18" s="25">
        <f t="shared" si="1"/>
        <v>7278.6177105831539</v>
      </c>
      <c r="H18" s="25">
        <f t="shared" si="2"/>
        <v>7.2786177105831538</v>
      </c>
      <c r="I18" s="26">
        <v>12.4</v>
      </c>
      <c r="J18" s="26">
        <f t="shared" si="3"/>
        <v>8067.6178783200003</v>
      </c>
      <c r="K18" s="26">
        <f t="shared" si="4"/>
        <v>8.0676178783200001</v>
      </c>
      <c r="M18" s="7">
        <v>6</v>
      </c>
      <c r="N18" s="7" t="s">
        <v>16</v>
      </c>
      <c r="O18" s="1">
        <f t="shared" si="0"/>
        <v>6.522525729719999</v>
      </c>
      <c r="S18" s="7" t="s">
        <v>64</v>
      </c>
      <c r="T18" s="21">
        <v>106</v>
      </c>
      <c r="U18" s="7" t="s">
        <v>61</v>
      </c>
      <c r="V18">
        <v>8.0676178783200001</v>
      </c>
    </row>
    <row r="19" spans="1:22" x14ac:dyDescent="0.25">
      <c r="A19" s="8">
        <v>1</v>
      </c>
      <c r="B19" s="8">
        <v>7</v>
      </c>
      <c r="C19" s="8">
        <v>107</v>
      </c>
      <c r="D19" s="7" t="s">
        <v>62</v>
      </c>
      <c r="E19" s="7">
        <v>2.5299999999999998</v>
      </c>
      <c r="F19" s="6">
        <v>4.63</v>
      </c>
      <c r="G19" s="25">
        <f t="shared" si="1"/>
        <v>5464.3628509719219</v>
      </c>
      <c r="H19" s="25">
        <f t="shared" si="2"/>
        <v>5.4643628509719218</v>
      </c>
      <c r="I19" s="26">
        <v>13.6</v>
      </c>
      <c r="J19" s="26">
        <f t="shared" si="3"/>
        <v>5950.0545904799992</v>
      </c>
      <c r="K19" s="26">
        <f t="shared" si="4"/>
        <v>5.9500545904799989</v>
      </c>
      <c r="M19" s="7">
        <v>7</v>
      </c>
      <c r="N19" s="7" t="s">
        <v>17</v>
      </c>
      <c r="O19" s="1">
        <f t="shared" si="0"/>
        <v>7.2722889439200005</v>
      </c>
      <c r="S19" s="7" t="s">
        <v>64</v>
      </c>
      <c r="T19" s="21">
        <v>107</v>
      </c>
      <c r="U19" s="7" t="s">
        <v>62</v>
      </c>
      <c r="V19">
        <v>5.9500545904799989</v>
      </c>
    </row>
    <row r="20" spans="1:22" x14ac:dyDescent="0.25">
      <c r="A20" s="8">
        <v>1</v>
      </c>
      <c r="B20" s="8">
        <v>8</v>
      </c>
      <c r="C20" s="8">
        <v>108</v>
      </c>
      <c r="D20" s="7" t="s">
        <v>55</v>
      </c>
      <c r="E20" s="7">
        <v>2.84</v>
      </c>
      <c r="F20" s="6">
        <v>4.63</v>
      </c>
      <c r="G20" s="25">
        <f t="shared" si="1"/>
        <v>6133.9092872570191</v>
      </c>
      <c r="H20" s="25">
        <f t="shared" si="2"/>
        <v>6.1339092872570191</v>
      </c>
      <c r="I20" s="26">
        <v>11.9</v>
      </c>
      <c r="J20" s="26">
        <f t="shared" si="3"/>
        <v>6762.7813453199997</v>
      </c>
      <c r="K20" s="26">
        <f t="shared" si="4"/>
        <v>6.7627813453199996</v>
      </c>
      <c r="M20" s="7">
        <v>8</v>
      </c>
      <c r="N20" s="7" t="s">
        <v>18</v>
      </c>
      <c r="O20" s="1">
        <f t="shared" si="0"/>
        <v>6.3758869574399997</v>
      </c>
      <c r="S20" s="7" t="s">
        <v>64</v>
      </c>
      <c r="T20" s="21">
        <v>108</v>
      </c>
      <c r="U20" s="7" t="s">
        <v>55</v>
      </c>
      <c r="V20">
        <v>6.7627813453199996</v>
      </c>
    </row>
    <row r="21" spans="1:22" x14ac:dyDescent="0.25">
      <c r="A21" s="8">
        <v>1</v>
      </c>
      <c r="B21" s="8">
        <v>9</v>
      </c>
      <c r="C21" s="8">
        <v>109</v>
      </c>
      <c r="D21" s="7" t="s">
        <v>56</v>
      </c>
      <c r="E21" s="7">
        <v>4.1900000000000004</v>
      </c>
      <c r="F21" s="6">
        <v>4.63</v>
      </c>
      <c r="G21" s="25">
        <f t="shared" si="1"/>
        <v>9049.6760259179282</v>
      </c>
      <c r="H21" s="25">
        <f t="shared" si="2"/>
        <v>9.049676025917929</v>
      </c>
      <c r="I21" s="26">
        <v>12</v>
      </c>
      <c r="J21" s="26">
        <f t="shared" si="3"/>
        <v>10115.589884400002</v>
      </c>
      <c r="K21" s="26">
        <f t="shared" si="4"/>
        <v>10.115589884400002</v>
      </c>
      <c r="M21" s="7">
        <v>9</v>
      </c>
      <c r="N21" s="7" t="s">
        <v>19</v>
      </c>
      <c r="O21" s="1">
        <f t="shared" si="0"/>
        <v>9.8206554045600019</v>
      </c>
      <c r="S21" s="7" t="s">
        <v>64</v>
      </c>
      <c r="T21" s="21">
        <v>109</v>
      </c>
      <c r="U21" s="7" t="s">
        <v>56</v>
      </c>
      <c r="V21">
        <v>10.115589884400002</v>
      </c>
    </row>
    <row r="22" spans="1:22" x14ac:dyDescent="0.25">
      <c r="A22" s="8">
        <v>2</v>
      </c>
      <c r="B22" s="8">
        <v>1</v>
      </c>
      <c r="C22" s="8">
        <v>201</v>
      </c>
      <c r="D22" s="7" t="s">
        <v>11</v>
      </c>
      <c r="E22" s="7">
        <v>3.05</v>
      </c>
      <c r="F22" s="6">
        <v>4.63</v>
      </c>
      <c r="G22" s="25">
        <f t="shared" si="1"/>
        <v>6587.473002159827</v>
      </c>
      <c r="H22" s="25">
        <f t="shared" si="2"/>
        <v>6.5874730021598271</v>
      </c>
      <c r="I22" s="26">
        <v>11.5</v>
      </c>
      <c r="J22" s="26">
        <f t="shared" si="3"/>
        <v>7294.6575701999991</v>
      </c>
      <c r="K22" s="26">
        <f t="shared" si="4"/>
        <v>7.2946575701999992</v>
      </c>
      <c r="S22" s="7" t="s">
        <v>64</v>
      </c>
      <c r="T22" s="21">
        <v>201</v>
      </c>
      <c r="U22" s="7" t="s">
        <v>11</v>
      </c>
      <c r="V22">
        <v>7.2946575701999992</v>
      </c>
    </row>
    <row r="23" spans="1:22" x14ac:dyDescent="0.25">
      <c r="A23" s="8">
        <v>2</v>
      </c>
      <c r="B23" s="8">
        <v>2</v>
      </c>
      <c r="C23" s="8">
        <v>202</v>
      </c>
      <c r="D23" s="7" t="s">
        <v>57</v>
      </c>
      <c r="E23" s="7">
        <v>5.98</v>
      </c>
      <c r="F23" s="6">
        <v>4.63</v>
      </c>
      <c r="G23" s="25">
        <f t="shared" si="1"/>
        <v>12915.766738660908</v>
      </c>
      <c r="H23" s="25">
        <f t="shared" si="2"/>
        <v>12.915766738660908</v>
      </c>
      <c r="I23" s="26">
        <v>11.9</v>
      </c>
      <c r="J23" s="26">
        <f t="shared" si="3"/>
        <v>14566.946514120002</v>
      </c>
      <c r="K23" s="26">
        <f t="shared" si="4"/>
        <v>14.566946514120001</v>
      </c>
      <c r="S23" s="7" t="s">
        <v>64</v>
      </c>
      <c r="T23" s="21">
        <v>202</v>
      </c>
      <c r="U23" s="7" t="s">
        <v>57</v>
      </c>
      <c r="V23">
        <v>14.566946514120001</v>
      </c>
    </row>
    <row r="24" spans="1:22" x14ac:dyDescent="0.25">
      <c r="A24" s="8">
        <v>2</v>
      </c>
      <c r="B24" s="8">
        <v>3</v>
      </c>
      <c r="C24" s="8">
        <v>203</v>
      </c>
      <c r="D24" s="7" t="s">
        <v>58</v>
      </c>
      <c r="E24" s="7">
        <v>4.93</v>
      </c>
      <c r="F24" s="6">
        <v>4.63</v>
      </c>
      <c r="G24" s="25">
        <f t="shared" si="1"/>
        <v>10647.948164146868</v>
      </c>
      <c r="H24" s="25">
        <f t="shared" si="2"/>
        <v>10.647948164146868</v>
      </c>
      <c r="I24" s="26">
        <v>12.6</v>
      </c>
      <c r="J24" s="26">
        <f t="shared" si="3"/>
        <v>11939.87562768</v>
      </c>
      <c r="K24" s="26">
        <f t="shared" si="4"/>
        <v>11.939875627679999</v>
      </c>
      <c r="S24" s="7" t="s">
        <v>64</v>
      </c>
      <c r="T24" s="21">
        <v>203</v>
      </c>
      <c r="U24" s="7" t="s">
        <v>58</v>
      </c>
      <c r="V24">
        <v>11.939875627679999</v>
      </c>
    </row>
    <row r="25" spans="1:22" x14ac:dyDescent="0.25">
      <c r="A25" s="8">
        <v>2</v>
      </c>
      <c r="B25" s="8">
        <v>4</v>
      </c>
      <c r="C25" s="8">
        <v>204</v>
      </c>
      <c r="D25" s="7" t="s">
        <v>59</v>
      </c>
      <c r="E25" s="7">
        <v>2.2799999999999998</v>
      </c>
      <c r="F25" s="6">
        <v>4.63</v>
      </c>
      <c r="G25" s="25">
        <f t="shared" si="1"/>
        <v>4924.4060475161987</v>
      </c>
      <c r="H25" s="25">
        <f t="shared" si="2"/>
        <v>4.9244060475161984</v>
      </c>
      <c r="I25" s="26">
        <v>13.5</v>
      </c>
      <c r="J25" s="26">
        <f t="shared" si="3"/>
        <v>5331.1892633999996</v>
      </c>
      <c r="K25" s="26">
        <f t="shared" si="4"/>
        <v>5.3311892633999998</v>
      </c>
      <c r="S25" s="7" t="s">
        <v>64</v>
      </c>
      <c r="T25" s="21">
        <v>204</v>
      </c>
      <c r="U25" s="7" t="s">
        <v>59</v>
      </c>
      <c r="V25">
        <v>5.3311892633999998</v>
      </c>
    </row>
    <row r="26" spans="1:22" x14ac:dyDescent="0.25">
      <c r="A26" s="8">
        <v>2</v>
      </c>
      <c r="B26" s="8">
        <v>5</v>
      </c>
      <c r="C26" s="8">
        <v>205</v>
      </c>
      <c r="D26" s="7" t="s">
        <v>60</v>
      </c>
      <c r="E26" s="7">
        <v>3.86</v>
      </c>
      <c r="F26" s="6">
        <v>4.63</v>
      </c>
      <c r="G26" s="25">
        <f t="shared" si="1"/>
        <v>8336.9330453563725</v>
      </c>
      <c r="H26" s="25">
        <f t="shared" si="2"/>
        <v>8.336933045356373</v>
      </c>
      <c r="I26" s="26">
        <v>14.2</v>
      </c>
      <c r="J26" s="26">
        <f t="shared" si="3"/>
        <v>9240.7280565600013</v>
      </c>
      <c r="K26" s="26">
        <f t="shared" si="4"/>
        <v>9.2407280565600018</v>
      </c>
      <c r="S26" s="7" t="s">
        <v>64</v>
      </c>
      <c r="T26" s="21">
        <v>205</v>
      </c>
      <c r="U26" s="7" t="s">
        <v>60</v>
      </c>
      <c r="V26">
        <v>9.2407280565600018</v>
      </c>
    </row>
    <row r="27" spans="1:22" x14ac:dyDescent="0.25">
      <c r="A27" s="8">
        <v>2</v>
      </c>
      <c r="B27" s="8">
        <v>6</v>
      </c>
      <c r="C27" s="8">
        <v>206</v>
      </c>
      <c r="D27" s="7" t="s">
        <v>61</v>
      </c>
      <c r="E27" s="7">
        <v>2.9</v>
      </c>
      <c r="F27" s="6">
        <v>4.63</v>
      </c>
      <c r="G27" s="25">
        <f t="shared" si="1"/>
        <v>6263.4989200863929</v>
      </c>
      <c r="H27" s="25">
        <f t="shared" si="2"/>
        <v>6.2634989200863931</v>
      </c>
      <c r="I27" s="26">
        <v>14</v>
      </c>
      <c r="J27" s="26">
        <f t="shared" si="3"/>
        <v>6859.7120591999992</v>
      </c>
      <c r="K27" s="26">
        <f t="shared" si="4"/>
        <v>6.8597120591999996</v>
      </c>
      <c r="S27" s="7" t="s">
        <v>64</v>
      </c>
      <c r="T27" s="21">
        <v>206</v>
      </c>
      <c r="U27" s="7" t="s">
        <v>61</v>
      </c>
      <c r="V27">
        <v>6.8597120591999996</v>
      </c>
    </row>
    <row r="28" spans="1:22" x14ac:dyDescent="0.25">
      <c r="A28" s="8">
        <v>2</v>
      </c>
      <c r="B28" s="8">
        <v>7</v>
      </c>
      <c r="C28" s="8">
        <v>207</v>
      </c>
      <c r="D28" s="7" t="s">
        <v>62</v>
      </c>
      <c r="E28" s="7">
        <v>2.71</v>
      </c>
      <c r="F28" s="6">
        <v>4.63</v>
      </c>
      <c r="G28" s="25">
        <f t="shared" si="1"/>
        <v>5853.1317494600435</v>
      </c>
      <c r="H28" s="25">
        <f t="shared" si="2"/>
        <v>5.8531317494600437</v>
      </c>
      <c r="I28" s="26">
        <v>9.8000000000000007</v>
      </c>
      <c r="J28" s="26">
        <f t="shared" si="3"/>
        <v>6491.8724270400007</v>
      </c>
      <c r="K28" s="26">
        <f t="shared" si="4"/>
        <v>6.4918724270400006</v>
      </c>
      <c r="S28" s="7" t="s">
        <v>64</v>
      </c>
      <c r="T28" s="21">
        <v>207</v>
      </c>
      <c r="U28" s="7" t="s">
        <v>62</v>
      </c>
      <c r="V28">
        <v>6.4918724270400006</v>
      </c>
    </row>
    <row r="29" spans="1:22" x14ac:dyDescent="0.25">
      <c r="A29" s="8">
        <v>2</v>
      </c>
      <c r="B29" s="8">
        <v>8</v>
      </c>
      <c r="C29" s="8">
        <v>208</v>
      </c>
      <c r="D29" s="7" t="s">
        <v>55</v>
      </c>
      <c r="E29" s="7">
        <v>2.2799999999999998</v>
      </c>
      <c r="F29" s="6">
        <v>4.63</v>
      </c>
      <c r="G29" s="25">
        <f t="shared" si="1"/>
        <v>4924.4060475161987</v>
      </c>
      <c r="H29" s="25">
        <f t="shared" si="2"/>
        <v>4.9244060475161984</v>
      </c>
      <c r="I29" s="26">
        <v>13.2</v>
      </c>
      <c r="J29" s="26">
        <f t="shared" si="3"/>
        <v>5338.6454721599994</v>
      </c>
      <c r="K29" s="26">
        <f t="shared" si="4"/>
        <v>5.3386454721599996</v>
      </c>
      <c r="S29" s="7" t="s">
        <v>64</v>
      </c>
      <c r="T29" s="21">
        <v>208</v>
      </c>
      <c r="U29" s="7" t="s">
        <v>55</v>
      </c>
      <c r="V29">
        <v>5.3386454721599996</v>
      </c>
    </row>
    <row r="30" spans="1:22" x14ac:dyDescent="0.25">
      <c r="A30" s="8">
        <v>2</v>
      </c>
      <c r="B30" s="8">
        <v>9</v>
      </c>
      <c r="C30" s="8">
        <v>209</v>
      </c>
      <c r="D30" s="7" t="s">
        <v>56</v>
      </c>
      <c r="E30" s="7">
        <v>4.68</v>
      </c>
      <c r="F30" s="6">
        <v>4.63</v>
      </c>
      <c r="G30" s="25">
        <f t="shared" si="1"/>
        <v>10107.991360691145</v>
      </c>
      <c r="H30" s="25">
        <f t="shared" si="2"/>
        <v>10.107991360691145</v>
      </c>
      <c r="I30" s="26">
        <v>12.5</v>
      </c>
      <c r="J30" s="26">
        <f t="shared" si="3"/>
        <v>11321.010300600001</v>
      </c>
      <c r="K30" s="26">
        <f t="shared" si="4"/>
        <v>11.321010300600001</v>
      </c>
      <c r="S30" s="7" t="s">
        <v>64</v>
      </c>
      <c r="T30" s="21">
        <v>209</v>
      </c>
      <c r="U30" s="7" t="s">
        <v>56</v>
      </c>
      <c r="V30">
        <v>11.321010300600001</v>
      </c>
    </row>
    <row r="31" spans="1:22" x14ac:dyDescent="0.25">
      <c r="A31" s="8">
        <v>3</v>
      </c>
      <c r="B31" s="8">
        <v>1</v>
      </c>
      <c r="C31" s="8">
        <v>301</v>
      </c>
      <c r="D31" s="7" t="s">
        <v>11</v>
      </c>
      <c r="E31" s="7">
        <v>4.04</v>
      </c>
      <c r="F31" s="6">
        <v>4.63</v>
      </c>
      <c r="G31" s="25">
        <f t="shared" si="1"/>
        <v>8725.7019438444931</v>
      </c>
      <c r="H31" s="25">
        <f t="shared" si="2"/>
        <v>8.7257019438444932</v>
      </c>
      <c r="I31" s="26">
        <v>12.2</v>
      </c>
      <c r="J31" s="26">
        <f t="shared" si="3"/>
        <v>9737.8086405600006</v>
      </c>
      <c r="K31" s="26">
        <f t="shared" si="4"/>
        <v>9.7378086405600008</v>
      </c>
      <c r="S31" s="7" t="s">
        <v>64</v>
      </c>
      <c r="T31" s="21">
        <v>301</v>
      </c>
      <c r="U31" s="7" t="s">
        <v>11</v>
      </c>
      <c r="V31">
        <v>9.7378086405600008</v>
      </c>
    </row>
    <row r="32" spans="1:22" x14ac:dyDescent="0.25">
      <c r="A32" s="8">
        <v>3</v>
      </c>
      <c r="B32" s="8">
        <v>2</v>
      </c>
      <c r="C32" s="8">
        <v>302</v>
      </c>
      <c r="D32" s="7" t="s">
        <v>57</v>
      </c>
      <c r="E32" s="7">
        <v>4.1900000000000004</v>
      </c>
      <c r="F32" s="6">
        <v>4.63</v>
      </c>
      <c r="G32" s="25">
        <f t="shared" si="1"/>
        <v>9049.6760259179282</v>
      </c>
      <c r="H32" s="25">
        <f t="shared" si="2"/>
        <v>9.049676025917929</v>
      </c>
      <c r="I32" s="26">
        <v>14</v>
      </c>
      <c r="J32" s="26">
        <f t="shared" si="3"/>
        <v>10065.881826000001</v>
      </c>
      <c r="K32" s="26">
        <f t="shared" si="4"/>
        <v>10.065881826</v>
      </c>
      <c r="S32" s="7" t="s">
        <v>64</v>
      </c>
      <c r="T32" s="21">
        <v>302</v>
      </c>
      <c r="U32" s="7" t="s">
        <v>57</v>
      </c>
      <c r="V32">
        <v>10.065881826</v>
      </c>
    </row>
    <row r="33" spans="1:22" x14ac:dyDescent="0.25">
      <c r="A33" s="8">
        <v>3</v>
      </c>
      <c r="B33" s="8">
        <v>3</v>
      </c>
      <c r="C33" s="8">
        <v>303</v>
      </c>
      <c r="D33" s="7" t="s">
        <v>58</v>
      </c>
      <c r="E33" s="7">
        <v>3.86</v>
      </c>
      <c r="F33" s="6">
        <v>4.63</v>
      </c>
      <c r="G33" s="25">
        <f t="shared" si="1"/>
        <v>8336.9330453563725</v>
      </c>
      <c r="H33" s="25">
        <f t="shared" si="2"/>
        <v>8.336933045356373</v>
      </c>
      <c r="I33" s="26">
        <v>12.8</v>
      </c>
      <c r="J33" s="26">
        <f t="shared" si="3"/>
        <v>9275.5236974399995</v>
      </c>
      <c r="K33" s="26">
        <f t="shared" si="4"/>
        <v>9.2755236974399988</v>
      </c>
      <c r="S33" s="7" t="s">
        <v>64</v>
      </c>
      <c r="T33" s="21">
        <v>303</v>
      </c>
      <c r="U33" s="7" t="s">
        <v>58</v>
      </c>
      <c r="V33">
        <v>9.2755236974399988</v>
      </c>
    </row>
    <row r="34" spans="1:22" x14ac:dyDescent="0.25">
      <c r="A34" s="8">
        <v>3</v>
      </c>
      <c r="B34" s="8">
        <v>4</v>
      </c>
      <c r="C34" s="8">
        <v>304</v>
      </c>
      <c r="D34" s="7" t="s">
        <v>59</v>
      </c>
      <c r="E34" s="7">
        <v>2.95</v>
      </c>
      <c r="F34" s="6">
        <v>4.63</v>
      </c>
      <c r="G34" s="25">
        <f t="shared" si="1"/>
        <v>6371.4902807775388</v>
      </c>
      <c r="H34" s="25">
        <f t="shared" si="2"/>
        <v>6.3714902807775387</v>
      </c>
      <c r="I34" s="26">
        <v>12.9</v>
      </c>
      <c r="J34" s="26">
        <f t="shared" si="3"/>
        <v>7011.3216373200003</v>
      </c>
      <c r="K34" s="26">
        <f t="shared" si="4"/>
        <v>7.01132163732</v>
      </c>
      <c r="S34" s="7" t="s">
        <v>64</v>
      </c>
      <c r="T34" s="21">
        <v>304</v>
      </c>
      <c r="U34" s="7" t="s">
        <v>59</v>
      </c>
      <c r="V34">
        <v>7.01132163732</v>
      </c>
    </row>
    <row r="35" spans="1:22" x14ac:dyDescent="0.25">
      <c r="A35" s="8">
        <v>3</v>
      </c>
      <c r="B35" s="8">
        <v>5</v>
      </c>
      <c r="C35" s="8">
        <v>305</v>
      </c>
      <c r="D35" s="7" t="s">
        <v>60</v>
      </c>
      <c r="E35" s="7">
        <v>2.39</v>
      </c>
      <c r="F35" s="6">
        <v>4.63</v>
      </c>
      <c r="G35" s="25">
        <f t="shared" si="1"/>
        <v>5161.9870410367175</v>
      </c>
      <c r="H35" s="25">
        <f t="shared" si="2"/>
        <v>5.1619870410367179</v>
      </c>
      <c r="I35" s="26">
        <v>13.2</v>
      </c>
      <c r="J35" s="26">
        <f t="shared" si="3"/>
        <v>5612.0397933599997</v>
      </c>
      <c r="K35" s="26">
        <f t="shared" si="4"/>
        <v>5.6120397933600001</v>
      </c>
      <c r="S35" s="7" t="s">
        <v>64</v>
      </c>
      <c r="T35" s="21">
        <v>305</v>
      </c>
      <c r="U35" s="7" t="s">
        <v>60</v>
      </c>
      <c r="V35">
        <v>5.6120397933600001</v>
      </c>
    </row>
    <row r="36" spans="1:22" x14ac:dyDescent="0.25">
      <c r="A36" s="8">
        <v>3</v>
      </c>
      <c r="B36" s="8">
        <v>6</v>
      </c>
      <c r="C36" s="8">
        <v>306</v>
      </c>
      <c r="D36" s="7" t="s">
        <v>61</v>
      </c>
      <c r="E36" s="7">
        <v>2.0099999999999998</v>
      </c>
      <c r="F36" s="6">
        <v>4.63</v>
      </c>
      <c r="G36" s="25">
        <f t="shared" si="1"/>
        <v>4341.2526997840168</v>
      </c>
      <c r="H36" s="25">
        <f t="shared" si="2"/>
        <v>4.3412526997840164</v>
      </c>
      <c r="I36" s="26">
        <v>14.3</v>
      </c>
      <c r="J36" s="26">
        <f t="shared" si="3"/>
        <v>4640.2472516399994</v>
      </c>
      <c r="K36" s="26">
        <f t="shared" si="4"/>
        <v>4.6402472516399991</v>
      </c>
      <c r="S36" s="7" t="s">
        <v>64</v>
      </c>
      <c r="T36" s="21">
        <v>306</v>
      </c>
      <c r="U36" s="7" t="s">
        <v>61</v>
      </c>
      <c r="V36">
        <v>4.6402472516399991</v>
      </c>
    </row>
    <row r="37" spans="1:22" x14ac:dyDescent="0.25">
      <c r="A37" s="8">
        <v>3</v>
      </c>
      <c r="B37" s="8">
        <v>7</v>
      </c>
      <c r="C37" s="8">
        <v>307</v>
      </c>
      <c r="D37" s="7" t="s">
        <v>62</v>
      </c>
      <c r="E37" s="7">
        <v>3.89</v>
      </c>
      <c r="F37" s="6">
        <v>4.63</v>
      </c>
      <c r="G37" s="25">
        <f t="shared" si="1"/>
        <v>8401.7278617710581</v>
      </c>
      <c r="H37" s="25">
        <f t="shared" si="2"/>
        <v>8.4017278617710573</v>
      </c>
      <c r="I37" s="26">
        <v>11.8</v>
      </c>
      <c r="J37" s="26">
        <f t="shared" si="3"/>
        <v>9374.9398142400023</v>
      </c>
      <c r="K37" s="26">
        <f t="shared" si="4"/>
        <v>9.3749398142400029</v>
      </c>
      <c r="S37" s="7" t="s">
        <v>64</v>
      </c>
      <c r="T37" s="21">
        <v>307</v>
      </c>
      <c r="U37" s="7" t="s">
        <v>62</v>
      </c>
      <c r="V37">
        <v>9.3749398142400029</v>
      </c>
    </row>
    <row r="38" spans="1:22" x14ac:dyDescent="0.25">
      <c r="A38" s="8">
        <v>3</v>
      </c>
      <c r="B38" s="8">
        <v>8</v>
      </c>
      <c r="C38" s="8">
        <v>308</v>
      </c>
      <c r="D38" s="7" t="s">
        <v>55</v>
      </c>
      <c r="E38" s="7">
        <v>2.97</v>
      </c>
      <c r="F38" s="6">
        <v>4.63</v>
      </c>
      <c r="G38" s="25">
        <f t="shared" si="1"/>
        <v>6414.6868250539965</v>
      </c>
      <c r="H38" s="25">
        <f t="shared" si="2"/>
        <v>6.4146868250539963</v>
      </c>
      <c r="I38" s="26">
        <v>14.3</v>
      </c>
      <c r="J38" s="26">
        <f t="shared" si="3"/>
        <v>7026.2340548400007</v>
      </c>
      <c r="K38" s="26">
        <f t="shared" si="4"/>
        <v>7.0262340548400006</v>
      </c>
      <c r="S38" s="7" t="s">
        <v>64</v>
      </c>
      <c r="T38" s="21">
        <v>308</v>
      </c>
      <c r="U38" s="7" t="s">
        <v>55</v>
      </c>
      <c r="V38">
        <v>7.0262340548400006</v>
      </c>
    </row>
    <row r="39" spans="1:22" x14ac:dyDescent="0.25">
      <c r="A39" s="8">
        <v>3</v>
      </c>
      <c r="B39" s="8">
        <v>9</v>
      </c>
      <c r="C39" s="8">
        <v>309</v>
      </c>
      <c r="D39" s="7" t="s">
        <v>56</v>
      </c>
      <c r="E39" s="7">
        <v>3.35</v>
      </c>
      <c r="F39" s="6">
        <v>4.63</v>
      </c>
      <c r="G39" s="25">
        <f t="shared" si="1"/>
        <v>7235.4211663066963</v>
      </c>
      <c r="H39" s="25">
        <f t="shared" si="2"/>
        <v>7.2354211663066961</v>
      </c>
      <c r="I39" s="26">
        <v>12.1</v>
      </c>
      <c r="J39" s="26">
        <f t="shared" si="3"/>
        <v>8025.3660286800005</v>
      </c>
      <c r="K39" s="26">
        <f t="shared" si="4"/>
        <v>8.0253660286800006</v>
      </c>
      <c r="S39" s="7" t="s">
        <v>64</v>
      </c>
      <c r="T39" s="21">
        <v>309</v>
      </c>
      <c r="U39" s="7" t="s">
        <v>56</v>
      </c>
      <c r="V39">
        <v>8.0253660286800006</v>
      </c>
    </row>
  </sheetData>
  <mergeCells count="4">
    <mergeCell ref="A6:C6"/>
    <mergeCell ref="A7:C7"/>
    <mergeCell ref="A8:C8"/>
    <mergeCell ref="A9:C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A2" sqref="A2"/>
    </sheetView>
  </sheetViews>
  <sheetFormatPr defaultRowHeight="15" x14ac:dyDescent="0.25"/>
  <cols>
    <col min="1" max="1" width="13.42578125" customWidth="1"/>
    <col min="2" max="2" width="12" customWidth="1"/>
    <col min="3" max="3" width="13.28515625" customWidth="1"/>
    <col min="5" max="5" width="13.140625" customWidth="1"/>
    <col min="11" max="11" width="12.5703125" customWidth="1"/>
  </cols>
  <sheetData>
    <row r="1" spans="1:13" x14ac:dyDescent="0.25">
      <c r="A1" s="33"/>
      <c r="B1" s="33"/>
      <c r="C1" s="33"/>
      <c r="D1" s="33"/>
      <c r="E1" s="33"/>
      <c r="F1" s="33"/>
      <c r="G1" s="33"/>
      <c r="H1" s="33"/>
    </row>
    <row r="2" spans="1:13" x14ac:dyDescent="0.25">
      <c r="A2" s="24" t="s">
        <v>52</v>
      </c>
      <c r="B2" t="s">
        <v>71</v>
      </c>
      <c r="C2" t="s">
        <v>70</v>
      </c>
      <c r="D2" s="13"/>
      <c r="E2" s="24" t="s">
        <v>52</v>
      </c>
      <c r="F2" s="7" t="s">
        <v>71</v>
      </c>
      <c r="G2" s="7" t="s">
        <v>70</v>
      </c>
      <c r="I2" t="s">
        <v>83</v>
      </c>
    </row>
    <row r="3" spans="1:13" x14ac:dyDescent="0.25">
      <c r="A3" s="14" t="s">
        <v>37</v>
      </c>
      <c r="B3" s="14" t="s">
        <v>53</v>
      </c>
      <c r="C3" s="15" t="s">
        <v>50</v>
      </c>
      <c r="E3" s="14" t="s">
        <v>37</v>
      </c>
      <c r="F3" s="14" t="s">
        <v>53</v>
      </c>
      <c r="G3" s="15" t="s">
        <v>50</v>
      </c>
    </row>
    <row r="4" spans="1:13" x14ac:dyDescent="0.25">
      <c r="A4" s="19" t="s">
        <v>80</v>
      </c>
      <c r="B4" s="19">
        <v>0</v>
      </c>
      <c r="C4" s="16">
        <v>8.2554314923080003</v>
      </c>
      <c r="E4" s="19" t="s">
        <v>80</v>
      </c>
      <c r="F4" s="19">
        <v>0</v>
      </c>
      <c r="G4" s="16">
        <v>6.1</v>
      </c>
      <c r="H4" s="7"/>
      <c r="K4" s="24" t="s">
        <v>86</v>
      </c>
    </row>
    <row r="5" spans="1:13" x14ac:dyDescent="0.25">
      <c r="A5" s="13" t="s">
        <v>36</v>
      </c>
      <c r="B5" s="12">
        <v>30</v>
      </c>
      <c r="C5" s="17">
        <v>11.217832940714402</v>
      </c>
      <c r="E5" s="13" t="s">
        <v>36</v>
      </c>
      <c r="F5" s="20">
        <v>30</v>
      </c>
      <c r="G5" s="17">
        <v>10.199999999999999</v>
      </c>
      <c r="H5" s="7"/>
      <c r="K5" s="9" t="s">
        <v>87</v>
      </c>
      <c r="L5" s="7"/>
      <c r="M5" s="7"/>
    </row>
    <row r="6" spans="1:13" x14ac:dyDescent="0.25">
      <c r="A6" s="13" t="s">
        <v>36</v>
      </c>
      <c r="B6" s="12">
        <v>60</v>
      </c>
      <c r="C6" s="17">
        <v>11.144273298958801</v>
      </c>
      <c r="E6" s="13" t="s">
        <v>36</v>
      </c>
      <c r="F6" s="20">
        <v>60</v>
      </c>
      <c r="G6" s="17">
        <v>9.1</v>
      </c>
      <c r="H6" s="7"/>
      <c r="K6" s="14" t="s">
        <v>37</v>
      </c>
      <c r="L6" s="14" t="s">
        <v>53</v>
      </c>
      <c r="M6" s="15" t="s">
        <v>50</v>
      </c>
    </row>
    <row r="7" spans="1:13" x14ac:dyDescent="0.25">
      <c r="A7" s="13" t="s">
        <v>47</v>
      </c>
      <c r="B7" s="12">
        <v>30</v>
      </c>
      <c r="C7" s="17">
        <v>5.0791776919884013</v>
      </c>
      <c r="E7" s="13" t="s">
        <v>47</v>
      </c>
      <c r="F7" s="20">
        <v>30</v>
      </c>
      <c r="G7" s="17">
        <v>6</v>
      </c>
      <c r="K7" s="19" t="s">
        <v>80</v>
      </c>
      <c r="L7" s="19">
        <v>0</v>
      </c>
      <c r="M7" s="16">
        <v>6.62</v>
      </c>
    </row>
    <row r="8" spans="1:13" x14ac:dyDescent="0.25">
      <c r="A8" s="13" t="s">
        <v>47</v>
      </c>
      <c r="B8" s="12">
        <v>60</v>
      </c>
      <c r="C8" s="17">
        <v>5.2368682225859997</v>
      </c>
      <c r="E8" s="13" t="s">
        <v>47</v>
      </c>
      <c r="F8" s="20">
        <v>60</v>
      </c>
      <c r="G8" s="17">
        <v>5.3</v>
      </c>
      <c r="K8" s="13" t="s">
        <v>36</v>
      </c>
      <c r="L8" s="23">
        <v>30</v>
      </c>
      <c r="M8" s="17">
        <v>11.22</v>
      </c>
    </row>
    <row r="9" spans="1:13" x14ac:dyDescent="0.25">
      <c r="A9" s="13" t="s">
        <v>48</v>
      </c>
      <c r="B9" s="12">
        <v>30</v>
      </c>
      <c r="C9" s="17">
        <v>9.4057505257715999</v>
      </c>
      <c r="E9" s="13" t="s">
        <v>48</v>
      </c>
      <c r="F9" s="20">
        <v>30</v>
      </c>
      <c r="G9" s="17">
        <v>11.1</v>
      </c>
      <c r="K9" s="13" t="s">
        <v>36</v>
      </c>
      <c r="L9" s="23">
        <v>60</v>
      </c>
      <c r="M9" s="17">
        <v>10.64</v>
      </c>
    </row>
    <row r="10" spans="1:13" x14ac:dyDescent="0.25">
      <c r="A10" s="13" t="s">
        <v>48</v>
      </c>
      <c r="B10" s="12">
        <v>60</v>
      </c>
      <c r="C10" s="17">
        <v>10.012851612363599</v>
      </c>
      <c r="E10" s="13" t="s">
        <v>48</v>
      </c>
      <c r="F10" s="20">
        <v>60</v>
      </c>
      <c r="G10" s="17">
        <v>9.3000000000000007</v>
      </c>
      <c r="K10" s="13" t="s">
        <v>47</v>
      </c>
      <c r="L10" s="23">
        <v>30</v>
      </c>
      <c r="M10" s="17">
        <v>6.38</v>
      </c>
    </row>
    <row r="11" spans="1:13" x14ac:dyDescent="0.25">
      <c r="A11" s="13" t="s">
        <v>49</v>
      </c>
      <c r="B11" s="12">
        <v>30</v>
      </c>
      <c r="C11" s="17">
        <v>9.9070065866772001</v>
      </c>
      <c r="E11" s="13" t="s">
        <v>49</v>
      </c>
      <c r="F11" s="20">
        <v>30</v>
      </c>
      <c r="G11" s="17">
        <v>8.5</v>
      </c>
      <c r="K11" s="13" t="s">
        <v>47</v>
      </c>
      <c r="L11" s="23">
        <v>60</v>
      </c>
      <c r="M11" s="17">
        <v>7.04</v>
      </c>
    </row>
    <row r="12" spans="1:13" x14ac:dyDescent="0.25">
      <c r="A12" s="14" t="s">
        <v>49</v>
      </c>
      <c r="B12" s="15">
        <v>60</v>
      </c>
      <c r="C12" s="18">
        <v>9.8346730770287998</v>
      </c>
      <c r="E12" s="14" t="s">
        <v>49</v>
      </c>
      <c r="F12" s="15">
        <v>60</v>
      </c>
      <c r="G12" s="18">
        <v>10</v>
      </c>
      <c r="K12" s="13" t="s">
        <v>48</v>
      </c>
      <c r="L12" s="23">
        <v>30</v>
      </c>
      <c r="M12" s="17">
        <v>9.3000000000000007</v>
      </c>
    </row>
    <row r="13" spans="1:13" x14ac:dyDescent="0.25">
      <c r="A13" s="27" t="s">
        <v>67</v>
      </c>
      <c r="E13" s="27" t="s">
        <v>67</v>
      </c>
      <c r="F13" s="7"/>
      <c r="G13" s="7"/>
      <c r="K13" s="13" t="s">
        <v>48</v>
      </c>
      <c r="L13" s="23">
        <v>60</v>
      </c>
      <c r="M13" s="17">
        <v>7.78</v>
      </c>
    </row>
    <row r="14" spans="1:13" x14ac:dyDescent="0.25">
      <c r="D14" s="7"/>
      <c r="E14" s="7"/>
      <c r="F14" s="7"/>
      <c r="G14" s="7"/>
      <c r="K14" s="13" t="s">
        <v>49</v>
      </c>
      <c r="L14" s="23">
        <v>30</v>
      </c>
      <c r="M14" s="17">
        <v>7.26</v>
      </c>
    </row>
    <row r="15" spans="1:13" x14ac:dyDescent="0.25">
      <c r="A15" s="24" t="s">
        <v>54</v>
      </c>
      <c r="B15" s="13" t="s">
        <v>72</v>
      </c>
      <c r="C15" s="13" t="s">
        <v>69</v>
      </c>
      <c r="D15" s="7"/>
      <c r="E15" s="24" t="s">
        <v>54</v>
      </c>
      <c r="F15" s="13" t="s">
        <v>72</v>
      </c>
      <c r="G15" s="13" t="s">
        <v>69</v>
      </c>
      <c r="I15" t="s">
        <v>82</v>
      </c>
      <c r="K15" s="14" t="s">
        <v>49</v>
      </c>
      <c r="L15" s="15">
        <v>60</v>
      </c>
      <c r="M15" s="18">
        <v>10.36</v>
      </c>
    </row>
    <row r="16" spans="1:13" x14ac:dyDescent="0.25">
      <c r="A16" s="14" t="s">
        <v>37</v>
      </c>
      <c r="B16" s="14" t="s">
        <v>53</v>
      </c>
      <c r="C16" s="15" t="s">
        <v>50</v>
      </c>
      <c r="D16" s="7"/>
      <c r="E16" s="14" t="s">
        <v>37</v>
      </c>
      <c r="F16" s="14" t="s">
        <v>53</v>
      </c>
      <c r="G16" s="15" t="s">
        <v>50</v>
      </c>
      <c r="K16" s="27" t="s">
        <v>85</v>
      </c>
      <c r="L16" s="7"/>
      <c r="M16" s="7"/>
    </row>
    <row r="17" spans="1:7" x14ac:dyDescent="0.25">
      <c r="A17" s="19" t="s">
        <v>81</v>
      </c>
      <c r="B17" s="19">
        <v>0</v>
      </c>
      <c r="C17" s="16">
        <v>8.048563122600001</v>
      </c>
      <c r="D17" s="7"/>
      <c r="E17" s="19" t="s">
        <v>81</v>
      </c>
      <c r="F17" s="19">
        <v>0</v>
      </c>
      <c r="G17" s="16">
        <v>7.2</v>
      </c>
    </row>
    <row r="18" spans="1:7" x14ac:dyDescent="0.25">
      <c r="A18" s="13" t="s">
        <v>36</v>
      </c>
      <c r="B18" s="12">
        <v>30</v>
      </c>
      <c r="C18" s="17">
        <v>11.452736655360001</v>
      </c>
      <c r="D18" s="7"/>
      <c r="E18" s="13" t="s">
        <v>36</v>
      </c>
      <c r="F18" s="20">
        <v>30</v>
      </c>
      <c r="G18" s="17">
        <v>12.1</v>
      </c>
    </row>
    <row r="19" spans="1:7" x14ac:dyDescent="0.25">
      <c r="A19" s="13" t="s">
        <v>36</v>
      </c>
      <c r="B19" s="12">
        <v>60</v>
      </c>
      <c r="C19" s="17">
        <v>11.204196363359999</v>
      </c>
      <c r="D19" s="7"/>
      <c r="E19" s="13" t="s">
        <v>36</v>
      </c>
      <c r="F19" s="20">
        <v>60</v>
      </c>
      <c r="G19" s="17">
        <v>12.16</v>
      </c>
    </row>
    <row r="20" spans="1:7" x14ac:dyDescent="0.25">
      <c r="A20" s="13" t="s">
        <v>47</v>
      </c>
      <c r="B20" s="12">
        <v>30</v>
      </c>
      <c r="C20" s="17">
        <v>6.838171900559999</v>
      </c>
      <c r="D20" s="7"/>
      <c r="E20" s="13" t="s">
        <v>47</v>
      </c>
      <c r="F20" s="20">
        <v>30</v>
      </c>
      <c r="G20" s="17">
        <v>6.8</v>
      </c>
    </row>
    <row r="21" spans="1:7" x14ac:dyDescent="0.25">
      <c r="A21" s="13" t="s">
        <v>47</v>
      </c>
      <c r="B21" s="12">
        <v>60</v>
      </c>
      <c r="C21" s="17">
        <v>7.738716225240001</v>
      </c>
      <c r="D21" s="7"/>
      <c r="E21" s="13" t="s">
        <v>47</v>
      </c>
      <c r="F21" s="20">
        <v>60</v>
      </c>
      <c r="G21" s="17">
        <v>8.8000000000000007</v>
      </c>
    </row>
    <row r="22" spans="1:7" x14ac:dyDescent="0.25">
      <c r="A22" s="13" t="s">
        <v>48</v>
      </c>
      <c r="B22" s="12">
        <v>30</v>
      </c>
      <c r="C22" s="17">
        <v>6.522525729719999</v>
      </c>
      <c r="D22" s="7"/>
      <c r="E22" s="13" t="s">
        <v>48</v>
      </c>
      <c r="F22" s="20">
        <v>30</v>
      </c>
      <c r="G22" s="17">
        <v>7.5</v>
      </c>
    </row>
    <row r="23" spans="1:7" x14ac:dyDescent="0.25">
      <c r="A23" s="13" t="s">
        <v>48</v>
      </c>
      <c r="B23" s="12">
        <v>60</v>
      </c>
      <c r="C23" s="17">
        <v>7.2722889439200005</v>
      </c>
      <c r="D23" s="7"/>
      <c r="E23" s="13" t="s">
        <v>48</v>
      </c>
      <c r="F23" s="20">
        <v>60</v>
      </c>
      <c r="G23" s="17">
        <v>6.2</v>
      </c>
    </row>
    <row r="24" spans="1:7" x14ac:dyDescent="0.25">
      <c r="A24" s="13" t="s">
        <v>49</v>
      </c>
      <c r="B24" s="12">
        <v>30</v>
      </c>
      <c r="C24" s="17">
        <v>6.3758869574399997</v>
      </c>
      <c r="D24" s="7"/>
      <c r="E24" s="13" t="s">
        <v>49</v>
      </c>
      <c r="F24" s="20">
        <v>30</v>
      </c>
      <c r="G24" s="17">
        <v>6.1</v>
      </c>
    </row>
    <row r="25" spans="1:7" x14ac:dyDescent="0.25">
      <c r="A25" s="14" t="s">
        <v>49</v>
      </c>
      <c r="B25" s="15">
        <v>60</v>
      </c>
      <c r="C25" s="18">
        <v>9.8206554045600019</v>
      </c>
      <c r="E25" s="14" t="s">
        <v>49</v>
      </c>
      <c r="F25" s="15">
        <v>60</v>
      </c>
      <c r="G25" s="18">
        <v>10.7</v>
      </c>
    </row>
    <row r="26" spans="1:7" x14ac:dyDescent="0.25">
      <c r="A26" s="27" t="s">
        <v>68</v>
      </c>
      <c r="E26" s="27" t="s">
        <v>84</v>
      </c>
      <c r="F26" s="7"/>
      <c r="G26" s="7"/>
    </row>
    <row r="27" spans="1:7" x14ac:dyDescent="0.25">
      <c r="A27" t="s">
        <v>51</v>
      </c>
      <c r="E27" s="7" t="s">
        <v>51</v>
      </c>
      <c r="F27" s="7"/>
      <c r="G27" s="7"/>
    </row>
    <row r="29" spans="1:7" ht="38.25" x14ac:dyDescent="0.25">
      <c r="D29" s="28" t="s">
        <v>73</v>
      </c>
      <c r="E29" s="28" t="s">
        <v>74</v>
      </c>
      <c r="F29" s="28" t="s">
        <v>75</v>
      </c>
      <c r="G29" s="28" t="s">
        <v>76</v>
      </c>
    </row>
    <row r="30" spans="1:7" x14ac:dyDescent="0.25">
      <c r="D30" s="28" t="s">
        <v>64</v>
      </c>
      <c r="E30" s="28" t="s">
        <v>77</v>
      </c>
      <c r="F30" s="28">
        <v>26.84</v>
      </c>
      <c r="G30" s="28">
        <v>64.180000000000007</v>
      </c>
    </row>
    <row r="31" spans="1:7" x14ac:dyDescent="0.25">
      <c r="D31" s="28" t="s">
        <v>78</v>
      </c>
      <c r="E31" s="28" t="s">
        <v>79</v>
      </c>
      <c r="F31" s="28">
        <v>28.65</v>
      </c>
      <c r="G31" s="28">
        <v>62.16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efaw  counts</vt:lpstr>
      <vt:lpstr>prk counts</vt:lpstr>
      <vt:lpstr>Perkins yld</vt:lpstr>
      <vt:lpstr>Efaw Yld</vt:lpstr>
      <vt:lpstr>yield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soil fertility</dc:creator>
  <cp:lastModifiedBy>billraun</cp:lastModifiedBy>
  <cp:lastPrinted>2013-10-16T13:45:43Z</cp:lastPrinted>
  <dcterms:created xsi:type="dcterms:W3CDTF">2013-08-22T20:28:25Z</dcterms:created>
  <dcterms:modified xsi:type="dcterms:W3CDTF">2017-01-09T22:06:09Z</dcterms:modified>
</cp:coreProperties>
</file>