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ml.chartshapes+xml"/>
  <Override PartName="/xl/charts/chart8.xml" ContentType="application/vnd.openxmlformats-officedocument.drawingml.chart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2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2.xml" ContentType="application/vnd.openxmlformats-officedocument.themeOverride+xml"/>
  <Override PartName="/xl/charts/chart2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0.xml" ContentType="application/vnd.openxmlformats-officedocument.drawing+xml"/>
  <Override PartName="/xl/charts/chart3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1.xml" ContentType="application/vnd.openxmlformats-officedocument.drawing+xml"/>
  <Override PartName="/xl/charts/chart40.xml" ContentType="application/vnd.openxmlformats-officedocument.drawingml.chart+xml"/>
  <Override PartName="/xl/drawings/drawing12.xml" ContentType="application/vnd.openxmlformats-officedocument.drawingml.chartshapes+xml"/>
  <Override PartName="/xl/charts/chart41.xml" ContentType="application/vnd.openxmlformats-officedocument.drawingml.chart+xml"/>
  <Override PartName="/xl/drawings/drawing13.xml" ContentType="application/vnd.openxmlformats-officedocument.drawingml.chartshapes+xml"/>
  <Override PartName="/xl/charts/chart42.xml" ContentType="application/vnd.openxmlformats-officedocument.drawingml.chart+xml"/>
  <Override PartName="/xl/drawings/drawing14.xml" ContentType="application/vnd.openxmlformats-officedocument.drawingml.chartshapes+xml"/>
  <Override PartName="/xl/charts/chart43.xml" ContentType="application/vnd.openxmlformats-officedocument.drawingml.chart+xml"/>
  <Override PartName="/xl/drawings/drawing15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8.xml" ContentType="application/vnd.openxmlformats-officedocument.drawing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1.xml" ContentType="application/vnd.openxmlformats-officedocument.drawing+xml"/>
  <Override PartName="/xl/charts/chart6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6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6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6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14505" yWindow="-15" windowWidth="14505" windowHeight="13515" activeTab="3"/>
  </bookViews>
  <sheets>
    <sheet name="SBNRC_validation" sheetId="5" r:id="rId1"/>
    <sheet name="Trt_Means+NUE" sheetId="2" r:id="rId2"/>
    <sheet name="Check_Plots_YIELD" sheetId="18" r:id="rId3"/>
    <sheet name="502_Yld_Goal" sheetId="15" r:id="rId4"/>
    <sheet name="co502_2015" sheetId="1" r:id="rId5"/>
    <sheet name="Class_2015" sheetId="12" r:id="rId6"/>
    <sheet name="C0502_NDVI" sheetId="8" r:id="rId7"/>
    <sheet name="Treatment Means" sheetId="4" r:id="rId8"/>
    <sheet name="YPO-RI" sheetId="9" r:id="rId9"/>
    <sheet name="2009 Comprehensive" sheetId="7" r:id="rId10"/>
    <sheet name="Distribution" sheetId="3" r:id="rId11"/>
    <sheet name="Management" sheetId="16" r:id="rId12"/>
    <sheet name="P Response" sheetId="10" r:id="rId13"/>
    <sheet name="Rep 3 vs Rep 4" sheetId="19" r:id="rId14"/>
    <sheet name="Rep_Time" sheetId="17" r:id="rId15"/>
  </sheets>
  <externalReferences>
    <externalReference r:id="rId16"/>
  </externalReferences>
  <definedNames>
    <definedName name="_xlnm.Print_Titles" localSheetId="4">co502_2015!$3:$3</definedName>
  </definedNames>
  <calcPr calcId="152511"/>
</workbook>
</file>

<file path=xl/calcChain.xml><?xml version="1.0" encoding="utf-8"?>
<calcChain xmlns="http://schemas.openxmlformats.org/spreadsheetml/2006/main">
  <c r="R12" i="15" l="1"/>
  <c r="R11" i="15"/>
  <c r="Q15" i="15"/>
  <c r="Q14" i="15"/>
  <c r="Q13" i="15"/>
  <c r="Z8" i="18" l="1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7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7" i="18"/>
  <c r="G7" i="18"/>
  <c r="I38" i="18"/>
  <c r="I39" i="18"/>
  <c r="I40" i="18"/>
  <c r="I41" i="18"/>
  <c r="I42" i="18"/>
  <c r="I43" i="18"/>
  <c r="I8" i="18" l="1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J38" i="18"/>
  <c r="J43" i="18"/>
  <c r="I44" i="18"/>
  <c r="I45" i="18"/>
  <c r="I46" i="18"/>
  <c r="I47" i="18"/>
  <c r="I48" i="18"/>
  <c r="I49" i="18"/>
  <c r="I50" i="18"/>
  <c r="I7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F7" i="18"/>
  <c r="U47" i="19" l="1"/>
  <c r="U4" i="19"/>
  <c r="U5" i="19"/>
  <c r="U6" i="19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3" i="19"/>
  <c r="P47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0" i="19"/>
  <c r="P41" i="19"/>
  <c r="P42" i="19"/>
  <c r="P43" i="19"/>
  <c r="P44" i="19"/>
  <c r="P45" i="19"/>
  <c r="P46" i="19"/>
  <c r="P3" i="19"/>
  <c r="K3" i="19"/>
  <c r="K47" i="19"/>
  <c r="K4" i="19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O7" i="19"/>
  <c r="O8" i="19"/>
  <c r="O9" i="19"/>
  <c r="O10" i="19"/>
  <c r="O15" i="19"/>
  <c r="O16" i="19"/>
  <c r="O17" i="19"/>
  <c r="O18" i="19"/>
  <c r="O23" i="19"/>
  <c r="O24" i="19"/>
  <c r="O25" i="19"/>
  <c r="O26" i="19"/>
  <c r="O31" i="19"/>
  <c r="O32" i="19"/>
  <c r="O33" i="19"/>
  <c r="O34" i="19"/>
  <c r="O39" i="19"/>
  <c r="O40" i="19"/>
  <c r="O41" i="19"/>
  <c r="O42" i="19"/>
  <c r="M5" i="19"/>
  <c r="O5" i="19" s="1"/>
  <c r="M6" i="19"/>
  <c r="O6" i="19" s="1"/>
  <c r="M7" i="19"/>
  <c r="M8" i="19"/>
  <c r="M9" i="19"/>
  <c r="M10" i="19"/>
  <c r="M11" i="19"/>
  <c r="O11" i="19" s="1"/>
  <c r="M12" i="19"/>
  <c r="O12" i="19" s="1"/>
  <c r="M13" i="19"/>
  <c r="O13" i="19" s="1"/>
  <c r="M14" i="19"/>
  <c r="O14" i="19" s="1"/>
  <c r="M15" i="19"/>
  <c r="M16" i="19"/>
  <c r="M17" i="19"/>
  <c r="M18" i="19"/>
  <c r="M19" i="19"/>
  <c r="O19" i="19" s="1"/>
  <c r="M20" i="19"/>
  <c r="O20" i="19" s="1"/>
  <c r="M21" i="19"/>
  <c r="O21" i="19" s="1"/>
  <c r="M22" i="19"/>
  <c r="O22" i="19" s="1"/>
  <c r="M23" i="19"/>
  <c r="M24" i="19"/>
  <c r="M25" i="19"/>
  <c r="M26" i="19"/>
  <c r="M27" i="19"/>
  <c r="O27" i="19" s="1"/>
  <c r="M28" i="19"/>
  <c r="O28" i="19" s="1"/>
  <c r="M29" i="19"/>
  <c r="O29" i="19" s="1"/>
  <c r="M30" i="19"/>
  <c r="O30" i="19" s="1"/>
  <c r="M31" i="19"/>
  <c r="M32" i="19"/>
  <c r="M33" i="19"/>
  <c r="M34" i="19"/>
  <c r="M35" i="19"/>
  <c r="O35" i="19" s="1"/>
  <c r="M36" i="19"/>
  <c r="O36" i="19" s="1"/>
  <c r="M37" i="19"/>
  <c r="O37" i="19" s="1"/>
  <c r="M38" i="19"/>
  <c r="O38" i="19" s="1"/>
  <c r="M39" i="19"/>
  <c r="M40" i="19"/>
  <c r="M41" i="19"/>
  <c r="M42" i="19"/>
  <c r="M43" i="19"/>
  <c r="O43" i="19" s="1"/>
  <c r="M44" i="19"/>
  <c r="O44" i="19" s="1"/>
  <c r="M45" i="19"/>
  <c r="O45" i="19" s="1"/>
  <c r="M46" i="19"/>
  <c r="O46" i="19" s="1"/>
  <c r="H4" i="19"/>
  <c r="J4" i="19" s="1"/>
  <c r="H5" i="19"/>
  <c r="J5" i="19"/>
  <c r="H6" i="19"/>
  <c r="J6" i="19"/>
  <c r="H7" i="19"/>
  <c r="J7" i="19"/>
  <c r="H8" i="19"/>
  <c r="J8" i="19" s="1"/>
  <c r="H9" i="19"/>
  <c r="J9" i="19"/>
  <c r="H10" i="19"/>
  <c r="J10" i="19" s="1"/>
  <c r="H11" i="19"/>
  <c r="J11" i="19"/>
  <c r="H12" i="19"/>
  <c r="J12" i="19" s="1"/>
  <c r="H13" i="19"/>
  <c r="J13" i="19" s="1"/>
  <c r="H14" i="19"/>
  <c r="J14" i="19"/>
  <c r="H15" i="19"/>
  <c r="J15" i="19"/>
  <c r="H16" i="19"/>
  <c r="J16" i="19" s="1"/>
  <c r="H17" i="19"/>
  <c r="J17" i="19"/>
  <c r="H18" i="19"/>
  <c r="J18" i="19"/>
  <c r="H19" i="19"/>
  <c r="J19" i="19" s="1"/>
  <c r="H20" i="19"/>
  <c r="J20" i="19" s="1"/>
  <c r="H21" i="19"/>
  <c r="J21" i="19"/>
  <c r="H22" i="19"/>
  <c r="J22" i="19" s="1"/>
  <c r="H23" i="19"/>
  <c r="J23" i="19"/>
  <c r="H24" i="19"/>
  <c r="J24" i="19" s="1"/>
  <c r="H25" i="19"/>
  <c r="J25" i="19"/>
  <c r="H26" i="19"/>
  <c r="J26" i="19"/>
  <c r="H27" i="19"/>
  <c r="J27" i="19"/>
  <c r="H28" i="19"/>
  <c r="J28" i="19" s="1"/>
  <c r="H29" i="19"/>
  <c r="J29" i="19"/>
  <c r="H30" i="19"/>
  <c r="J30" i="19"/>
  <c r="H31" i="19"/>
  <c r="J31" i="19" s="1"/>
  <c r="H32" i="19"/>
  <c r="J32" i="19" s="1"/>
  <c r="H33" i="19"/>
  <c r="J33" i="19" s="1"/>
  <c r="H34" i="19"/>
  <c r="J34" i="19"/>
  <c r="H35" i="19"/>
  <c r="J35" i="19"/>
  <c r="H36" i="19"/>
  <c r="J36" i="19" s="1"/>
  <c r="H37" i="19"/>
  <c r="J37" i="19"/>
  <c r="H38" i="19"/>
  <c r="J38" i="19"/>
  <c r="H39" i="19"/>
  <c r="J39" i="19"/>
  <c r="H40" i="19"/>
  <c r="J40" i="19" s="1"/>
  <c r="H41" i="19"/>
  <c r="J41" i="19"/>
  <c r="H42" i="19"/>
  <c r="J42" i="19" s="1"/>
  <c r="H43" i="19"/>
  <c r="J43" i="19"/>
  <c r="H44" i="19"/>
  <c r="J44" i="19" s="1"/>
  <c r="H45" i="19"/>
  <c r="J45" i="19" s="1"/>
  <c r="H46" i="19"/>
  <c r="J46" i="19"/>
  <c r="H3" i="19"/>
  <c r="J3" i="19" s="1"/>
  <c r="J47" i="19" l="1"/>
  <c r="M3" i="19"/>
  <c r="O3" i="19" s="1"/>
  <c r="M4" i="19"/>
  <c r="O4" i="19" s="1"/>
  <c r="O47" i="19" l="1"/>
  <c r="D52" i="18" l="1"/>
  <c r="E52" i="18"/>
  <c r="D53" i="18"/>
  <c r="D54" i="18" s="1"/>
  <c r="E53" i="18"/>
  <c r="E54" i="18" s="1"/>
  <c r="C53" i="18"/>
  <c r="C52" i="18"/>
  <c r="C54" i="18" s="1"/>
  <c r="F8" i="18"/>
  <c r="F53" i="18" s="1"/>
  <c r="F54" i="18" s="1"/>
  <c r="F9" i="18"/>
  <c r="F10" i="18"/>
  <c r="F11" i="18"/>
  <c r="F52" i="18" s="1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Q6" i="9"/>
  <c r="M8" i="15"/>
  <c r="T5" i="17" l="1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40" i="17"/>
  <c r="T41" i="17"/>
  <c r="T42" i="17"/>
  <c r="T43" i="17"/>
  <c r="T44" i="17"/>
  <c r="T45" i="17"/>
  <c r="T46" i="17"/>
  <c r="T47" i="17"/>
  <c r="T4" i="17"/>
  <c r="S5" i="17" l="1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40" i="17"/>
  <c r="S41" i="17"/>
  <c r="S42" i="17"/>
  <c r="S43" i="17"/>
  <c r="S44" i="17"/>
  <c r="S45" i="17"/>
  <c r="S46" i="17"/>
  <c r="S47" i="17"/>
  <c r="S4" i="17"/>
  <c r="R13" i="15" l="1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AC64" i="8" l="1"/>
  <c r="AC65" i="8" l="1"/>
  <c r="AC66" i="8"/>
  <c r="AC67" i="8"/>
  <c r="AC68" i="8"/>
  <c r="Y65" i="8" l="1"/>
  <c r="Y66" i="8"/>
  <c r="Y67" i="8"/>
  <c r="Y68" i="8"/>
  <c r="Y64" i="8"/>
  <c r="Z49" i="4" l="1"/>
  <c r="Z48" i="4"/>
  <c r="V49" i="4"/>
  <c r="W49" i="4"/>
  <c r="V48" i="4"/>
  <c r="W47" i="4"/>
  <c r="S52" i="4"/>
  <c r="S53" i="4"/>
  <c r="J49" i="4"/>
  <c r="T49" i="4"/>
  <c r="AK49" i="4"/>
  <c r="AL49" i="4"/>
  <c r="Q49" i="4"/>
  <c r="O49" i="4"/>
  <c r="L49" i="4"/>
  <c r="J48" i="4"/>
  <c r="T48" i="4"/>
  <c r="W48" i="4"/>
  <c r="Z52" i="4"/>
  <c r="Z50" i="4"/>
  <c r="Z51" i="4"/>
  <c r="Z53" i="4"/>
  <c r="AK48" i="4"/>
  <c r="AL48" i="4"/>
  <c r="Q48" i="4"/>
  <c r="O48" i="4"/>
  <c r="L48" i="4"/>
  <c r="AH8" i="5" l="1"/>
  <c r="R5" i="8" l="1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66" i="8"/>
  <c r="R467" i="8"/>
  <c r="R468" i="8"/>
  <c r="R469" i="8"/>
  <c r="R470" i="8"/>
  <c r="R480" i="8"/>
  <c r="R481" i="8"/>
  <c r="R482" i="8"/>
  <c r="R483" i="8"/>
  <c r="R484" i="8"/>
  <c r="R494" i="8"/>
  <c r="R495" i="8"/>
  <c r="R496" i="8"/>
  <c r="R497" i="8"/>
  <c r="R498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R747" i="8"/>
  <c r="R748" i="8"/>
  <c r="R749" i="8"/>
  <c r="R750" i="8"/>
  <c r="R751" i="8"/>
  <c r="R752" i="8"/>
  <c r="R753" i="8"/>
  <c r="R754" i="8"/>
  <c r="R755" i="8"/>
  <c r="R756" i="8"/>
  <c r="R757" i="8"/>
  <c r="R758" i="8"/>
  <c r="R759" i="8"/>
  <c r="R760" i="8"/>
  <c r="R761" i="8"/>
  <c r="R762" i="8"/>
  <c r="R763" i="8"/>
  <c r="R764" i="8"/>
  <c r="R765" i="8"/>
  <c r="R766" i="8"/>
  <c r="R767" i="8"/>
  <c r="R768" i="8"/>
  <c r="R769" i="8"/>
  <c r="R770" i="8"/>
  <c r="R771" i="8"/>
  <c r="R772" i="8"/>
  <c r="R773" i="8"/>
  <c r="R774" i="8"/>
  <c r="R775" i="8"/>
  <c r="R776" i="8"/>
  <c r="R777" i="8"/>
  <c r="R778" i="8"/>
  <c r="R779" i="8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R850" i="8"/>
  <c r="R851" i="8"/>
  <c r="R852" i="8"/>
  <c r="R853" i="8"/>
  <c r="R854" i="8"/>
  <c r="R855" i="8"/>
  <c r="R856" i="8"/>
  <c r="R857" i="8"/>
  <c r="R858" i="8"/>
  <c r="R859" i="8"/>
  <c r="R860" i="8"/>
  <c r="R861" i="8"/>
  <c r="R862" i="8"/>
  <c r="R863" i="8"/>
  <c r="R864" i="8"/>
  <c r="R865" i="8"/>
  <c r="R866" i="8"/>
  <c r="R867" i="8"/>
  <c r="R868" i="8"/>
  <c r="R869" i="8"/>
  <c r="R870" i="8"/>
  <c r="R871" i="8"/>
  <c r="R872" i="8"/>
  <c r="R873" i="8"/>
  <c r="R874" i="8"/>
  <c r="R875" i="8"/>
  <c r="R876" i="8"/>
  <c r="R877" i="8"/>
  <c r="R878" i="8"/>
  <c r="R879" i="8"/>
  <c r="R880" i="8"/>
  <c r="R881" i="8"/>
  <c r="R882" i="8"/>
  <c r="R883" i="8"/>
  <c r="R884" i="8"/>
  <c r="R885" i="8"/>
  <c r="R886" i="8"/>
  <c r="R887" i="8"/>
  <c r="R888" i="8"/>
  <c r="R889" i="8"/>
  <c r="R890" i="8"/>
  <c r="R891" i="8"/>
  <c r="R892" i="8"/>
  <c r="R893" i="8"/>
  <c r="R894" i="8"/>
  <c r="R895" i="8"/>
  <c r="R896" i="8"/>
  <c r="R897" i="8"/>
  <c r="R898" i="8"/>
  <c r="R899" i="8"/>
  <c r="R900" i="8"/>
  <c r="R901" i="8"/>
  <c r="R902" i="8"/>
  <c r="R903" i="8"/>
  <c r="R904" i="8"/>
  <c r="R905" i="8"/>
  <c r="R906" i="8"/>
  <c r="R907" i="8"/>
  <c r="R908" i="8"/>
  <c r="R909" i="8"/>
  <c r="R910" i="8"/>
  <c r="R911" i="8"/>
  <c r="R912" i="8"/>
  <c r="R913" i="8"/>
  <c r="R914" i="8"/>
  <c r="R915" i="8"/>
  <c r="R916" i="8"/>
  <c r="R917" i="8"/>
  <c r="R918" i="8"/>
  <c r="R919" i="8"/>
  <c r="R920" i="8"/>
  <c r="R921" i="8"/>
  <c r="R922" i="8"/>
  <c r="R923" i="8"/>
  <c r="R924" i="8"/>
  <c r="R925" i="8"/>
  <c r="R926" i="8"/>
  <c r="R927" i="8"/>
  <c r="R928" i="8"/>
  <c r="R929" i="8"/>
  <c r="R930" i="8"/>
  <c r="R931" i="8"/>
  <c r="R932" i="8"/>
  <c r="R933" i="8"/>
  <c r="R934" i="8"/>
  <c r="R935" i="8"/>
  <c r="R936" i="8"/>
  <c r="R937" i="8"/>
  <c r="R938" i="8"/>
  <c r="R939" i="8"/>
  <c r="R940" i="8"/>
  <c r="R941" i="8"/>
  <c r="R942" i="8"/>
  <c r="R943" i="8"/>
  <c r="R944" i="8"/>
  <c r="R945" i="8"/>
  <c r="R946" i="8"/>
  <c r="R947" i="8"/>
  <c r="R948" i="8"/>
  <c r="R949" i="8"/>
  <c r="R950" i="8"/>
  <c r="R951" i="8"/>
  <c r="R952" i="8"/>
  <c r="R953" i="8"/>
  <c r="R954" i="8"/>
  <c r="R955" i="8"/>
  <c r="R4" i="8"/>
  <c r="P10" i="8"/>
  <c r="P18" i="8"/>
  <c r="P19" i="8"/>
  <c r="P20" i="8"/>
  <c r="P21" i="8"/>
  <c r="P22" i="8"/>
  <c r="P23" i="8"/>
  <c r="P24" i="8"/>
  <c r="P32" i="8"/>
  <c r="P33" i="8"/>
  <c r="P34" i="8"/>
  <c r="P35" i="8"/>
  <c r="P36" i="8"/>
  <c r="P37" i="8"/>
  <c r="P38" i="8"/>
  <c r="P46" i="8"/>
  <c r="P47" i="8"/>
  <c r="P48" i="8"/>
  <c r="P49" i="8"/>
  <c r="P50" i="8"/>
  <c r="P51" i="8"/>
  <c r="P52" i="8"/>
  <c r="P60" i="8"/>
  <c r="P61" i="8"/>
  <c r="P62" i="8"/>
  <c r="P63" i="8"/>
  <c r="P64" i="8"/>
  <c r="P65" i="8"/>
  <c r="P66" i="8"/>
  <c r="P74" i="8"/>
  <c r="P75" i="8"/>
  <c r="P76" i="8"/>
  <c r="P77" i="8"/>
  <c r="P78" i="8"/>
  <c r="P79" i="8"/>
  <c r="P80" i="8"/>
  <c r="P88" i="8"/>
  <c r="P89" i="8"/>
  <c r="P90" i="8"/>
  <c r="P91" i="8"/>
  <c r="P92" i="8"/>
  <c r="P93" i="8"/>
  <c r="P94" i="8"/>
  <c r="P102" i="8"/>
  <c r="P103" i="8"/>
  <c r="P104" i="8"/>
  <c r="P105" i="8"/>
  <c r="P106" i="8"/>
  <c r="P107" i="8"/>
  <c r="P108" i="8"/>
  <c r="P116" i="8"/>
  <c r="P117" i="8"/>
  <c r="P118" i="8"/>
  <c r="P119" i="8"/>
  <c r="P120" i="8"/>
  <c r="P121" i="8"/>
  <c r="P122" i="8"/>
  <c r="P130" i="8"/>
  <c r="P131" i="8"/>
  <c r="P132" i="8"/>
  <c r="P133" i="8"/>
  <c r="P134" i="8"/>
  <c r="P135" i="8"/>
  <c r="P136" i="8"/>
  <c r="P144" i="8"/>
  <c r="P145" i="8"/>
  <c r="P146" i="8"/>
  <c r="P147" i="8"/>
  <c r="P148" i="8"/>
  <c r="P149" i="8"/>
  <c r="P150" i="8"/>
  <c r="P158" i="8"/>
  <c r="P159" i="8"/>
  <c r="P160" i="8"/>
  <c r="P161" i="8"/>
  <c r="P162" i="8"/>
  <c r="P163" i="8"/>
  <c r="P164" i="8"/>
  <c r="P172" i="8"/>
  <c r="P173" i="8"/>
  <c r="P174" i="8"/>
  <c r="P175" i="8"/>
  <c r="P176" i="8"/>
  <c r="P177" i="8"/>
  <c r="P178" i="8"/>
  <c r="P186" i="8"/>
  <c r="P187" i="8"/>
  <c r="P188" i="8"/>
  <c r="P189" i="8"/>
  <c r="P190" i="8"/>
  <c r="P191" i="8"/>
  <c r="P192" i="8"/>
  <c r="P200" i="8"/>
  <c r="P201" i="8"/>
  <c r="P202" i="8"/>
  <c r="P203" i="8"/>
  <c r="P204" i="8"/>
  <c r="P205" i="8"/>
  <c r="P206" i="8"/>
  <c r="P214" i="8"/>
  <c r="P215" i="8"/>
  <c r="P216" i="8"/>
  <c r="P217" i="8"/>
  <c r="P218" i="8"/>
  <c r="P219" i="8"/>
  <c r="P220" i="8"/>
  <c r="P228" i="8"/>
  <c r="P229" i="8"/>
  <c r="P231" i="8"/>
  <c r="P232" i="8"/>
  <c r="P233" i="8"/>
  <c r="P234" i="8"/>
  <c r="P242" i="8"/>
  <c r="P243" i="8"/>
  <c r="P244" i="8"/>
  <c r="P245" i="8"/>
  <c r="P246" i="8"/>
  <c r="P247" i="8"/>
  <c r="P248" i="8"/>
  <c r="P256" i="8"/>
  <c r="P257" i="8"/>
  <c r="P258" i="8"/>
  <c r="P259" i="8"/>
  <c r="P260" i="8"/>
  <c r="P261" i="8"/>
  <c r="P262" i="8"/>
  <c r="P270" i="8"/>
  <c r="P271" i="8"/>
  <c r="P272" i="8"/>
  <c r="P273" i="8"/>
  <c r="P274" i="8"/>
  <c r="P275" i="8"/>
  <c r="P276" i="8"/>
  <c r="P284" i="8"/>
  <c r="P285" i="8"/>
  <c r="P286" i="8"/>
  <c r="P287" i="8"/>
  <c r="P288" i="8"/>
  <c r="P289" i="8"/>
  <c r="P290" i="8"/>
  <c r="P298" i="8"/>
  <c r="P299" i="8"/>
  <c r="P300" i="8"/>
  <c r="P301" i="8"/>
  <c r="P302" i="8"/>
  <c r="P303" i="8"/>
  <c r="P304" i="8"/>
  <c r="P312" i="8"/>
  <c r="P313" i="8"/>
  <c r="P314" i="8"/>
  <c r="P315" i="8"/>
  <c r="P316" i="8"/>
  <c r="P317" i="8"/>
  <c r="P318" i="8"/>
  <c r="P326" i="8"/>
  <c r="P327" i="8"/>
  <c r="P328" i="8"/>
  <c r="P329" i="8"/>
  <c r="P330" i="8"/>
  <c r="P331" i="8"/>
  <c r="P332" i="8"/>
  <c r="P340" i="8"/>
  <c r="P341" i="8"/>
  <c r="P342" i="8"/>
  <c r="P343" i="8"/>
  <c r="P344" i="8"/>
  <c r="P345" i="8"/>
  <c r="P346" i="8"/>
  <c r="P354" i="8"/>
  <c r="P355" i="8"/>
  <c r="P356" i="8"/>
  <c r="P357" i="8"/>
  <c r="P358" i="8"/>
  <c r="P359" i="8"/>
  <c r="P360" i="8"/>
  <c r="P368" i="8"/>
  <c r="P369" i="8"/>
  <c r="P370" i="8"/>
  <c r="P371" i="8"/>
  <c r="P372" i="8"/>
  <c r="P373" i="8"/>
  <c r="P374" i="8"/>
  <c r="P382" i="8"/>
  <c r="P383" i="8"/>
  <c r="P384" i="8"/>
  <c r="P385" i="8"/>
  <c r="P386" i="8"/>
  <c r="P387" i="8"/>
  <c r="P388" i="8"/>
  <c r="P396" i="8"/>
  <c r="P397" i="8"/>
  <c r="P398" i="8"/>
  <c r="P399" i="8"/>
  <c r="P400" i="8"/>
  <c r="P401" i="8"/>
  <c r="P402" i="8"/>
  <c r="P410" i="8"/>
  <c r="P411" i="8"/>
  <c r="P412" i="8"/>
  <c r="P413" i="8"/>
  <c r="P414" i="8"/>
  <c r="P415" i="8"/>
  <c r="P416" i="8"/>
  <c r="P424" i="8"/>
  <c r="P425" i="8"/>
  <c r="P426" i="8"/>
  <c r="P427" i="8"/>
  <c r="P428" i="8"/>
  <c r="P429" i="8"/>
  <c r="P430" i="8"/>
  <c r="P438" i="8"/>
  <c r="P439" i="8"/>
  <c r="P440" i="8"/>
  <c r="P441" i="8"/>
  <c r="P442" i="8"/>
  <c r="P443" i="8"/>
  <c r="P444" i="8"/>
  <c r="P452" i="8"/>
  <c r="P453" i="8"/>
  <c r="P454" i="8"/>
  <c r="P455" i="8"/>
  <c r="P456" i="8"/>
  <c r="P457" i="8"/>
  <c r="P458" i="8"/>
  <c r="P466" i="8"/>
  <c r="P467" i="8"/>
  <c r="P468" i="8"/>
  <c r="P469" i="8"/>
  <c r="P470" i="8"/>
  <c r="P471" i="8"/>
  <c r="P472" i="8"/>
  <c r="P480" i="8"/>
  <c r="P481" i="8"/>
  <c r="P482" i="8"/>
  <c r="P483" i="8"/>
  <c r="P484" i="8"/>
  <c r="P485" i="8"/>
  <c r="P486" i="8"/>
  <c r="P494" i="8"/>
  <c r="P495" i="8"/>
  <c r="P496" i="8"/>
  <c r="P497" i="8"/>
  <c r="P498" i="8"/>
  <c r="P499" i="8"/>
  <c r="P500" i="8"/>
  <c r="P508" i="8"/>
  <c r="P509" i="8"/>
  <c r="P510" i="8"/>
  <c r="P511" i="8"/>
  <c r="P512" i="8"/>
  <c r="P513" i="8"/>
  <c r="P514" i="8"/>
  <c r="P522" i="8"/>
  <c r="P523" i="8"/>
  <c r="P524" i="8"/>
  <c r="P525" i="8"/>
  <c r="P526" i="8"/>
  <c r="P527" i="8"/>
  <c r="P528" i="8"/>
  <c r="P536" i="8"/>
  <c r="P537" i="8"/>
  <c r="P538" i="8"/>
  <c r="P539" i="8"/>
  <c r="P540" i="8"/>
  <c r="P541" i="8"/>
  <c r="P542" i="8"/>
  <c r="P550" i="8"/>
  <c r="P551" i="8"/>
  <c r="P552" i="8"/>
  <c r="P553" i="8"/>
  <c r="P554" i="8"/>
  <c r="P555" i="8"/>
  <c r="P556" i="8"/>
  <c r="P564" i="8"/>
  <c r="P565" i="8"/>
  <c r="P566" i="8"/>
  <c r="P567" i="8"/>
  <c r="P568" i="8"/>
  <c r="P569" i="8"/>
  <c r="P570" i="8"/>
  <c r="P578" i="8"/>
  <c r="P579" i="8"/>
  <c r="P580" i="8"/>
  <c r="P581" i="8"/>
  <c r="P582" i="8"/>
  <c r="P583" i="8"/>
  <c r="P584" i="8"/>
  <c r="P592" i="8"/>
  <c r="P593" i="8"/>
  <c r="P594" i="8"/>
  <c r="P595" i="8"/>
  <c r="P596" i="8"/>
  <c r="P597" i="8"/>
  <c r="P598" i="8"/>
  <c r="P606" i="8"/>
  <c r="P607" i="8"/>
  <c r="P608" i="8"/>
  <c r="P609" i="8"/>
  <c r="P610" i="8"/>
  <c r="P611" i="8"/>
  <c r="P612" i="8"/>
  <c r="P620" i="8"/>
  <c r="P621" i="8"/>
  <c r="P622" i="8"/>
  <c r="P623" i="8"/>
  <c r="P624" i="8"/>
  <c r="P625" i="8"/>
  <c r="P626" i="8"/>
  <c r="P634" i="8"/>
  <c r="P635" i="8"/>
  <c r="P636" i="8"/>
  <c r="P637" i="8"/>
  <c r="P638" i="8"/>
  <c r="P639" i="8"/>
  <c r="P640" i="8"/>
  <c r="P648" i="8"/>
  <c r="P649" i="8"/>
  <c r="P650" i="8"/>
  <c r="P651" i="8"/>
  <c r="P652" i="8"/>
  <c r="P653" i="8"/>
  <c r="P654" i="8"/>
  <c r="P662" i="8"/>
  <c r="P663" i="8"/>
  <c r="P664" i="8"/>
  <c r="P665" i="8"/>
  <c r="P666" i="8"/>
  <c r="P667" i="8"/>
  <c r="P668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5" i="8"/>
  <c r="P6" i="8"/>
  <c r="P7" i="8"/>
  <c r="P8" i="8"/>
  <c r="P9" i="8"/>
  <c r="P4" i="8"/>
  <c r="G48" i="2" l="1"/>
  <c r="G42" i="2"/>
  <c r="G43" i="2"/>
  <c r="G44" i="2"/>
  <c r="G45" i="2"/>
  <c r="G46" i="2"/>
  <c r="G47" i="2"/>
  <c r="G41" i="2"/>
  <c r="J41" i="2"/>
  <c r="N42" i="2"/>
  <c r="N43" i="2"/>
  <c r="N44" i="2"/>
  <c r="N45" i="2"/>
  <c r="N46" i="2"/>
  <c r="N47" i="2"/>
  <c r="N48" i="2"/>
  <c r="N41" i="2"/>
  <c r="AI75" i="2" l="1"/>
  <c r="AH39" i="2" l="1"/>
  <c r="AH40" i="2"/>
  <c r="AH41" i="2"/>
  <c r="AH42" i="2"/>
  <c r="AH43" i="2"/>
  <c r="AH44" i="2"/>
  <c r="AH45" i="2"/>
  <c r="AH46" i="2"/>
  <c r="AH47" i="2"/>
  <c r="AH48" i="2"/>
  <c r="AH27" i="2"/>
  <c r="AG39" i="2"/>
  <c r="AG40" i="2"/>
  <c r="AG41" i="2"/>
  <c r="AG42" i="2"/>
  <c r="AG43" i="2"/>
  <c r="AG44" i="2"/>
  <c r="AG45" i="2"/>
  <c r="AG46" i="2"/>
  <c r="AG47" i="2"/>
  <c r="AG48" i="2"/>
  <c r="AI106" i="2" l="1"/>
  <c r="AI76" i="2"/>
  <c r="AI121" i="2" s="1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F122" i="2"/>
  <c r="AG122" i="2"/>
  <c r="AH122" i="2"/>
  <c r="AF123" i="2"/>
  <c r="AG123" i="2"/>
  <c r="AH123" i="2"/>
  <c r="AE123" i="2"/>
  <c r="AE122" i="2"/>
  <c r="AF121" i="2"/>
  <c r="AG121" i="2"/>
  <c r="AH121" i="2"/>
  <c r="AE121" i="2"/>
  <c r="AF120" i="2"/>
  <c r="AG120" i="2"/>
  <c r="AH120" i="2"/>
  <c r="AE120" i="2"/>
  <c r="AI120" i="2" l="1"/>
  <c r="AI123" i="2"/>
  <c r="AI122" i="2"/>
  <c r="S107" i="5"/>
  <c r="AK8" i="5"/>
  <c r="AL10" i="5" l="1"/>
  <c r="AL11" i="5"/>
  <c r="AL12" i="5"/>
  <c r="AL13" i="5"/>
  <c r="AL14" i="5"/>
  <c r="AL15" i="5"/>
  <c r="AL16" i="5"/>
  <c r="AL27" i="5" s="1"/>
  <c r="AL17" i="5"/>
  <c r="AL18" i="5"/>
  <c r="AL19" i="5"/>
  <c r="AL20" i="5"/>
  <c r="AL21" i="5"/>
  <c r="AL22" i="5"/>
  <c r="AL23" i="5"/>
  <c r="AL24" i="5"/>
  <c r="AL9" i="5"/>
  <c r="AL8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9" i="5"/>
  <c r="AI8" i="5"/>
  <c r="AH26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G27" i="5"/>
  <c r="AJ27" i="5"/>
  <c r="AK27" i="5"/>
  <c r="AC8" i="5"/>
  <c r="AH27" i="5" l="1"/>
  <c r="AG8" i="5"/>
  <c r="AJ26" i="5" l="1"/>
  <c r="AK10" i="5"/>
  <c r="AK9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11" i="5"/>
  <c r="AR8" i="5"/>
  <c r="AF8" i="5" s="1"/>
  <c r="AE8" i="5"/>
  <c r="AD8" i="5"/>
  <c r="AE24" i="5"/>
  <c r="AE23" i="5"/>
  <c r="AE22" i="5"/>
  <c r="AE21" i="5"/>
  <c r="AE20" i="5"/>
  <c r="AE19" i="5"/>
  <c r="AE18" i="5"/>
  <c r="AE17" i="5"/>
  <c r="AE16" i="5"/>
  <c r="AE15" i="5"/>
  <c r="AE14" i="5"/>
  <c r="AE13" i="5"/>
  <c r="AE12" i="5"/>
  <c r="AE11" i="5"/>
  <c r="AE10" i="5"/>
  <c r="AE9" i="5"/>
  <c r="AD15" i="5"/>
  <c r="AD16" i="5"/>
  <c r="AD17" i="5"/>
  <c r="AD18" i="5"/>
  <c r="AD19" i="5"/>
  <c r="AD20" i="5"/>
  <c r="AD21" i="5"/>
  <c r="AD22" i="5"/>
  <c r="AD23" i="5"/>
  <c r="AD24" i="5"/>
  <c r="AD14" i="5"/>
  <c r="AD13" i="5"/>
  <c r="AD12" i="5"/>
  <c r="AD11" i="5"/>
  <c r="AD10" i="5"/>
  <c r="AD9" i="5"/>
  <c r="AK26" i="5" l="1"/>
  <c r="AL26" i="5"/>
  <c r="V26" i="5"/>
  <c r="V29" i="5" s="1"/>
  <c r="W26" i="5"/>
  <c r="W29" i="5" s="1"/>
  <c r="X26" i="5"/>
  <c r="X29" i="5" s="1"/>
  <c r="Y26" i="5"/>
  <c r="Y29" i="5" s="1"/>
  <c r="Z28" i="5"/>
  <c r="V28" i="5"/>
  <c r="W28" i="5"/>
  <c r="X28" i="5"/>
  <c r="Y28" i="5"/>
  <c r="AA26" i="5"/>
  <c r="AA29" i="5" s="1"/>
  <c r="AA30" i="5" s="1"/>
  <c r="Z26" i="5"/>
  <c r="Z29" i="5" s="1"/>
  <c r="Z30" i="5" l="1"/>
  <c r="Y30" i="5"/>
  <c r="X30" i="5"/>
  <c r="W30" i="5"/>
  <c r="V30" i="5"/>
  <c r="AC24" i="5"/>
  <c r="AC23" i="5"/>
  <c r="AC22" i="5"/>
  <c r="AC9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R9" i="5"/>
  <c r="AR10" i="5"/>
  <c r="AR11" i="5"/>
  <c r="AG11" i="5" s="1"/>
  <c r="AR12" i="5"/>
  <c r="AG12" i="5" s="1"/>
  <c r="AR13" i="5"/>
  <c r="AG13" i="5" s="1"/>
  <c r="AR14" i="5"/>
  <c r="AG14" i="5" s="1"/>
  <c r="AR15" i="5"/>
  <c r="AG15" i="5" s="1"/>
  <c r="AR16" i="5"/>
  <c r="AG16" i="5" s="1"/>
  <c r="AR17" i="5"/>
  <c r="AG17" i="5" s="1"/>
  <c r="AR18" i="5"/>
  <c r="AG18" i="5" s="1"/>
  <c r="AR19" i="5"/>
  <c r="AG19" i="5" s="1"/>
  <c r="AR20" i="5"/>
  <c r="AG20" i="5" s="1"/>
  <c r="AR21" i="5"/>
  <c r="AG21" i="5" s="1"/>
  <c r="AR22" i="5"/>
  <c r="AG22" i="5" s="1"/>
  <c r="AR23" i="5"/>
  <c r="AG23" i="5" s="1"/>
  <c r="AR24" i="5"/>
  <c r="AG24" i="5" s="1"/>
  <c r="AS8" i="5"/>
  <c r="AI27" i="5" l="1"/>
  <c r="AG10" i="5"/>
  <c r="AF10" i="5"/>
  <c r="AG9" i="5"/>
  <c r="AF9" i="5"/>
  <c r="AS13" i="5"/>
  <c r="AF13" i="5"/>
  <c r="AS20" i="5"/>
  <c r="AF20" i="5"/>
  <c r="AS12" i="5"/>
  <c r="AF12" i="5"/>
  <c r="AS19" i="5"/>
  <c r="AF19" i="5"/>
  <c r="AS11" i="5"/>
  <c r="AF11" i="5"/>
  <c r="AS18" i="5"/>
  <c r="AF18" i="5"/>
  <c r="AS10" i="5"/>
  <c r="AS17" i="5"/>
  <c r="AF17" i="5"/>
  <c r="AS9" i="5"/>
  <c r="AS24" i="5"/>
  <c r="AF24" i="5"/>
  <c r="AS16" i="5"/>
  <c r="AF16" i="5"/>
  <c r="AS21" i="5"/>
  <c r="AF21" i="5"/>
  <c r="AS23" i="5"/>
  <c r="AF23" i="5"/>
  <c r="AS15" i="5"/>
  <c r="AF15" i="5"/>
  <c r="AS22" i="5"/>
  <c r="AF22" i="5"/>
  <c r="AS14" i="5"/>
  <c r="AF14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L11" i="5"/>
  <c r="L19" i="5"/>
  <c r="M19" i="5"/>
  <c r="L27" i="5"/>
  <c r="M27" i="5"/>
  <c r="L35" i="5"/>
  <c r="M35" i="5"/>
  <c r="L43" i="5"/>
  <c r="M43" i="5"/>
  <c r="L51" i="5"/>
  <c r="M51" i="5"/>
  <c r="L59" i="5"/>
  <c r="M59" i="5"/>
  <c r="L67" i="5"/>
  <c r="M67" i="5"/>
  <c r="L75" i="5"/>
  <c r="M75" i="5"/>
  <c r="L83" i="5"/>
  <c r="M83" i="5"/>
  <c r="L91" i="5"/>
  <c r="M91" i="5"/>
  <c r="L99" i="5"/>
  <c r="M99" i="5"/>
  <c r="L107" i="5"/>
  <c r="M107" i="5"/>
  <c r="L115" i="5"/>
  <c r="M115" i="5"/>
  <c r="L123" i="5"/>
  <c r="M123" i="5"/>
  <c r="L125" i="5"/>
  <c r="M125" i="5"/>
  <c r="L127" i="5"/>
  <c r="M127" i="5"/>
  <c r="M11" i="5"/>
  <c r="I127" i="5"/>
  <c r="J127" i="5" s="1"/>
  <c r="I126" i="5"/>
  <c r="J126" i="5" s="1"/>
  <c r="P127" i="5" s="1"/>
  <c r="I125" i="5"/>
  <c r="J125" i="5" s="1"/>
  <c r="I124" i="5"/>
  <c r="J124" i="5" s="1"/>
  <c r="P125" i="5" s="1"/>
  <c r="G126" i="5"/>
  <c r="H126" i="5" s="1"/>
  <c r="O127" i="5" s="1"/>
  <c r="G124" i="5"/>
  <c r="H124" i="5" s="1"/>
  <c r="O125" i="5" s="1"/>
  <c r="AG26" i="5" l="1"/>
  <c r="AF26" i="5"/>
  <c r="Q125" i="5"/>
  <c r="K125" i="5"/>
  <c r="S125" i="5"/>
  <c r="Q127" i="5"/>
  <c r="K127" i="5"/>
  <c r="S127" i="5"/>
  <c r="AI26" i="5" l="1"/>
  <c r="D8" i="15"/>
  <c r="E8" i="15"/>
  <c r="H8" i="15"/>
  <c r="I8" i="15"/>
  <c r="L8" i="15"/>
  <c r="L56" i="15" s="1"/>
  <c r="V8" i="15"/>
  <c r="V55" i="15" s="1"/>
  <c r="AF8" i="15"/>
  <c r="D9" i="15"/>
  <c r="E9" i="15"/>
  <c r="H9" i="15"/>
  <c r="I9" i="15"/>
  <c r="L9" i="15"/>
  <c r="M9" i="15"/>
  <c r="M56" i="15" s="1"/>
  <c r="V9" i="15"/>
  <c r="AF9" i="15"/>
  <c r="D10" i="15"/>
  <c r="E10" i="15"/>
  <c r="H10" i="15"/>
  <c r="I10" i="15"/>
  <c r="L10" i="15"/>
  <c r="M10" i="15"/>
  <c r="V10" i="15"/>
  <c r="AF10" i="15"/>
  <c r="D11" i="15"/>
  <c r="E11" i="15"/>
  <c r="H11" i="15"/>
  <c r="I11" i="15"/>
  <c r="L11" i="15"/>
  <c r="M11" i="15"/>
  <c r="V11" i="15"/>
  <c r="V54" i="15" s="1"/>
  <c r="AF11" i="15"/>
  <c r="D12" i="15"/>
  <c r="D56" i="15" s="1"/>
  <c r="E12" i="15"/>
  <c r="H12" i="15"/>
  <c r="I12" i="15"/>
  <c r="L12" i="15"/>
  <c r="M12" i="15"/>
  <c r="V12" i="15"/>
  <c r="AF12" i="15"/>
  <c r="D13" i="15"/>
  <c r="E13" i="15"/>
  <c r="H13" i="15"/>
  <c r="I13" i="15"/>
  <c r="L13" i="15"/>
  <c r="M13" i="15"/>
  <c r="V13" i="15"/>
  <c r="AF13" i="15"/>
  <c r="D14" i="15"/>
  <c r="D55" i="15" s="1"/>
  <c r="E14" i="15"/>
  <c r="E56" i="15" s="1"/>
  <c r="H14" i="15"/>
  <c r="H56" i="15" s="1"/>
  <c r="I14" i="15"/>
  <c r="I56" i="15" s="1"/>
  <c r="L14" i="15"/>
  <c r="M14" i="15"/>
  <c r="V14" i="15"/>
  <c r="AF14" i="15"/>
  <c r="D15" i="15"/>
  <c r="E15" i="15"/>
  <c r="H15" i="15"/>
  <c r="I15" i="15"/>
  <c r="L15" i="15"/>
  <c r="M15" i="15"/>
  <c r="Q56" i="15"/>
  <c r="V15" i="15"/>
  <c r="AF15" i="15"/>
  <c r="D16" i="15"/>
  <c r="E16" i="15"/>
  <c r="H16" i="15"/>
  <c r="I16" i="15"/>
  <c r="L16" i="15"/>
  <c r="M16" i="15"/>
  <c r="Q53" i="15"/>
  <c r="V16" i="15"/>
  <c r="AF16" i="15"/>
  <c r="D17" i="15"/>
  <c r="E17" i="15"/>
  <c r="H17" i="15"/>
  <c r="I17" i="15"/>
  <c r="L17" i="15"/>
  <c r="M17" i="15"/>
  <c r="V17" i="15"/>
  <c r="AF17" i="15"/>
  <c r="D18" i="15"/>
  <c r="E18" i="15"/>
  <c r="H18" i="15"/>
  <c r="I18" i="15"/>
  <c r="L18" i="15"/>
  <c r="M18" i="15"/>
  <c r="V18" i="15"/>
  <c r="AF18" i="15"/>
  <c r="D19" i="15"/>
  <c r="E19" i="15"/>
  <c r="H19" i="15"/>
  <c r="I19" i="15"/>
  <c r="L19" i="15"/>
  <c r="M19" i="15"/>
  <c r="V19" i="15"/>
  <c r="AF19" i="15"/>
  <c r="D20" i="15"/>
  <c r="E20" i="15"/>
  <c r="H20" i="15"/>
  <c r="I20" i="15"/>
  <c r="L20" i="15"/>
  <c r="M20" i="15"/>
  <c r="V20" i="15"/>
  <c r="AF20" i="15"/>
  <c r="D21" i="15"/>
  <c r="E21" i="15"/>
  <c r="H21" i="15"/>
  <c r="I21" i="15"/>
  <c r="L21" i="15"/>
  <c r="M21" i="15"/>
  <c r="V21" i="15"/>
  <c r="AF21" i="15"/>
  <c r="D22" i="15"/>
  <c r="E22" i="15"/>
  <c r="H22" i="15"/>
  <c r="I22" i="15"/>
  <c r="L22" i="15"/>
  <c r="M22" i="15"/>
  <c r="V22" i="15"/>
  <c r="AF22" i="15"/>
  <c r="D23" i="15"/>
  <c r="E23" i="15"/>
  <c r="H23" i="15"/>
  <c r="I23" i="15"/>
  <c r="L23" i="15"/>
  <c r="M23" i="15"/>
  <c r="V23" i="15"/>
  <c r="AF23" i="15"/>
  <c r="D24" i="15"/>
  <c r="E24" i="15"/>
  <c r="H24" i="15"/>
  <c r="I24" i="15"/>
  <c r="L24" i="15"/>
  <c r="M24" i="15"/>
  <c r="V24" i="15"/>
  <c r="AF24" i="15"/>
  <c r="D25" i="15"/>
  <c r="E25" i="15"/>
  <c r="H25" i="15"/>
  <c r="I25" i="15"/>
  <c r="L25" i="15"/>
  <c r="M25" i="15"/>
  <c r="V25" i="15"/>
  <c r="AF25" i="15"/>
  <c r="D26" i="15"/>
  <c r="E26" i="15"/>
  <c r="H26" i="15"/>
  <c r="I26" i="15"/>
  <c r="L26" i="15"/>
  <c r="M26" i="15"/>
  <c r="V26" i="15"/>
  <c r="AF26" i="15"/>
  <c r="D27" i="15"/>
  <c r="E27" i="15"/>
  <c r="H27" i="15"/>
  <c r="I27" i="15"/>
  <c r="L27" i="15"/>
  <c r="M27" i="15"/>
  <c r="V27" i="15"/>
  <c r="AF27" i="15"/>
  <c r="D28" i="15"/>
  <c r="E28" i="15"/>
  <c r="H28" i="15"/>
  <c r="I28" i="15"/>
  <c r="L28" i="15"/>
  <c r="M28" i="15"/>
  <c r="V28" i="15"/>
  <c r="AF28" i="15"/>
  <c r="D29" i="15"/>
  <c r="E29" i="15"/>
  <c r="H29" i="15"/>
  <c r="I29" i="15"/>
  <c r="L29" i="15"/>
  <c r="M29" i="15"/>
  <c r="V29" i="15"/>
  <c r="AF29" i="15"/>
  <c r="D30" i="15"/>
  <c r="E30" i="15"/>
  <c r="H30" i="15"/>
  <c r="I30" i="15"/>
  <c r="L30" i="15"/>
  <c r="M30" i="15"/>
  <c r="V30" i="15"/>
  <c r="AF30" i="15"/>
  <c r="D31" i="15"/>
  <c r="E31" i="15"/>
  <c r="H31" i="15"/>
  <c r="I31" i="15"/>
  <c r="L31" i="15"/>
  <c r="M31" i="15"/>
  <c r="V31" i="15"/>
  <c r="AF31" i="15"/>
  <c r="D32" i="15"/>
  <c r="E32" i="15"/>
  <c r="H32" i="15"/>
  <c r="I32" i="15"/>
  <c r="L32" i="15"/>
  <c r="M32" i="15"/>
  <c r="V32" i="15"/>
  <c r="AF32" i="15"/>
  <c r="D33" i="15"/>
  <c r="E33" i="15"/>
  <c r="H33" i="15"/>
  <c r="I33" i="15"/>
  <c r="L33" i="15"/>
  <c r="M33" i="15"/>
  <c r="V33" i="15"/>
  <c r="AF33" i="15"/>
  <c r="D34" i="15"/>
  <c r="E34" i="15"/>
  <c r="H34" i="15"/>
  <c r="I34" i="15"/>
  <c r="L34" i="15"/>
  <c r="M34" i="15"/>
  <c r="V34" i="15"/>
  <c r="AF34" i="15"/>
  <c r="D35" i="15"/>
  <c r="E35" i="15"/>
  <c r="H35" i="15"/>
  <c r="I35" i="15"/>
  <c r="L35" i="15"/>
  <c r="M35" i="15"/>
  <c r="V35" i="15"/>
  <c r="AF35" i="15"/>
  <c r="D36" i="15"/>
  <c r="E36" i="15"/>
  <c r="H36" i="15"/>
  <c r="I36" i="15"/>
  <c r="L36" i="15"/>
  <c r="M36" i="15"/>
  <c r="V36" i="15"/>
  <c r="AF36" i="15"/>
  <c r="D37" i="15"/>
  <c r="E37" i="15"/>
  <c r="H37" i="15"/>
  <c r="I37" i="15"/>
  <c r="L37" i="15"/>
  <c r="M37" i="15"/>
  <c r="V37" i="15"/>
  <c r="AF37" i="15"/>
  <c r="D38" i="15"/>
  <c r="E38" i="15"/>
  <c r="H38" i="15"/>
  <c r="I38" i="15"/>
  <c r="L38" i="15"/>
  <c r="M38" i="15"/>
  <c r="V38" i="15"/>
  <c r="AF38" i="15"/>
  <c r="D39" i="15"/>
  <c r="E39" i="15"/>
  <c r="H39" i="15"/>
  <c r="I39" i="15"/>
  <c r="L39" i="15"/>
  <c r="M39" i="15"/>
  <c r="V39" i="15"/>
  <c r="AF39" i="15"/>
  <c r="D40" i="15"/>
  <c r="E40" i="15"/>
  <c r="H40" i="15"/>
  <c r="I40" i="15"/>
  <c r="L40" i="15"/>
  <c r="M40" i="15"/>
  <c r="V40" i="15"/>
  <c r="AF40" i="15"/>
  <c r="D41" i="15"/>
  <c r="E41" i="15"/>
  <c r="H41" i="15"/>
  <c r="I41" i="15"/>
  <c r="L41" i="15"/>
  <c r="M41" i="15"/>
  <c r="V41" i="15"/>
  <c r="AF41" i="15"/>
  <c r="D42" i="15"/>
  <c r="E42" i="15"/>
  <c r="H42" i="15"/>
  <c r="I42" i="15"/>
  <c r="L42" i="15"/>
  <c r="M42" i="15"/>
  <c r="V42" i="15"/>
  <c r="AF42" i="15"/>
  <c r="D43" i="15"/>
  <c r="E43" i="15"/>
  <c r="H43" i="15"/>
  <c r="I43" i="15"/>
  <c r="M43" i="15"/>
  <c r="V43" i="15"/>
  <c r="AF43" i="15"/>
  <c r="D44" i="15"/>
  <c r="E44" i="15"/>
  <c r="H44" i="15"/>
  <c r="I44" i="15"/>
  <c r="L44" i="15"/>
  <c r="M44" i="15"/>
  <c r="V44" i="15"/>
  <c r="AF44" i="15"/>
  <c r="D45" i="15"/>
  <c r="E45" i="15"/>
  <c r="H45" i="15"/>
  <c r="I45" i="15"/>
  <c r="L45" i="15"/>
  <c r="M45" i="15"/>
  <c r="V45" i="15"/>
  <c r="AF45" i="15"/>
  <c r="D46" i="15"/>
  <c r="E46" i="15"/>
  <c r="H46" i="15"/>
  <c r="I46" i="15"/>
  <c r="L46" i="15"/>
  <c r="M46" i="15"/>
  <c r="V46" i="15"/>
  <c r="AF46" i="15"/>
  <c r="D47" i="15"/>
  <c r="E47" i="15"/>
  <c r="H47" i="15"/>
  <c r="H53" i="15" s="1"/>
  <c r="I47" i="15"/>
  <c r="L47" i="15"/>
  <c r="M47" i="15"/>
  <c r="V47" i="15"/>
  <c r="AF47" i="15"/>
  <c r="D48" i="15"/>
  <c r="E48" i="15"/>
  <c r="H48" i="15"/>
  <c r="I48" i="15"/>
  <c r="L48" i="15"/>
  <c r="M48" i="15"/>
  <c r="V48" i="15"/>
  <c r="AF48" i="15"/>
  <c r="D49" i="15"/>
  <c r="E49" i="15"/>
  <c r="H49" i="15"/>
  <c r="I49" i="15"/>
  <c r="L49" i="15"/>
  <c r="M49" i="15"/>
  <c r="V49" i="15"/>
  <c r="AF49" i="15"/>
  <c r="D50" i="15"/>
  <c r="E50" i="15"/>
  <c r="H50" i="15"/>
  <c r="I50" i="15"/>
  <c r="L50" i="15"/>
  <c r="M50" i="15"/>
  <c r="V50" i="15"/>
  <c r="AF50" i="15"/>
  <c r="D51" i="15"/>
  <c r="E51" i="15"/>
  <c r="H51" i="15"/>
  <c r="I51" i="15"/>
  <c r="L51" i="15"/>
  <c r="M51" i="15"/>
  <c r="V51" i="15"/>
  <c r="AF51" i="15"/>
  <c r="X52" i="15"/>
  <c r="Y52" i="15"/>
  <c r="Z52" i="15"/>
  <c r="AA52" i="15"/>
  <c r="AB52" i="15"/>
  <c r="AC52" i="15"/>
  <c r="AD52" i="15"/>
  <c r="AE52" i="15"/>
  <c r="AF52" i="15"/>
  <c r="B53" i="15"/>
  <c r="C53" i="15"/>
  <c r="F53" i="15"/>
  <c r="E53" i="15" s="1"/>
  <c r="G53" i="15"/>
  <c r="I53" i="15"/>
  <c r="J53" i="15"/>
  <c r="K53" i="15"/>
  <c r="S53" i="15"/>
  <c r="X53" i="15"/>
  <c r="Y53" i="15"/>
  <c r="Z53" i="15"/>
  <c r="AA53" i="15"/>
  <c r="AB53" i="15"/>
  <c r="AC53" i="15"/>
  <c r="AD53" i="15"/>
  <c r="AE53" i="15"/>
  <c r="AF53" i="15"/>
  <c r="B54" i="15"/>
  <c r="C54" i="15"/>
  <c r="F54" i="15"/>
  <c r="E54" i="15" s="1"/>
  <c r="G54" i="15"/>
  <c r="I54" i="15"/>
  <c r="J54" i="15"/>
  <c r="K54" i="15"/>
  <c r="S54" i="15"/>
  <c r="B55" i="15"/>
  <c r="C55" i="15"/>
  <c r="F55" i="15"/>
  <c r="E55" i="15" s="1"/>
  <c r="G55" i="15"/>
  <c r="J55" i="15"/>
  <c r="K55" i="15"/>
  <c r="S55" i="15"/>
  <c r="B56" i="15"/>
  <c r="C56" i="15"/>
  <c r="F56" i="15"/>
  <c r="G56" i="15"/>
  <c r="J56" i="15"/>
  <c r="K56" i="15"/>
  <c r="S56" i="15"/>
  <c r="H54" i="15" l="1"/>
  <c r="V53" i="15"/>
  <c r="Q55" i="15"/>
  <c r="M54" i="15"/>
  <c r="M53" i="15"/>
  <c r="M55" i="15"/>
  <c r="L54" i="15"/>
  <c r="D54" i="15"/>
  <c r="L53" i="15"/>
  <c r="D53" i="15"/>
  <c r="I55" i="15"/>
  <c r="Q54" i="15"/>
  <c r="H55" i="15"/>
  <c r="L55" i="15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6" i="9"/>
  <c r="V6" i="9"/>
  <c r="E49" i="9"/>
  <c r="R49" i="9"/>
  <c r="V49" i="9" s="1"/>
  <c r="T49" i="9"/>
  <c r="U49" i="9"/>
  <c r="Q49" i="9"/>
  <c r="P49" i="9"/>
  <c r="O49" i="9"/>
  <c r="N49" i="9"/>
  <c r="M49" i="9"/>
  <c r="S49" i="9" l="1"/>
  <c r="W49" i="9"/>
  <c r="T6" i="9" l="1"/>
  <c r="E45" i="9" l="1"/>
  <c r="E44" i="9"/>
  <c r="E48" i="9"/>
  <c r="R48" i="9"/>
  <c r="Q48" i="9"/>
  <c r="P48" i="9"/>
  <c r="O48" i="9"/>
  <c r="N48" i="9"/>
  <c r="M48" i="9"/>
  <c r="V48" i="9" s="1"/>
  <c r="E47" i="9"/>
  <c r="R47" i="9"/>
  <c r="W47" i="9" s="1"/>
  <c r="Q47" i="9"/>
  <c r="P47" i="9"/>
  <c r="O47" i="9"/>
  <c r="N47" i="9"/>
  <c r="M47" i="9"/>
  <c r="E46" i="9"/>
  <c r="R46" i="9"/>
  <c r="W46" i="9" s="1"/>
  <c r="Q46" i="9"/>
  <c r="P46" i="9"/>
  <c r="O46" i="9"/>
  <c r="N46" i="9"/>
  <c r="M46" i="9"/>
  <c r="T48" i="9" l="1"/>
  <c r="V47" i="9"/>
  <c r="V46" i="9"/>
  <c r="S46" i="9"/>
  <c r="U48" i="9"/>
  <c r="W48" i="9"/>
  <c r="T46" i="9"/>
  <c r="U46" i="9"/>
  <c r="S48" i="9"/>
  <c r="S47" i="9"/>
  <c r="U47" i="9"/>
  <c r="T47" i="9"/>
  <c r="F5" i="12" l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8" i="12"/>
  <c r="F1979" i="12"/>
  <c r="F1980" i="12"/>
  <c r="F1981" i="12"/>
  <c r="F1982" i="12"/>
  <c r="F1992" i="12"/>
  <c r="F1993" i="12"/>
  <c r="F1994" i="12"/>
  <c r="F1995" i="12"/>
  <c r="F1996" i="12"/>
  <c r="F2006" i="12"/>
  <c r="F2007" i="12"/>
  <c r="F2008" i="12"/>
  <c r="F2009" i="12"/>
  <c r="F2010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4" i="12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3" i="10"/>
  <c r="N3" i="10"/>
  <c r="P47" i="10" l="1"/>
  <c r="O14" i="10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N45" i="10"/>
  <c r="N47" i="10" l="1"/>
  <c r="O47" i="10"/>
  <c r="J47" i="4"/>
  <c r="AI49" i="4"/>
  <c r="G22" i="5" l="1"/>
  <c r="H22" i="5" s="1"/>
  <c r="G20" i="5"/>
  <c r="H20" i="5" s="1"/>
  <c r="I123" i="5"/>
  <c r="I122" i="5"/>
  <c r="J122" i="5" s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J20" i="5" s="1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6" i="5"/>
  <c r="J6" i="5" s="1"/>
  <c r="I5" i="5"/>
  <c r="J5" i="5" s="1"/>
  <c r="I4" i="5"/>
  <c r="J4" i="5" s="1"/>
  <c r="G6" i="5"/>
  <c r="H6" i="5" s="1"/>
  <c r="G4" i="5"/>
  <c r="H4" i="5" s="1"/>
  <c r="V47" i="4"/>
  <c r="V46" i="4"/>
  <c r="G122" i="5"/>
  <c r="H122" i="5" s="1"/>
  <c r="T47" i="4"/>
  <c r="AK47" i="4"/>
  <c r="AL47" i="4"/>
  <c r="Q47" i="4"/>
  <c r="O47" i="4"/>
  <c r="L47" i="4"/>
  <c r="K5" i="5" l="1"/>
  <c r="Z47" i="4"/>
  <c r="J116" i="5"/>
  <c r="J108" i="5" l="1"/>
  <c r="G120" i="5"/>
  <c r="H120" i="5" s="1"/>
  <c r="G116" i="5"/>
  <c r="H116" i="5" s="1"/>
  <c r="J123" i="5"/>
  <c r="K123" i="5" s="1"/>
  <c r="J121" i="5"/>
  <c r="J118" i="5"/>
  <c r="J119" i="5"/>
  <c r="G118" i="5"/>
  <c r="H118" i="5" s="1"/>
  <c r="J109" i="5"/>
  <c r="G114" i="5"/>
  <c r="H114" i="5" s="1"/>
  <c r="G112" i="5"/>
  <c r="H112" i="5" s="1"/>
  <c r="G110" i="5"/>
  <c r="H110" i="5" s="1"/>
  <c r="G108" i="5"/>
  <c r="H108" i="5" s="1"/>
  <c r="G100" i="5"/>
  <c r="H100" i="5" s="1"/>
  <c r="J114" i="5"/>
  <c r="J112" i="5"/>
  <c r="J111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7" i="4"/>
  <c r="O8" i="4"/>
  <c r="O9" i="4"/>
  <c r="O10" i="4"/>
  <c r="X10" i="4" s="1"/>
  <c r="O11" i="4"/>
  <c r="O12" i="4"/>
  <c r="O13" i="4"/>
  <c r="O14" i="4"/>
  <c r="X14" i="4" s="1"/>
  <c r="O15" i="4"/>
  <c r="O16" i="4"/>
  <c r="O17" i="4"/>
  <c r="O18" i="4"/>
  <c r="X18" i="4" s="1"/>
  <c r="O19" i="4"/>
  <c r="O20" i="4"/>
  <c r="O21" i="4"/>
  <c r="O22" i="4"/>
  <c r="O23" i="4"/>
  <c r="X23" i="4" s="1"/>
  <c r="O24" i="4"/>
  <c r="O25" i="4"/>
  <c r="X25" i="4" s="1"/>
  <c r="O26" i="4"/>
  <c r="O27" i="4"/>
  <c r="O28" i="4"/>
  <c r="O29" i="4"/>
  <c r="O30" i="4"/>
  <c r="X30" i="4" s="1"/>
  <c r="O31" i="4"/>
  <c r="O32" i="4"/>
  <c r="X32" i="4" s="1"/>
  <c r="O33" i="4"/>
  <c r="X33" i="4" s="1"/>
  <c r="O34" i="4"/>
  <c r="O35" i="4"/>
  <c r="O36" i="4"/>
  <c r="O37" i="4"/>
  <c r="O38" i="4"/>
  <c r="O39" i="4"/>
  <c r="O40" i="4"/>
  <c r="O41" i="4"/>
  <c r="X41" i="4" s="1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46" i="4"/>
  <c r="Q6" i="4"/>
  <c r="AK46" i="4"/>
  <c r="L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6" i="4"/>
  <c r="J46" i="4"/>
  <c r="AH46" i="4"/>
  <c r="AJ46" i="4"/>
  <c r="L46" i="4"/>
  <c r="W46" i="4" s="1"/>
  <c r="J107" i="5"/>
  <c r="G106" i="5"/>
  <c r="H106" i="5" s="1"/>
  <c r="J105" i="5"/>
  <c r="G104" i="5"/>
  <c r="H104" i="5" s="1"/>
  <c r="J102" i="5"/>
  <c r="J103" i="5"/>
  <c r="G102" i="5"/>
  <c r="H102" i="5" s="1"/>
  <c r="J101" i="5"/>
  <c r="G98" i="5"/>
  <c r="H98" i="5" s="1"/>
  <c r="N7" i="9"/>
  <c r="O7" i="9"/>
  <c r="P7" i="9"/>
  <c r="Q7" i="9"/>
  <c r="R7" i="9"/>
  <c r="N8" i="9"/>
  <c r="O8" i="9"/>
  <c r="P8" i="9"/>
  <c r="Q8" i="9"/>
  <c r="R8" i="9"/>
  <c r="N9" i="9"/>
  <c r="O9" i="9"/>
  <c r="P9" i="9"/>
  <c r="Q9" i="9"/>
  <c r="R9" i="9"/>
  <c r="N10" i="9"/>
  <c r="O10" i="9"/>
  <c r="P10" i="9"/>
  <c r="Q10" i="9"/>
  <c r="R10" i="9"/>
  <c r="W10" i="9" s="1"/>
  <c r="N11" i="9"/>
  <c r="O11" i="9"/>
  <c r="P11" i="9"/>
  <c r="Q11" i="9"/>
  <c r="R11" i="9"/>
  <c r="N12" i="9"/>
  <c r="O12" i="9"/>
  <c r="P12" i="9"/>
  <c r="Q12" i="9"/>
  <c r="R12" i="9"/>
  <c r="N13" i="9"/>
  <c r="O13" i="9"/>
  <c r="P13" i="9"/>
  <c r="Q13" i="9"/>
  <c r="R13" i="9"/>
  <c r="W13" i="9" s="1"/>
  <c r="N14" i="9"/>
  <c r="O14" i="9"/>
  <c r="P14" i="9"/>
  <c r="Q14" i="9"/>
  <c r="R14" i="9"/>
  <c r="W14" i="9" s="1"/>
  <c r="N15" i="9"/>
  <c r="O15" i="9"/>
  <c r="P15" i="9"/>
  <c r="Q15" i="9"/>
  <c r="R15" i="9"/>
  <c r="N16" i="9"/>
  <c r="O16" i="9"/>
  <c r="P16" i="9"/>
  <c r="Q16" i="9"/>
  <c r="R16" i="9"/>
  <c r="N17" i="9"/>
  <c r="O17" i="9"/>
  <c r="P17" i="9"/>
  <c r="Q17" i="9"/>
  <c r="R17" i="9"/>
  <c r="N18" i="9"/>
  <c r="O18" i="9"/>
  <c r="P18" i="9"/>
  <c r="Q18" i="9"/>
  <c r="R18" i="9"/>
  <c r="W18" i="9" s="1"/>
  <c r="N19" i="9"/>
  <c r="O19" i="9"/>
  <c r="P19" i="9"/>
  <c r="U19" i="9" s="1"/>
  <c r="Q19" i="9"/>
  <c r="R19" i="9"/>
  <c r="N20" i="9"/>
  <c r="O20" i="9"/>
  <c r="P20" i="9"/>
  <c r="Q20" i="9"/>
  <c r="R20" i="9"/>
  <c r="N21" i="9"/>
  <c r="O21" i="9"/>
  <c r="S21" i="9" s="1"/>
  <c r="P21" i="9"/>
  <c r="Q21" i="9"/>
  <c r="R21" i="9"/>
  <c r="W21" i="9" s="1"/>
  <c r="N22" i="9"/>
  <c r="O22" i="9"/>
  <c r="P22" i="9"/>
  <c r="Q22" i="9"/>
  <c r="R22" i="9"/>
  <c r="W22" i="9" s="1"/>
  <c r="N23" i="9"/>
  <c r="O23" i="9"/>
  <c r="P23" i="9"/>
  <c r="Q23" i="9"/>
  <c r="R23" i="9"/>
  <c r="N24" i="9"/>
  <c r="O24" i="9"/>
  <c r="P24" i="9"/>
  <c r="U24" i="9" s="1"/>
  <c r="Q24" i="9"/>
  <c r="R24" i="9"/>
  <c r="N25" i="9"/>
  <c r="O25" i="9"/>
  <c r="P25" i="9"/>
  <c r="Q25" i="9"/>
  <c r="R25" i="9"/>
  <c r="N26" i="9"/>
  <c r="O26" i="9"/>
  <c r="P26" i="9"/>
  <c r="Q26" i="9"/>
  <c r="R26" i="9"/>
  <c r="W26" i="9" s="1"/>
  <c r="N27" i="9"/>
  <c r="O27" i="9"/>
  <c r="P27" i="9"/>
  <c r="Q27" i="9"/>
  <c r="R27" i="9"/>
  <c r="N28" i="9"/>
  <c r="O28" i="9"/>
  <c r="P28" i="9"/>
  <c r="Q28" i="9"/>
  <c r="R28" i="9"/>
  <c r="N29" i="9"/>
  <c r="O29" i="9"/>
  <c r="P29" i="9"/>
  <c r="Q29" i="9"/>
  <c r="R29" i="9"/>
  <c r="W29" i="9" s="1"/>
  <c r="N30" i="9"/>
  <c r="O30" i="9"/>
  <c r="P30" i="9"/>
  <c r="Q30" i="9"/>
  <c r="R30" i="9"/>
  <c r="N31" i="9"/>
  <c r="O31" i="9"/>
  <c r="P31" i="9"/>
  <c r="Q31" i="9"/>
  <c r="R31" i="9"/>
  <c r="N32" i="9"/>
  <c r="O32" i="9"/>
  <c r="P32" i="9"/>
  <c r="Q32" i="9"/>
  <c r="R32" i="9"/>
  <c r="N33" i="9"/>
  <c r="O33" i="9"/>
  <c r="P33" i="9"/>
  <c r="Q33" i="9"/>
  <c r="R33" i="9"/>
  <c r="N34" i="9"/>
  <c r="O34" i="9"/>
  <c r="P34" i="9"/>
  <c r="Q34" i="9"/>
  <c r="R34" i="9"/>
  <c r="W34" i="9" s="1"/>
  <c r="N35" i="9"/>
  <c r="O35" i="9"/>
  <c r="P35" i="9"/>
  <c r="Q35" i="9"/>
  <c r="R35" i="9"/>
  <c r="N36" i="9"/>
  <c r="O36" i="9"/>
  <c r="P36" i="9"/>
  <c r="Q36" i="9"/>
  <c r="R36" i="9"/>
  <c r="N37" i="9"/>
  <c r="O37" i="9"/>
  <c r="P37" i="9"/>
  <c r="Q37" i="9"/>
  <c r="R37" i="9"/>
  <c r="W37" i="9" s="1"/>
  <c r="N38" i="9"/>
  <c r="O38" i="9"/>
  <c r="P38" i="9"/>
  <c r="Q38" i="9"/>
  <c r="R38" i="9"/>
  <c r="W38" i="9" s="1"/>
  <c r="N39" i="9"/>
  <c r="O39" i="9"/>
  <c r="P39" i="9"/>
  <c r="Q39" i="9"/>
  <c r="R39" i="9"/>
  <c r="N40" i="9"/>
  <c r="O40" i="9"/>
  <c r="P40" i="9"/>
  <c r="Q40" i="9"/>
  <c r="R40" i="9"/>
  <c r="N41" i="9"/>
  <c r="O41" i="9"/>
  <c r="P41" i="9"/>
  <c r="Q41" i="9"/>
  <c r="R41" i="9"/>
  <c r="N42" i="9"/>
  <c r="O42" i="9"/>
  <c r="P42" i="9"/>
  <c r="Q42" i="9"/>
  <c r="R42" i="9"/>
  <c r="W42" i="9" s="1"/>
  <c r="N43" i="9"/>
  <c r="O43" i="9"/>
  <c r="P43" i="9"/>
  <c r="Q43" i="9"/>
  <c r="R43" i="9"/>
  <c r="N44" i="9"/>
  <c r="O44" i="9"/>
  <c r="P44" i="9"/>
  <c r="Q44" i="9"/>
  <c r="R44" i="9"/>
  <c r="N45" i="9"/>
  <c r="O45" i="9"/>
  <c r="P45" i="9"/>
  <c r="Q45" i="9"/>
  <c r="R45" i="9"/>
  <c r="W45" i="9" s="1"/>
  <c r="R6" i="9"/>
  <c r="N6" i="9"/>
  <c r="O6" i="9"/>
  <c r="P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S26" i="9" s="1"/>
  <c r="M27" i="9"/>
  <c r="M28" i="9"/>
  <c r="T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6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6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AJ49" i="4" s="1"/>
  <c r="V44" i="4"/>
  <c r="W44" i="4" s="1"/>
  <c r="J45" i="4"/>
  <c r="L45" i="4"/>
  <c r="Z45" i="4" s="1"/>
  <c r="V42" i="4"/>
  <c r="V6" i="4"/>
  <c r="Y53" i="4"/>
  <c r="Y55" i="4" s="1"/>
  <c r="AH43" i="4"/>
  <c r="V43" i="4"/>
  <c r="J44" i="4"/>
  <c r="L42" i="4"/>
  <c r="W42" i="4" s="1"/>
  <c r="L44" i="4"/>
  <c r="C34" i="7"/>
  <c r="D34" i="7"/>
  <c r="C33" i="7"/>
  <c r="D33" i="7" s="1"/>
  <c r="C32" i="7"/>
  <c r="D32" i="7" s="1"/>
  <c r="C31" i="7"/>
  <c r="D31" i="7" s="1"/>
  <c r="C30" i="7"/>
  <c r="D30" i="7" s="1"/>
  <c r="C29" i="7"/>
  <c r="D29" i="7" s="1"/>
  <c r="C28" i="7"/>
  <c r="D28" i="7" s="1"/>
  <c r="D27" i="7"/>
  <c r="C27" i="7"/>
  <c r="C26" i="7"/>
  <c r="D26" i="7"/>
  <c r="C25" i="7"/>
  <c r="D25" i="7" s="1"/>
  <c r="C24" i="7"/>
  <c r="D24" i="7" s="1"/>
  <c r="C23" i="7"/>
  <c r="D23" i="7" s="1"/>
  <c r="C22" i="7"/>
  <c r="D22" i="7"/>
  <c r="C21" i="7"/>
  <c r="D21" i="7" s="1"/>
  <c r="C20" i="7"/>
  <c r="D20" i="7" s="1"/>
  <c r="C19" i="7"/>
  <c r="D19" i="7" s="1"/>
  <c r="C18" i="7"/>
  <c r="D18" i="7" s="1"/>
  <c r="C17" i="7"/>
  <c r="D17" i="7" s="1"/>
  <c r="C16" i="7"/>
  <c r="D16" i="7" s="1"/>
  <c r="D15" i="7"/>
  <c r="C15" i="7"/>
  <c r="C14" i="7"/>
  <c r="D14" i="7" s="1"/>
  <c r="C13" i="7"/>
  <c r="D13" i="7" s="1"/>
  <c r="C12" i="7"/>
  <c r="D12" i="7" s="1"/>
  <c r="C11" i="7"/>
  <c r="D11" i="7" s="1"/>
  <c r="C10" i="7"/>
  <c r="D10" i="7" s="1"/>
  <c r="C9" i="7"/>
  <c r="D9" i="7" s="1"/>
  <c r="C8" i="7"/>
  <c r="D8" i="7" s="1"/>
  <c r="D7" i="7"/>
  <c r="C7" i="7"/>
  <c r="AD1530" i="1"/>
  <c r="AD1531" i="1"/>
  <c r="AD1532" i="1"/>
  <c r="AD1533" i="1"/>
  <c r="AD1534" i="1"/>
  <c r="AD1535" i="1"/>
  <c r="AD1536" i="1"/>
  <c r="AD1544" i="1"/>
  <c r="AD1545" i="1"/>
  <c r="AD1546" i="1"/>
  <c r="AD1547" i="1"/>
  <c r="AD1548" i="1"/>
  <c r="AD1549" i="1"/>
  <c r="AD1550" i="1"/>
  <c r="AD1558" i="1"/>
  <c r="AD1559" i="1"/>
  <c r="AD1560" i="1"/>
  <c r="AD1561" i="1"/>
  <c r="AD1562" i="1"/>
  <c r="AD1563" i="1"/>
  <c r="AD1564" i="1"/>
  <c r="AD1572" i="1"/>
  <c r="AD1573" i="1"/>
  <c r="AD1574" i="1"/>
  <c r="AD1575" i="1"/>
  <c r="AD1576" i="1"/>
  <c r="AD1577" i="1"/>
  <c r="AD1578" i="1"/>
  <c r="AD1586" i="1"/>
  <c r="AD1587" i="1"/>
  <c r="AD1588" i="1"/>
  <c r="AD1589" i="1"/>
  <c r="AD1590" i="1"/>
  <c r="AD1591" i="1"/>
  <c r="AD1592" i="1"/>
  <c r="AD1600" i="1"/>
  <c r="AD1601" i="1"/>
  <c r="AD1602" i="1"/>
  <c r="AD1603" i="1"/>
  <c r="AD1604" i="1"/>
  <c r="AD1605" i="1"/>
  <c r="AD1606" i="1"/>
  <c r="AD1614" i="1"/>
  <c r="AD1615" i="1"/>
  <c r="AD1616" i="1"/>
  <c r="AD1617" i="1"/>
  <c r="AD1618" i="1"/>
  <c r="AD1619" i="1"/>
  <c r="AD1620" i="1"/>
  <c r="AD1628" i="1"/>
  <c r="AD1629" i="1"/>
  <c r="AD1630" i="1"/>
  <c r="AD1631" i="1"/>
  <c r="AD1632" i="1"/>
  <c r="AD1633" i="1"/>
  <c r="AD1634" i="1"/>
  <c r="AD1642" i="1"/>
  <c r="AD1643" i="1"/>
  <c r="AD1644" i="1"/>
  <c r="AD1645" i="1"/>
  <c r="AD1646" i="1"/>
  <c r="AD1647" i="1"/>
  <c r="AD1648" i="1"/>
  <c r="AD1656" i="1"/>
  <c r="AD1657" i="1"/>
  <c r="AD1658" i="1"/>
  <c r="AD1659" i="1"/>
  <c r="AD1660" i="1"/>
  <c r="AD1661" i="1"/>
  <c r="AD1662" i="1"/>
  <c r="AD1670" i="1"/>
  <c r="AD1671" i="1"/>
  <c r="AD1672" i="1"/>
  <c r="AD1673" i="1"/>
  <c r="AD1674" i="1"/>
  <c r="AD1675" i="1"/>
  <c r="AD1676" i="1"/>
  <c r="AD1684" i="1"/>
  <c r="AD1685" i="1"/>
  <c r="AD1686" i="1"/>
  <c r="AD1687" i="1"/>
  <c r="AD1688" i="1"/>
  <c r="AD1689" i="1"/>
  <c r="AD1690" i="1"/>
  <c r="AD1698" i="1"/>
  <c r="AD1699" i="1"/>
  <c r="AD1700" i="1"/>
  <c r="AD1701" i="1"/>
  <c r="AD1702" i="1"/>
  <c r="AD1703" i="1"/>
  <c r="AD1704" i="1"/>
  <c r="AD1712" i="1"/>
  <c r="AD1713" i="1"/>
  <c r="AD1714" i="1"/>
  <c r="AD1715" i="1"/>
  <c r="AD1716" i="1"/>
  <c r="AD1717" i="1"/>
  <c r="AD1718" i="1"/>
  <c r="AD1726" i="1"/>
  <c r="AD1727" i="1"/>
  <c r="AD1728" i="1"/>
  <c r="AD1729" i="1"/>
  <c r="AD1730" i="1"/>
  <c r="AD1731" i="1"/>
  <c r="AD1732" i="1"/>
  <c r="AD1740" i="1"/>
  <c r="AD1741" i="1"/>
  <c r="AD1743" i="1"/>
  <c r="AD1744" i="1"/>
  <c r="AD1745" i="1"/>
  <c r="AD1746" i="1"/>
  <c r="AD1754" i="1"/>
  <c r="AD1755" i="1"/>
  <c r="AD1756" i="1"/>
  <c r="AD1757" i="1"/>
  <c r="AD1758" i="1"/>
  <c r="AD1759" i="1"/>
  <c r="AD1760" i="1"/>
  <c r="AD1768" i="1"/>
  <c r="AD1769" i="1"/>
  <c r="AD1770" i="1"/>
  <c r="AD1771" i="1"/>
  <c r="AD1772" i="1"/>
  <c r="AD1773" i="1"/>
  <c r="AD1774" i="1"/>
  <c r="AD1782" i="1"/>
  <c r="AD1783" i="1"/>
  <c r="AD1784" i="1"/>
  <c r="AD1785" i="1"/>
  <c r="AD1786" i="1"/>
  <c r="AD1787" i="1"/>
  <c r="AD1788" i="1"/>
  <c r="AD1796" i="1"/>
  <c r="AD1797" i="1"/>
  <c r="AD1798" i="1"/>
  <c r="AD1799" i="1"/>
  <c r="AD1800" i="1"/>
  <c r="AD1801" i="1"/>
  <c r="AD1802" i="1"/>
  <c r="AD1810" i="1"/>
  <c r="AD1811" i="1"/>
  <c r="AD1812" i="1"/>
  <c r="AD1813" i="1"/>
  <c r="AD1814" i="1"/>
  <c r="AD1815" i="1"/>
  <c r="AD1816" i="1"/>
  <c r="AD1824" i="1"/>
  <c r="AD1825" i="1"/>
  <c r="AD1826" i="1"/>
  <c r="AD1827" i="1"/>
  <c r="AD1828" i="1"/>
  <c r="AD1829" i="1"/>
  <c r="AD1830" i="1"/>
  <c r="AD1838" i="1"/>
  <c r="AD1839" i="1"/>
  <c r="AD1840" i="1"/>
  <c r="AD1841" i="1"/>
  <c r="AD1842" i="1"/>
  <c r="AD1843" i="1"/>
  <c r="AD1844" i="1"/>
  <c r="AD1852" i="1"/>
  <c r="AD1853" i="1"/>
  <c r="AD1854" i="1"/>
  <c r="AD1855" i="1"/>
  <c r="AD1856" i="1"/>
  <c r="AD1857" i="1"/>
  <c r="AD1858" i="1"/>
  <c r="AD1866" i="1"/>
  <c r="AD1867" i="1"/>
  <c r="AD1868" i="1"/>
  <c r="AD1869" i="1"/>
  <c r="AD1870" i="1"/>
  <c r="AD1871" i="1"/>
  <c r="AD1872" i="1"/>
  <c r="AD1880" i="1"/>
  <c r="AD1881" i="1"/>
  <c r="AD1882" i="1"/>
  <c r="AD1883" i="1"/>
  <c r="AD1884" i="1"/>
  <c r="AD1885" i="1"/>
  <c r="AD1886" i="1"/>
  <c r="AD1894" i="1"/>
  <c r="AD1895" i="1"/>
  <c r="AD1896" i="1"/>
  <c r="AD1897" i="1"/>
  <c r="AD1898" i="1"/>
  <c r="AD1899" i="1"/>
  <c r="AD1900" i="1"/>
  <c r="AD1908" i="1"/>
  <c r="AD1909" i="1"/>
  <c r="AD1910" i="1"/>
  <c r="AD1911" i="1"/>
  <c r="AD1912" i="1"/>
  <c r="AD1913" i="1"/>
  <c r="AD1914" i="1"/>
  <c r="AD1922" i="1"/>
  <c r="AD1923" i="1"/>
  <c r="AD1924" i="1"/>
  <c r="AD1925" i="1"/>
  <c r="AD1926" i="1"/>
  <c r="AD1927" i="1"/>
  <c r="AD1928" i="1"/>
  <c r="AD1936" i="1"/>
  <c r="AD1937" i="1"/>
  <c r="AD1938" i="1"/>
  <c r="AD1939" i="1"/>
  <c r="AD1940" i="1"/>
  <c r="AD1941" i="1"/>
  <c r="AD1942" i="1"/>
  <c r="AD1950" i="1"/>
  <c r="AD1951" i="1"/>
  <c r="AD1952" i="1"/>
  <c r="AD1953" i="1"/>
  <c r="AD1954" i="1"/>
  <c r="AD1955" i="1"/>
  <c r="AD1956" i="1"/>
  <c r="AD1964" i="1"/>
  <c r="AD1965" i="1"/>
  <c r="AD1966" i="1"/>
  <c r="AD1967" i="1"/>
  <c r="AD1968" i="1"/>
  <c r="AD1969" i="1"/>
  <c r="AD1970" i="1"/>
  <c r="AD1978" i="1"/>
  <c r="AD1979" i="1"/>
  <c r="AD1980" i="1"/>
  <c r="AD1981" i="1"/>
  <c r="AD1982" i="1"/>
  <c r="AD1983" i="1"/>
  <c r="AD1984" i="1"/>
  <c r="AD1992" i="1"/>
  <c r="AD1993" i="1"/>
  <c r="AD1994" i="1"/>
  <c r="AD1995" i="1"/>
  <c r="AD1996" i="1"/>
  <c r="AD1997" i="1"/>
  <c r="AD1998" i="1"/>
  <c r="AD2006" i="1"/>
  <c r="AD2007" i="1"/>
  <c r="AD2008" i="1"/>
  <c r="AD2009" i="1"/>
  <c r="AD2010" i="1"/>
  <c r="AD2011" i="1"/>
  <c r="AD2012" i="1"/>
  <c r="AD2020" i="1"/>
  <c r="AD2021" i="1"/>
  <c r="AD2022" i="1"/>
  <c r="AD2023" i="1"/>
  <c r="AD2024" i="1"/>
  <c r="AD2025" i="1"/>
  <c r="AD2026" i="1"/>
  <c r="AD2034" i="1"/>
  <c r="AD2035" i="1"/>
  <c r="AD2036" i="1"/>
  <c r="AD2037" i="1"/>
  <c r="AD2038" i="1"/>
  <c r="AD2039" i="1"/>
  <c r="AD2040" i="1"/>
  <c r="AD2048" i="1"/>
  <c r="AD2049" i="1"/>
  <c r="AD2050" i="1"/>
  <c r="AD2051" i="1"/>
  <c r="AD2052" i="1"/>
  <c r="AD2053" i="1"/>
  <c r="AD2054" i="1"/>
  <c r="AD2062" i="1"/>
  <c r="AD2063" i="1"/>
  <c r="AD2064" i="1"/>
  <c r="AD2065" i="1"/>
  <c r="AD2066" i="1"/>
  <c r="AD2067" i="1"/>
  <c r="AD2068" i="1"/>
  <c r="AD2076" i="1"/>
  <c r="AD2077" i="1"/>
  <c r="AD2078" i="1"/>
  <c r="AD2079" i="1"/>
  <c r="AD2080" i="1"/>
  <c r="AD2081" i="1"/>
  <c r="AD2082" i="1"/>
  <c r="AD2090" i="1"/>
  <c r="AD2091" i="1"/>
  <c r="AD2092" i="1"/>
  <c r="AD2093" i="1"/>
  <c r="AD2094" i="1"/>
  <c r="AD2095" i="1"/>
  <c r="AD2096" i="1"/>
  <c r="AD2104" i="1"/>
  <c r="AD2105" i="1"/>
  <c r="AD2106" i="1"/>
  <c r="AD2107" i="1"/>
  <c r="AD2108" i="1"/>
  <c r="AD2109" i="1"/>
  <c r="AD2110" i="1"/>
  <c r="AD2118" i="1"/>
  <c r="AD2119" i="1"/>
  <c r="AD2120" i="1"/>
  <c r="AD2121" i="1"/>
  <c r="AD2122" i="1"/>
  <c r="AD2123" i="1"/>
  <c r="AD2124" i="1"/>
  <c r="AD2132" i="1"/>
  <c r="AD2133" i="1"/>
  <c r="AD2134" i="1"/>
  <c r="AD2135" i="1"/>
  <c r="AD2136" i="1"/>
  <c r="AD2137" i="1"/>
  <c r="AD2138" i="1"/>
  <c r="AD2146" i="1"/>
  <c r="AD2147" i="1"/>
  <c r="AD2148" i="1"/>
  <c r="AD2149" i="1"/>
  <c r="AD2150" i="1"/>
  <c r="AD2151" i="1"/>
  <c r="AD2152" i="1"/>
  <c r="AD2160" i="1"/>
  <c r="AD2161" i="1"/>
  <c r="AD2162" i="1"/>
  <c r="AD2163" i="1"/>
  <c r="AD2164" i="1"/>
  <c r="AD2165" i="1"/>
  <c r="AD2166" i="1"/>
  <c r="AD2174" i="1"/>
  <c r="AD2175" i="1"/>
  <c r="AD2176" i="1"/>
  <c r="AD2177" i="1"/>
  <c r="AD2178" i="1"/>
  <c r="AD2179" i="1"/>
  <c r="AD2180" i="1"/>
  <c r="AD1517" i="1"/>
  <c r="AD1518" i="1"/>
  <c r="AD1519" i="1"/>
  <c r="AD1520" i="1"/>
  <c r="AD1521" i="1"/>
  <c r="AD1522" i="1"/>
  <c r="J84" i="5"/>
  <c r="J98" i="5"/>
  <c r="J97" i="5"/>
  <c r="J94" i="5"/>
  <c r="J92" i="5"/>
  <c r="G92" i="5"/>
  <c r="H92" i="5" s="1"/>
  <c r="G96" i="5"/>
  <c r="H96" i="5" s="1"/>
  <c r="G94" i="5"/>
  <c r="H94" i="5" s="1"/>
  <c r="G68" i="5"/>
  <c r="H68" i="5" s="1"/>
  <c r="D5" i="3"/>
  <c r="E5" i="3" s="1"/>
  <c r="K5" i="3"/>
  <c r="L5" i="3" s="1"/>
  <c r="D6" i="3"/>
  <c r="K6" i="3"/>
  <c r="D7" i="3"/>
  <c r="E8" i="3" s="1"/>
  <c r="K7" i="3"/>
  <c r="D8" i="3"/>
  <c r="K8" i="3"/>
  <c r="D9" i="3"/>
  <c r="K9" i="3"/>
  <c r="L10" i="3" s="1"/>
  <c r="D10" i="3"/>
  <c r="K10" i="3"/>
  <c r="D11" i="3"/>
  <c r="K11" i="3"/>
  <c r="L11" i="3" s="1"/>
  <c r="D12" i="3"/>
  <c r="K12" i="3"/>
  <c r="D13" i="3"/>
  <c r="K13" i="3"/>
  <c r="L13" i="3" s="1"/>
  <c r="D14" i="3"/>
  <c r="K14" i="3"/>
  <c r="D15" i="3"/>
  <c r="E15" i="3" s="1"/>
  <c r="K15" i="3"/>
  <c r="D16" i="3"/>
  <c r="K16" i="3"/>
  <c r="L16" i="3" s="1"/>
  <c r="K17" i="3"/>
  <c r="L17" i="3" s="1"/>
  <c r="K18" i="3"/>
  <c r="K19" i="3"/>
  <c r="K20" i="3"/>
  <c r="K21" i="3"/>
  <c r="K22" i="3"/>
  <c r="L22" i="3" s="1"/>
  <c r="J6" i="4"/>
  <c r="AH6" i="4"/>
  <c r="AN6" i="4"/>
  <c r="AO6" i="4"/>
  <c r="AQ6" i="4" s="1"/>
  <c r="J7" i="4"/>
  <c r="L7" i="4"/>
  <c r="V7" i="4"/>
  <c r="Z7" i="4"/>
  <c r="AH7" i="4"/>
  <c r="AN7" i="4"/>
  <c r="AO7" i="4"/>
  <c r="J8" i="4"/>
  <c r="L8" i="4"/>
  <c r="V8" i="4"/>
  <c r="Z8" i="4" s="1"/>
  <c r="AH8" i="4"/>
  <c r="AN8" i="4"/>
  <c r="AQ8" i="4" s="1"/>
  <c r="AO8" i="4"/>
  <c r="J9" i="4"/>
  <c r="L9" i="4"/>
  <c r="V9" i="4"/>
  <c r="W9" i="4" s="1"/>
  <c r="X9" i="4"/>
  <c r="AH9" i="4"/>
  <c r="AN9" i="4"/>
  <c r="AO9" i="4"/>
  <c r="J10" i="4"/>
  <c r="L10" i="4"/>
  <c r="V10" i="4"/>
  <c r="Z10" i="4" s="1"/>
  <c r="AH10" i="4"/>
  <c r="AN10" i="4"/>
  <c r="AO10" i="4"/>
  <c r="AQ10" i="4" s="1"/>
  <c r="J11" i="4"/>
  <c r="L11" i="4"/>
  <c r="V11" i="4"/>
  <c r="AH11" i="4"/>
  <c r="AN11" i="4"/>
  <c r="AP11" i="4" s="1"/>
  <c r="AO11" i="4"/>
  <c r="J12" i="4"/>
  <c r="L12" i="4"/>
  <c r="W12" i="4"/>
  <c r="V12" i="4"/>
  <c r="AH12" i="4"/>
  <c r="AN12" i="4"/>
  <c r="AO12" i="4"/>
  <c r="AQ12" i="4" s="1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AP15" i="4" s="1"/>
  <c r="J16" i="4"/>
  <c r="L16" i="4"/>
  <c r="W16" i="4" s="1"/>
  <c r="V16" i="4"/>
  <c r="X16" i="4"/>
  <c r="AH16" i="4"/>
  <c r="AN16" i="4"/>
  <c r="AO16" i="4"/>
  <c r="AP16" i="4" s="1"/>
  <c r="J17" i="4"/>
  <c r="L17" i="4"/>
  <c r="V17" i="4"/>
  <c r="Z17" i="4" s="1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AP19" i="4" s="1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Z22" i="4" s="1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O25" i="4"/>
  <c r="AQ25" i="4" s="1"/>
  <c r="AP25" i="4"/>
  <c r="J26" i="4"/>
  <c r="L26" i="4"/>
  <c r="V26" i="4"/>
  <c r="W26" i="4" s="1"/>
  <c r="AH26" i="4"/>
  <c r="AN26" i="4"/>
  <c r="AO26" i="4"/>
  <c r="AQ26" i="4" s="1"/>
  <c r="J27" i="4"/>
  <c r="L27" i="4"/>
  <c r="V27" i="4"/>
  <c r="AH27" i="4"/>
  <c r="AN27" i="4"/>
  <c r="AO27" i="4"/>
  <c r="J28" i="4"/>
  <c r="L28" i="4"/>
  <c r="V28" i="4"/>
  <c r="AH28" i="4"/>
  <c r="AN28" i="4"/>
  <c r="AO28" i="4"/>
  <c r="AP28" i="4" s="1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W36" i="4" s="1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AQ38" i="4" s="1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0" i="4"/>
  <c r="Y51" i="4"/>
  <c r="Y52" i="4"/>
  <c r="Y54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8" i="5"/>
  <c r="H8" i="5" s="1"/>
  <c r="J9" i="5"/>
  <c r="G10" i="5"/>
  <c r="H10" i="5" s="1"/>
  <c r="J10" i="5"/>
  <c r="G12" i="5"/>
  <c r="H12" i="5" s="1"/>
  <c r="J13" i="5"/>
  <c r="G14" i="5"/>
  <c r="H14" i="5" s="1"/>
  <c r="J15" i="5"/>
  <c r="J14" i="5"/>
  <c r="G16" i="5"/>
  <c r="H16" i="5" s="1"/>
  <c r="J17" i="5"/>
  <c r="G18" i="5"/>
  <c r="H18" i="5" s="1"/>
  <c r="J18" i="5"/>
  <c r="J19" i="5"/>
  <c r="J21" i="5"/>
  <c r="K21" i="5" s="1"/>
  <c r="J22" i="5"/>
  <c r="G24" i="5"/>
  <c r="H24" i="5" s="1"/>
  <c r="J24" i="5"/>
  <c r="G26" i="5"/>
  <c r="H26" i="5" s="1"/>
  <c r="G28" i="5"/>
  <c r="H28" i="5" s="1"/>
  <c r="J28" i="5"/>
  <c r="G30" i="5"/>
  <c r="J30" i="5"/>
  <c r="G32" i="5"/>
  <c r="H32" i="5" s="1"/>
  <c r="J33" i="5"/>
  <c r="G34" i="5"/>
  <c r="H34" i="5" s="1"/>
  <c r="J35" i="5"/>
  <c r="G36" i="5"/>
  <c r="H36" i="5" s="1"/>
  <c r="J36" i="5"/>
  <c r="G38" i="5"/>
  <c r="H38" i="5" s="1"/>
  <c r="J39" i="5"/>
  <c r="G40" i="5"/>
  <c r="H40" i="5" s="1"/>
  <c r="J40" i="5"/>
  <c r="G42" i="5"/>
  <c r="H42" i="5" s="1"/>
  <c r="G44" i="5"/>
  <c r="H44" i="5" s="1"/>
  <c r="J45" i="5"/>
  <c r="G46" i="5"/>
  <c r="H46" i="5" s="1"/>
  <c r="J47" i="5"/>
  <c r="G48" i="5"/>
  <c r="H48" i="5" s="1"/>
  <c r="J49" i="5"/>
  <c r="J48" i="5"/>
  <c r="G50" i="5"/>
  <c r="H50" i="5" s="1"/>
  <c r="J51" i="5"/>
  <c r="G52" i="5"/>
  <c r="H52" i="5" s="1"/>
  <c r="J53" i="5"/>
  <c r="J52" i="5"/>
  <c r="G54" i="5"/>
  <c r="H54" i="5" s="1"/>
  <c r="J54" i="5"/>
  <c r="G56" i="5"/>
  <c r="H56" i="5" s="1"/>
  <c r="J56" i="5"/>
  <c r="G58" i="5"/>
  <c r="H58" i="5" s="1"/>
  <c r="J59" i="5"/>
  <c r="G60" i="5"/>
  <c r="H60" i="5" s="1"/>
  <c r="J60" i="5"/>
  <c r="G62" i="5"/>
  <c r="H62" i="5" s="1"/>
  <c r="J62" i="5"/>
  <c r="G64" i="5"/>
  <c r="H64" i="5" s="1"/>
  <c r="J64" i="5"/>
  <c r="G66" i="5"/>
  <c r="H66" i="5" s="1"/>
  <c r="J67" i="5"/>
  <c r="J68" i="5"/>
  <c r="G70" i="5"/>
  <c r="H70" i="5" s="1"/>
  <c r="J70" i="5"/>
  <c r="G72" i="5"/>
  <c r="H72" i="5" s="1"/>
  <c r="J73" i="5"/>
  <c r="G74" i="5"/>
  <c r="H74" i="5" s="1"/>
  <c r="J75" i="5"/>
  <c r="G76" i="5"/>
  <c r="H76" i="5" s="1"/>
  <c r="J77" i="5"/>
  <c r="G78" i="5"/>
  <c r="H78" i="5" s="1"/>
  <c r="J78" i="5"/>
  <c r="G80" i="5"/>
  <c r="H80" i="5" s="1"/>
  <c r="J80" i="5"/>
  <c r="G82" i="5"/>
  <c r="H82" i="5" s="1"/>
  <c r="J82" i="5"/>
  <c r="G84" i="5"/>
  <c r="H84" i="5" s="1"/>
  <c r="G86" i="5"/>
  <c r="H86" i="5" s="1"/>
  <c r="J86" i="5"/>
  <c r="G88" i="5"/>
  <c r="H88" i="5" s="1"/>
  <c r="J88" i="5"/>
  <c r="G90" i="5"/>
  <c r="H90" i="5" s="1"/>
  <c r="G5" i="2"/>
  <c r="J5" i="2"/>
  <c r="N5" i="2"/>
  <c r="V5" i="2"/>
  <c r="Z5" i="2" s="1"/>
  <c r="X5" i="2"/>
  <c r="Y5" i="2" s="1"/>
  <c r="AC5" i="2"/>
  <c r="AH5" i="2"/>
  <c r="G6" i="2"/>
  <c r="J6" i="2"/>
  <c r="N6" i="2"/>
  <c r="V6" i="2"/>
  <c r="X6" i="2"/>
  <c r="Y6" i="2" s="1"/>
  <c r="AC6" i="2"/>
  <c r="AH6" i="2"/>
  <c r="G7" i="2"/>
  <c r="J7" i="2"/>
  <c r="N7" i="2"/>
  <c r="V7" i="2"/>
  <c r="Z7" i="2" s="1"/>
  <c r="X7" i="2"/>
  <c r="AB7" i="2" s="1"/>
  <c r="AC7" i="2"/>
  <c r="G8" i="2"/>
  <c r="J8" i="2"/>
  <c r="N8" i="2"/>
  <c r="V8" i="2"/>
  <c r="X8" i="2"/>
  <c r="Y8" i="2" s="1"/>
  <c r="AC8" i="2"/>
  <c r="AH8" i="2"/>
  <c r="G9" i="2"/>
  <c r="J9" i="2"/>
  <c r="N9" i="2"/>
  <c r="V9" i="2"/>
  <c r="W9" i="2" s="1"/>
  <c r="X9" i="2"/>
  <c r="AC9" i="2"/>
  <c r="G10" i="2"/>
  <c r="J10" i="2"/>
  <c r="N10" i="2"/>
  <c r="V10" i="2"/>
  <c r="X10" i="2"/>
  <c r="Y10" i="2" s="1"/>
  <c r="AC10" i="2"/>
  <c r="AH10" i="2"/>
  <c r="G11" i="2"/>
  <c r="J11" i="2"/>
  <c r="N11" i="2"/>
  <c r="V11" i="2"/>
  <c r="W11" i="2" s="1"/>
  <c r="X11" i="2"/>
  <c r="AB11" i="2" s="1"/>
  <c r="AC11" i="2"/>
  <c r="G12" i="2"/>
  <c r="J12" i="2"/>
  <c r="N12" i="2"/>
  <c r="V12" i="2"/>
  <c r="AA12" i="2" s="1"/>
  <c r="X12" i="2"/>
  <c r="AC12" i="2"/>
  <c r="G13" i="2"/>
  <c r="J13" i="2"/>
  <c r="N13" i="2"/>
  <c r="V13" i="2"/>
  <c r="Z13" i="2" s="1"/>
  <c r="X13" i="2"/>
  <c r="AC13" i="2"/>
  <c r="G14" i="2"/>
  <c r="J14" i="2"/>
  <c r="N14" i="2"/>
  <c r="V14" i="2"/>
  <c r="X14" i="2"/>
  <c r="AC14" i="2"/>
  <c r="G15" i="2"/>
  <c r="J15" i="2"/>
  <c r="N15" i="2"/>
  <c r="V15" i="2"/>
  <c r="W15" i="2" s="1"/>
  <c r="X15" i="2"/>
  <c r="Y15" i="2" s="1"/>
  <c r="AC15" i="2"/>
  <c r="G16" i="2"/>
  <c r="J16" i="2"/>
  <c r="N16" i="2"/>
  <c r="V16" i="2"/>
  <c r="AA16" i="2" s="1"/>
  <c r="X16" i="2"/>
  <c r="AB16" i="2" s="1"/>
  <c r="AC16" i="2"/>
  <c r="G17" i="2"/>
  <c r="J17" i="2"/>
  <c r="N17" i="2"/>
  <c r="V17" i="2"/>
  <c r="Z17" i="2" s="1"/>
  <c r="X17" i="2"/>
  <c r="AC17" i="2"/>
  <c r="G18" i="2"/>
  <c r="J18" i="2"/>
  <c r="N18" i="2"/>
  <c r="V18" i="2"/>
  <c r="Z18" i="2" s="1"/>
  <c r="X18" i="2"/>
  <c r="Y18" i="2" s="1"/>
  <c r="AC18" i="2"/>
  <c r="G19" i="2"/>
  <c r="J19" i="2"/>
  <c r="N19" i="2"/>
  <c r="V19" i="2"/>
  <c r="Z19" i="2" s="1"/>
  <c r="X19" i="2"/>
  <c r="Y19" i="2" s="1"/>
  <c r="AC19" i="2"/>
  <c r="AH19" i="2"/>
  <c r="G20" i="2"/>
  <c r="J20" i="2"/>
  <c r="N20" i="2"/>
  <c r="V20" i="2"/>
  <c r="AA20" i="2" s="1"/>
  <c r="X20" i="2"/>
  <c r="Y20" i="2" s="1"/>
  <c r="AC20" i="2"/>
  <c r="G21" i="2"/>
  <c r="J21" i="2"/>
  <c r="N21" i="2"/>
  <c r="V21" i="2"/>
  <c r="Z21" i="2" s="1"/>
  <c r="X21" i="2"/>
  <c r="AC21" i="2"/>
  <c r="G22" i="2"/>
  <c r="J22" i="2"/>
  <c r="N22" i="2"/>
  <c r="V22" i="2"/>
  <c r="Z22" i="2" s="1"/>
  <c r="X22" i="2"/>
  <c r="AB22" i="2" s="1"/>
  <c r="AC22" i="2"/>
  <c r="G23" i="2"/>
  <c r="J23" i="2"/>
  <c r="N23" i="2"/>
  <c r="V23" i="2"/>
  <c r="X23" i="2"/>
  <c r="AC23" i="2"/>
  <c r="G24" i="2"/>
  <c r="J24" i="2"/>
  <c r="N24" i="2"/>
  <c r="V24" i="2"/>
  <c r="W24" i="2" s="1"/>
  <c r="X24" i="2"/>
  <c r="Y24" i="2" s="1"/>
  <c r="AC24" i="2"/>
  <c r="G25" i="2"/>
  <c r="J25" i="2"/>
  <c r="N25" i="2"/>
  <c r="V25" i="2"/>
  <c r="AA25" i="2" s="1"/>
  <c r="X25" i="2"/>
  <c r="AC25" i="2"/>
  <c r="G26" i="2"/>
  <c r="J26" i="2"/>
  <c r="N26" i="2"/>
  <c r="V26" i="2"/>
  <c r="Z26" i="2" s="1"/>
  <c r="X26" i="2"/>
  <c r="Y26" i="2" s="1"/>
  <c r="AC26" i="2"/>
  <c r="G27" i="2"/>
  <c r="J27" i="2"/>
  <c r="N27" i="2"/>
  <c r="V27" i="2"/>
  <c r="AA27" i="2" s="1"/>
  <c r="X27" i="2"/>
  <c r="Y27" i="2" s="1"/>
  <c r="AC27" i="2"/>
  <c r="G28" i="2"/>
  <c r="J28" i="2"/>
  <c r="N28" i="2"/>
  <c r="V28" i="2"/>
  <c r="W28" i="2" s="1"/>
  <c r="X28" i="2"/>
  <c r="AC28" i="2"/>
  <c r="G29" i="2"/>
  <c r="J29" i="2"/>
  <c r="N29" i="2"/>
  <c r="V29" i="2"/>
  <c r="AA29" i="2" s="1"/>
  <c r="X29" i="2"/>
  <c r="AC29" i="2"/>
  <c r="G30" i="2"/>
  <c r="J30" i="2"/>
  <c r="N30" i="2"/>
  <c r="V30" i="2"/>
  <c r="X30" i="2"/>
  <c r="Y30" i="2" s="1"/>
  <c r="AC30" i="2"/>
  <c r="G31" i="2"/>
  <c r="J31" i="2"/>
  <c r="N31" i="2"/>
  <c r="V31" i="2"/>
  <c r="Z31" i="2" s="1"/>
  <c r="X31" i="2"/>
  <c r="Y31" i="2" s="1"/>
  <c r="AC31" i="2"/>
  <c r="G32" i="2"/>
  <c r="J32" i="2"/>
  <c r="N32" i="2"/>
  <c r="V32" i="2"/>
  <c r="X32" i="2"/>
  <c r="Y32" i="2" s="1"/>
  <c r="AC32" i="2"/>
  <c r="AG32" i="2"/>
  <c r="G33" i="2"/>
  <c r="J33" i="2"/>
  <c r="N33" i="2"/>
  <c r="V33" i="2"/>
  <c r="AA33" i="2" s="1"/>
  <c r="X33" i="2"/>
  <c r="Y33" i="2" s="1"/>
  <c r="AC33" i="2"/>
  <c r="G34" i="2"/>
  <c r="J34" i="2"/>
  <c r="N34" i="2"/>
  <c r="V34" i="2"/>
  <c r="X34" i="2"/>
  <c r="AC34" i="2"/>
  <c r="G35" i="2"/>
  <c r="J35" i="2"/>
  <c r="N35" i="2"/>
  <c r="V35" i="2"/>
  <c r="Z35" i="2" s="1"/>
  <c r="X35" i="2"/>
  <c r="AC35" i="2"/>
  <c r="AH35" i="2"/>
  <c r="G36" i="2"/>
  <c r="J36" i="2"/>
  <c r="N36" i="2"/>
  <c r="V36" i="2"/>
  <c r="W36" i="2" s="1"/>
  <c r="X36" i="2"/>
  <c r="Y36" i="2" s="1"/>
  <c r="AC36" i="2"/>
  <c r="G37" i="2"/>
  <c r="J37" i="2"/>
  <c r="N37" i="2"/>
  <c r="V37" i="2"/>
  <c r="Z37" i="2" s="1"/>
  <c r="X37" i="2"/>
  <c r="AC37" i="2"/>
  <c r="G38" i="2"/>
  <c r="J38" i="2"/>
  <c r="N38" i="2"/>
  <c r="V38" i="2"/>
  <c r="Z38" i="2" s="1"/>
  <c r="X38" i="2"/>
  <c r="AC38" i="2"/>
  <c r="G39" i="2"/>
  <c r="J39" i="2"/>
  <c r="N39" i="2"/>
  <c r="V39" i="2"/>
  <c r="W39" i="2" s="1"/>
  <c r="X39" i="2"/>
  <c r="Y39" i="2" s="1"/>
  <c r="AC39" i="2"/>
  <c r="G40" i="2"/>
  <c r="J40" i="2"/>
  <c r="N40" i="2"/>
  <c r="V40" i="2"/>
  <c r="W40" i="2" s="1"/>
  <c r="X40" i="2"/>
  <c r="Y40" i="2" s="1"/>
  <c r="AC40" i="2"/>
  <c r="V41" i="2"/>
  <c r="AA41" i="2" s="1"/>
  <c r="X41" i="2"/>
  <c r="Y41" i="2" s="1"/>
  <c r="AC41" i="2"/>
  <c r="E55" i="2"/>
  <c r="F55" i="2"/>
  <c r="H55" i="2"/>
  <c r="I55" i="2"/>
  <c r="K55" i="2"/>
  <c r="L55" i="2"/>
  <c r="M55" i="2"/>
  <c r="O55" i="2"/>
  <c r="P55" i="2"/>
  <c r="Q55" i="2"/>
  <c r="R55" i="2"/>
  <c r="S55" i="2"/>
  <c r="T55" i="2"/>
  <c r="E56" i="2"/>
  <c r="F56" i="2"/>
  <c r="H56" i="2"/>
  <c r="I56" i="2"/>
  <c r="K56" i="2"/>
  <c r="L56" i="2"/>
  <c r="M56" i="2"/>
  <c r="O56" i="2"/>
  <c r="P56" i="2"/>
  <c r="Q56" i="2"/>
  <c r="R56" i="2"/>
  <c r="S56" i="2"/>
  <c r="T56" i="2"/>
  <c r="P132" i="2"/>
  <c r="Q132" i="2"/>
  <c r="X132" i="2"/>
  <c r="AC132" i="2" s="1"/>
  <c r="Y132" i="2"/>
  <c r="Z132" i="2"/>
  <c r="AE132" i="2" s="1"/>
  <c r="AB132" i="2"/>
  <c r="AF132" i="2" s="1"/>
  <c r="AD132" i="2"/>
  <c r="P133" i="2"/>
  <c r="Q133" i="2"/>
  <c r="X133" i="2"/>
  <c r="AC133" i="2" s="1"/>
  <c r="Y133" i="2"/>
  <c r="AD133" i="2" s="1"/>
  <c r="Z133" i="2"/>
  <c r="AE133" i="2" s="1"/>
  <c r="AB133" i="2"/>
  <c r="AF133" i="2" s="1"/>
  <c r="P134" i="2"/>
  <c r="Q134" i="2"/>
  <c r="X134" i="2"/>
  <c r="AC134" i="2" s="1"/>
  <c r="Y134" i="2"/>
  <c r="AD134" i="2" s="1"/>
  <c r="Z134" i="2"/>
  <c r="AE134" i="2" s="1"/>
  <c r="AB134" i="2"/>
  <c r="AF134" i="2" s="1"/>
  <c r="P135" i="2"/>
  <c r="Q135" i="2"/>
  <c r="X135" i="2"/>
  <c r="AC135" i="2"/>
  <c r="Y135" i="2"/>
  <c r="AD135" i="2" s="1"/>
  <c r="Z135" i="2"/>
  <c r="AE135" i="2" s="1"/>
  <c r="AB135" i="2"/>
  <c r="AF135" i="2" s="1"/>
  <c r="P136" i="2"/>
  <c r="Q136" i="2"/>
  <c r="X136" i="2"/>
  <c r="AC136" i="2" s="1"/>
  <c r="Y136" i="2"/>
  <c r="AD136" i="2" s="1"/>
  <c r="Z136" i="2"/>
  <c r="AE136" i="2" s="1"/>
  <c r="AB136" i="2"/>
  <c r="AF136" i="2" s="1"/>
  <c r="P137" i="2"/>
  <c r="Q137" i="2"/>
  <c r="X137" i="2"/>
  <c r="AC137" i="2" s="1"/>
  <c r="Y137" i="2"/>
  <c r="AD137" i="2" s="1"/>
  <c r="Z137" i="2"/>
  <c r="AE137" i="2" s="1"/>
  <c r="AB137" i="2"/>
  <c r="AF137" i="2" s="1"/>
  <c r="P138" i="2"/>
  <c r="Q138" i="2"/>
  <c r="X138" i="2"/>
  <c r="AC138" i="2" s="1"/>
  <c r="Y138" i="2"/>
  <c r="AD138" i="2" s="1"/>
  <c r="Z138" i="2"/>
  <c r="AE138" i="2" s="1"/>
  <c r="AB138" i="2"/>
  <c r="AF138" i="2" s="1"/>
  <c r="P139" i="2"/>
  <c r="Q139" i="2"/>
  <c r="X139" i="2"/>
  <c r="AC139" i="2" s="1"/>
  <c r="Y139" i="2"/>
  <c r="AD139" i="2" s="1"/>
  <c r="Z139" i="2"/>
  <c r="AE139" i="2" s="1"/>
  <c r="AB139" i="2"/>
  <c r="AF139" i="2" s="1"/>
  <c r="P140" i="2"/>
  <c r="Q140" i="2"/>
  <c r="P141" i="2"/>
  <c r="Q141" i="2"/>
  <c r="J93" i="5"/>
  <c r="W37" i="4"/>
  <c r="Z37" i="4"/>
  <c r="Z9" i="4"/>
  <c r="Z29" i="4"/>
  <c r="W6" i="4"/>
  <c r="X34" i="4"/>
  <c r="X22" i="4"/>
  <c r="T34" i="9"/>
  <c r="T23" i="9"/>
  <c r="J120" i="5"/>
  <c r="J115" i="5"/>
  <c r="J110" i="5"/>
  <c r="J113" i="5"/>
  <c r="J74" i="5"/>
  <c r="J89" i="5"/>
  <c r="J58" i="5"/>
  <c r="J38" i="5"/>
  <c r="J32" i="5"/>
  <c r="J8" i="5"/>
  <c r="J44" i="5"/>
  <c r="J96" i="5"/>
  <c r="J63" i="5"/>
  <c r="J65" i="5"/>
  <c r="J71" i="5"/>
  <c r="J55" i="5"/>
  <c r="J79" i="5"/>
  <c r="J29" i="5"/>
  <c r="J12" i="5"/>
  <c r="J85" i="5"/>
  <c r="J100" i="5"/>
  <c r="J37" i="5"/>
  <c r="J46" i="5"/>
  <c r="J81" i="5"/>
  <c r="J23" i="5"/>
  <c r="J7" i="5"/>
  <c r="J104" i="5"/>
  <c r="J50" i="5"/>
  <c r="J57" i="5"/>
  <c r="J83" i="5"/>
  <c r="J41" i="5"/>
  <c r="J25" i="5"/>
  <c r="J34" i="5"/>
  <c r="J95" i="5"/>
  <c r="J76" i="5"/>
  <c r="J72" i="5"/>
  <c r="J16" i="5"/>
  <c r="J11" i="5"/>
  <c r="W19" i="2" l="1"/>
  <c r="AH38" i="2"/>
  <c r="W33" i="2"/>
  <c r="AA7" i="2"/>
  <c r="AB25" i="2"/>
  <c r="W21" i="2"/>
  <c r="AH32" i="2"/>
  <c r="AH36" i="2"/>
  <c r="Y16" i="2"/>
  <c r="K47" i="5"/>
  <c r="K71" i="5"/>
  <c r="P123" i="5"/>
  <c r="K39" i="5"/>
  <c r="O123" i="5"/>
  <c r="P11" i="5"/>
  <c r="K65" i="5"/>
  <c r="K57" i="5"/>
  <c r="O11" i="5"/>
  <c r="O115" i="5"/>
  <c r="K93" i="5"/>
  <c r="K95" i="5"/>
  <c r="K45" i="5"/>
  <c r="AA24" i="2"/>
  <c r="W38" i="2"/>
  <c r="Y7" i="2"/>
  <c r="AA5" i="2"/>
  <c r="W7" i="2"/>
  <c r="Y22" i="2"/>
  <c r="AA15" i="2"/>
  <c r="AG35" i="2"/>
  <c r="AG17" i="2"/>
  <c r="AG16" i="2"/>
  <c r="AG33" i="2"/>
  <c r="AH30" i="2"/>
  <c r="AG13" i="2"/>
  <c r="AH12" i="2"/>
  <c r="AG11" i="2"/>
  <c r="AG10" i="2"/>
  <c r="AH9" i="2"/>
  <c r="W5" i="2"/>
  <c r="Z29" i="2"/>
  <c r="AA11" i="2"/>
  <c r="AG25" i="2"/>
  <c r="W17" i="2"/>
  <c r="AB6" i="2"/>
  <c r="W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6" i="9"/>
  <c r="W40" i="9"/>
  <c r="W32" i="9"/>
  <c r="W24" i="9"/>
  <c r="W16" i="9"/>
  <c r="W8" i="9"/>
  <c r="U20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U17" i="9"/>
  <c r="U15" i="9"/>
  <c r="V15" i="9"/>
  <c r="U7" i="9"/>
  <c r="V7" i="9"/>
  <c r="T27" i="9"/>
  <c r="S22" i="9"/>
  <c r="T20" i="9"/>
  <c r="V42" i="9"/>
  <c r="U36" i="9"/>
  <c r="V34" i="9"/>
  <c r="U28" i="9"/>
  <c r="V26" i="9"/>
  <c r="U18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U22" i="9"/>
  <c r="V36" i="9"/>
  <c r="V45" i="9"/>
  <c r="V37" i="9"/>
  <c r="V29" i="9"/>
  <c r="S25" i="9"/>
  <c r="U23" i="9"/>
  <c r="U21" i="9"/>
  <c r="V21" i="9"/>
  <c r="V13" i="9"/>
  <c r="T18" i="9"/>
  <c r="T44" i="9"/>
  <c r="U12" i="9"/>
  <c r="U25" i="9"/>
  <c r="T43" i="9"/>
  <c r="V43" i="9"/>
  <c r="V35" i="9"/>
  <c r="U27" i="9"/>
  <c r="V27" i="9"/>
  <c r="V19" i="9"/>
  <c r="V11" i="9"/>
  <c r="T10" i="9"/>
  <c r="S38" i="9"/>
  <c r="U33" i="9"/>
  <c r="U14" i="9"/>
  <c r="S11" i="9"/>
  <c r="X39" i="4"/>
  <c r="X31" i="4"/>
  <c r="X19" i="4"/>
  <c r="W29" i="2"/>
  <c r="AA36" i="2"/>
  <c r="T45" i="9"/>
  <c r="K119" i="5"/>
  <c r="W12" i="2"/>
  <c r="Z16" i="4"/>
  <c r="Z11" i="2"/>
  <c r="Z36" i="2"/>
  <c r="AA19" i="2"/>
  <c r="AH17" i="2"/>
  <c r="AP18" i="4"/>
  <c r="Z12" i="2"/>
  <c r="AB19" i="2"/>
  <c r="AP32" i="4"/>
  <c r="L8" i="3"/>
  <c r="K85" i="5"/>
  <c r="K25" i="5"/>
  <c r="K55" i="5"/>
  <c r="W31" i="2"/>
  <c r="AA31" i="2"/>
  <c r="AG34" i="2"/>
  <c r="AH33" i="2"/>
  <c r="AB20" i="2"/>
  <c r="AB12" i="2"/>
  <c r="Y11" i="2"/>
  <c r="AP37" i="4"/>
  <c r="Z35" i="4"/>
  <c r="AP33" i="4"/>
  <c r="AP29" i="4"/>
  <c r="W22" i="4"/>
  <c r="W18" i="4"/>
  <c r="Z11" i="4"/>
  <c r="E16" i="3"/>
  <c r="S40" i="9"/>
  <c r="U34" i="9"/>
  <c r="U32" i="9"/>
  <c r="U26" i="9"/>
  <c r="S23" i="9"/>
  <c r="X8" i="4"/>
  <c r="L7" i="3"/>
  <c r="T21" i="9"/>
  <c r="U40" i="9"/>
  <c r="U29" i="9"/>
  <c r="U10" i="9"/>
  <c r="T8" i="9"/>
  <c r="K105" i="5"/>
  <c r="S16" i="9"/>
  <c r="X26" i="4"/>
  <c r="X45" i="4"/>
  <c r="X37" i="4"/>
  <c r="X29" i="4"/>
  <c r="Z32" i="4"/>
  <c r="AP9" i="4"/>
  <c r="AH52" i="4"/>
  <c r="AA37" i="2"/>
  <c r="AQ11" i="4"/>
  <c r="AA38" i="2"/>
  <c r="AH37" i="2"/>
  <c r="Z33" i="2"/>
  <c r="AG20" i="2"/>
  <c r="AA17" i="2"/>
  <c r="AQ30" i="4"/>
  <c r="AQ16" i="4"/>
  <c r="Z41" i="2"/>
  <c r="AB21" i="2"/>
  <c r="AG19" i="2"/>
  <c r="AH14" i="2"/>
  <c r="AH13" i="2"/>
  <c r="AP35" i="4"/>
  <c r="W24" i="4"/>
  <c r="AP10" i="4"/>
  <c r="E7" i="3"/>
  <c r="T40" i="9"/>
  <c r="AD140" i="2"/>
  <c r="AB39" i="2"/>
  <c r="Y38" i="2"/>
  <c r="AB23" i="2"/>
  <c r="Y23" i="2"/>
  <c r="S31" i="9"/>
  <c r="U6" i="9"/>
  <c r="T42" i="9"/>
  <c r="U42" i="9"/>
  <c r="T31" i="9"/>
  <c r="Z15" i="4"/>
  <c r="Q142" i="2"/>
  <c r="AA23" i="2"/>
  <c r="Z23" i="2"/>
  <c r="W23" i="2"/>
  <c r="W8" i="2"/>
  <c r="Z8" i="2"/>
  <c r="S6" i="9"/>
  <c r="S9" i="9"/>
  <c r="K115" i="5"/>
  <c r="U43" i="9"/>
  <c r="AB33" i="2"/>
  <c r="AG28" i="2"/>
  <c r="AH28" i="2"/>
  <c r="K73" i="5"/>
  <c r="Z40" i="4"/>
  <c r="W28" i="4"/>
  <c r="Z28" i="4"/>
  <c r="T7" i="9"/>
  <c r="S7" i="9"/>
  <c r="S45" i="9"/>
  <c r="U45" i="9"/>
  <c r="S32" i="9"/>
  <c r="AA32" i="2"/>
  <c r="Z32" i="2"/>
  <c r="W32" i="2"/>
  <c r="Z23" i="4"/>
  <c r="W23" i="4"/>
  <c r="S43" i="9"/>
  <c r="AG23" i="2"/>
  <c r="AH23" i="2"/>
  <c r="AP27" i="4"/>
  <c r="AQ27" i="4"/>
  <c r="S15" i="9"/>
  <c r="K89" i="5"/>
  <c r="T15" i="9"/>
  <c r="AE140" i="2"/>
  <c r="AA40" i="2"/>
  <c r="Y34" i="2"/>
  <c r="AB34" i="2"/>
  <c r="AH21" i="2"/>
  <c r="AG21" i="2"/>
  <c r="AB18" i="2"/>
  <c r="W14" i="4"/>
  <c r="Z14" i="4"/>
  <c r="W45" i="4"/>
  <c r="S41" i="9"/>
  <c r="AH49" i="4"/>
  <c r="S35" i="9"/>
  <c r="U35" i="9"/>
  <c r="T35" i="9"/>
  <c r="Y13" i="2"/>
  <c r="AB13" i="2"/>
  <c r="AP31" i="4"/>
  <c r="AQ31" i="4"/>
  <c r="T32" i="9"/>
  <c r="AQ18" i="4"/>
  <c r="Z40" i="2"/>
  <c r="AA35" i="2"/>
  <c r="W35" i="2"/>
  <c r="Z27" i="2"/>
  <c r="W27" i="2"/>
  <c r="AB24" i="2"/>
  <c r="AA10" i="2"/>
  <c r="Z10" i="2"/>
  <c r="Z9" i="2"/>
  <c r="AA9" i="2"/>
  <c r="AA8" i="2"/>
  <c r="AQ32" i="4"/>
  <c r="Z21" i="4"/>
  <c r="W21" i="4"/>
  <c r="L19" i="3"/>
  <c r="L18" i="3"/>
  <c r="T17" i="9"/>
  <c r="T9" i="9"/>
  <c r="U9" i="9"/>
  <c r="AB35" i="2"/>
  <c r="J55" i="2"/>
  <c r="K51" i="5"/>
  <c r="K17" i="5"/>
  <c r="AQ35" i="4"/>
  <c r="AN40" i="4"/>
  <c r="AO49" i="4"/>
  <c r="S30" i="9"/>
  <c r="S27" i="9"/>
  <c r="S13" i="9"/>
  <c r="U11" i="9"/>
  <c r="X6" i="4"/>
  <c r="X40" i="4"/>
  <c r="K101" i="5"/>
  <c r="AG12" i="2"/>
  <c r="AG38" i="2"/>
  <c r="AG30" i="2"/>
  <c r="AG29" i="2"/>
  <c r="AH18" i="2"/>
  <c r="AH15" i="2"/>
  <c r="AG8" i="2"/>
  <c r="G55" i="2"/>
  <c r="W39" i="4"/>
  <c r="AP30" i="4"/>
  <c r="Z26" i="4"/>
  <c r="Z25" i="4"/>
  <c r="AQ9" i="4"/>
  <c r="AP8" i="4"/>
  <c r="AH50" i="4"/>
  <c r="E9" i="3"/>
  <c r="Z44" i="4"/>
  <c r="S44" i="9"/>
  <c r="S42" i="9"/>
  <c r="U37" i="9"/>
  <c r="S34" i="9"/>
  <c r="U31" i="9"/>
  <c r="X20" i="4"/>
  <c r="X46" i="4"/>
  <c r="K121" i="5"/>
  <c r="P19" i="5"/>
  <c r="Q19" i="5" s="1"/>
  <c r="AC140" i="2"/>
  <c r="E11" i="3"/>
  <c r="S29" i="9"/>
  <c r="X36" i="4"/>
  <c r="X13" i="4"/>
  <c r="K81" i="5"/>
  <c r="AA22" i="2"/>
  <c r="W22" i="2"/>
  <c r="AB36" i="2"/>
  <c r="AA21" i="2"/>
  <c r="Z36" i="4"/>
  <c r="AP24" i="4"/>
  <c r="U44" i="9"/>
  <c r="T22" i="9"/>
  <c r="X38" i="4"/>
  <c r="X27" i="4"/>
  <c r="P142" i="2"/>
  <c r="AB30" i="2"/>
  <c r="AQ19" i="4"/>
  <c r="K83" i="5"/>
  <c r="T11" i="9"/>
  <c r="L6" i="3"/>
  <c r="AG37" i="2"/>
  <c r="AH34" i="2"/>
  <c r="AB27" i="2"/>
  <c r="AG6" i="2"/>
  <c r="AG5" i="2"/>
  <c r="K77" i="5"/>
  <c r="AP39" i="4"/>
  <c r="AP34" i="4"/>
  <c r="W32" i="4"/>
  <c r="W31" i="4"/>
  <c r="W19" i="4"/>
  <c r="W11" i="4"/>
  <c r="W8" i="4"/>
  <c r="E14" i="3"/>
  <c r="Z42" i="4"/>
  <c r="U39" i="9"/>
  <c r="U38" i="9"/>
  <c r="T36" i="9"/>
  <c r="T25" i="9"/>
  <c r="X15" i="4"/>
  <c r="P59" i="5"/>
  <c r="Q59" i="5" s="1"/>
  <c r="P51" i="5"/>
  <c r="Q51" i="5" s="1"/>
  <c r="K111" i="5"/>
  <c r="K49" i="5"/>
  <c r="K59" i="5"/>
  <c r="K53" i="5"/>
  <c r="K97" i="5"/>
  <c r="K75" i="5"/>
  <c r="P75" i="5"/>
  <c r="Q75" i="5" s="1"/>
  <c r="K63" i="5"/>
  <c r="K35" i="5"/>
  <c r="K19" i="5"/>
  <c r="P115" i="5"/>
  <c r="S115" i="5"/>
  <c r="P99" i="5"/>
  <c r="K15" i="5"/>
  <c r="K41" i="5"/>
  <c r="K23" i="5"/>
  <c r="K9" i="5"/>
  <c r="K37" i="5"/>
  <c r="P35" i="5"/>
  <c r="Q35" i="5" s="1"/>
  <c r="K29" i="5"/>
  <c r="K13" i="5"/>
  <c r="K33" i="5"/>
  <c r="P83" i="5"/>
  <c r="O83" i="5"/>
  <c r="O91" i="5"/>
  <c r="V56" i="2"/>
  <c r="W41" i="4"/>
  <c r="Z41" i="4"/>
  <c r="Z33" i="4"/>
  <c r="W33" i="4"/>
  <c r="Z20" i="4"/>
  <c r="W20" i="4"/>
  <c r="AB31" i="2"/>
  <c r="AB32" i="2"/>
  <c r="AP26" i="4"/>
  <c r="W10" i="4"/>
  <c r="J99" i="5"/>
  <c r="K99" i="5" s="1"/>
  <c r="J69" i="5"/>
  <c r="K69" i="5" s="1"/>
  <c r="AG9" i="2"/>
  <c r="S36" i="9"/>
  <c r="U8" i="9"/>
  <c r="S8" i="9"/>
  <c r="J117" i="5"/>
  <c r="S123" i="5" s="1"/>
  <c r="J66" i="5"/>
  <c r="K67" i="5" s="1"/>
  <c r="K113" i="5"/>
  <c r="T37" i="9"/>
  <c r="U13" i="9"/>
  <c r="S28" i="9"/>
  <c r="W37" i="2"/>
  <c r="AB29" i="2"/>
  <c r="AH24" i="2"/>
  <c r="AG24" i="2"/>
  <c r="Y21" i="2"/>
  <c r="AH20" i="2"/>
  <c r="AA13" i="2"/>
  <c r="AH11" i="2"/>
  <c r="AB10" i="2"/>
  <c r="J43" i="5"/>
  <c r="J42" i="5"/>
  <c r="P43" i="5" s="1"/>
  <c r="Q43" i="5" s="1"/>
  <c r="AQ33" i="4"/>
  <c r="AP17" i="4"/>
  <c r="AQ17" i="4"/>
  <c r="AQ15" i="4"/>
  <c r="AQ14" i="4"/>
  <c r="AQ13" i="4"/>
  <c r="AP12" i="4"/>
  <c r="L15" i="3"/>
  <c r="L14" i="3"/>
  <c r="K79" i="5"/>
  <c r="J26" i="5"/>
  <c r="P27" i="5" s="1"/>
  <c r="Q27" i="5" s="1"/>
  <c r="J27" i="5"/>
  <c r="AA39" i="2"/>
  <c r="X55" i="2"/>
  <c r="AQ22" i="4"/>
  <c r="AP22" i="4"/>
  <c r="E12" i="3"/>
  <c r="E13" i="3"/>
  <c r="J91" i="5"/>
  <c r="J90" i="5"/>
  <c r="P91" i="5" s="1"/>
  <c r="AP21" i="4"/>
  <c r="AB8" i="2"/>
  <c r="AQ23" i="4"/>
  <c r="AP23" i="4"/>
  <c r="AJ50" i="4"/>
  <c r="AJ52" i="4"/>
  <c r="AQ39" i="4"/>
  <c r="AQ28" i="4"/>
  <c r="W30" i="2"/>
  <c r="Z30" i="2"/>
  <c r="AA30" i="2"/>
  <c r="Y29" i="2"/>
  <c r="AB26" i="2"/>
  <c r="Z25" i="2"/>
  <c r="AB15" i="2"/>
  <c r="AG14" i="2"/>
  <c r="W10" i="2"/>
  <c r="AB5" i="2"/>
  <c r="AQ34" i="4"/>
  <c r="AP14" i="4"/>
  <c r="AP6" i="4"/>
  <c r="AO40" i="4"/>
  <c r="AO50" i="4"/>
  <c r="S24" i="9"/>
  <c r="T24" i="9"/>
  <c r="K11" i="5"/>
  <c r="Y28" i="2"/>
  <c r="AB28" i="2"/>
  <c r="Z20" i="2"/>
  <c r="W20" i="2"/>
  <c r="AG26" i="2"/>
  <c r="AH26" i="2"/>
  <c r="Y17" i="2"/>
  <c r="AB17" i="2"/>
  <c r="G56" i="2"/>
  <c r="AG15" i="2"/>
  <c r="Z34" i="2"/>
  <c r="AA34" i="2"/>
  <c r="W34" i="2"/>
  <c r="L20" i="3"/>
  <c r="L21" i="3"/>
  <c r="K103" i="5"/>
  <c r="Z15" i="2"/>
  <c r="AH25" i="2"/>
  <c r="AB37" i="2"/>
  <c r="Y37" i="2"/>
  <c r="Y35" i="2"/>
  <c r="AH31" i="2"/>
  <c r="AG31" i="2"/>
  <c r="AA26" i="2"/>
  <c r="W26" i="2"/>
  <c r="Y25" i="2"/>
  <c r="AA18" i="2"/>
  <c r="W18" i="2"/>
  <c r="W13" i="2"/>
  <c r="Y12" i="2"/>
  <c r="Y9" i="2"/>
  <c r="AB9" i="2"/>
  <c r="Z6" i="2"/>
  <c r="W6" i="2"/>
  <c r="AA6" i="2"/>
  <c r="V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U41" i="9"/>
  <c r="T41" i="9"/>
  <c r="T30" i="9"/>
  <c r="U30" i="9"/>
  <c r="K109" i="5"/>
  <c r="AH51" i="4"/>
  <c r="Z28" i="2"/>
  <c r="AA28" i="2"/>
  <c r="AF140" i="2"/>
  <c r="AH22" i="2"/>
  <c r="AG22" i="2"/>
  <c r="Z14" i="2"/>
  <c r="W14" i="2"/>
  <c r="AA14" i="2"/>
  <c r="AQ29" i="4"/>
  <c r="J87" i="5"/>
  <c r="K87" i="5" s="1"/>
  <c r="J31" i="5"/>
  <c r="K31" i="5" s="1"/>
  <c r="J61" i="5"/>
  <c r="K61" i="5" s="1"/>
  <c r="S37" i="9"/>
  <c r="J106" i="5"/>
  <c r="K107" i="5" s="1"/>
  <c r="X56" i="2"/>
  <c r="W25" i="2"/>
  <c r="Z39" i="2"/>
  <c r="AB38" i="2"/>
  <c r="AG18" i="2"/>
  <c r="AH16" i="2"/>
  <c r="AG7" i="2"/>
  <c r="AH7" i="2"/>
  <c r="N55" i="2"/>
  <c r="N56" i="2"/>
  <c r="AP38" i="4"/>
  <c r="AQ21" i="4"/>
  <c r="Z19" i="4"/>
  <c r="AN49" i="4"/>
  <c r="AN50" i="4"/>
  <c r="L9" i="3"/>
  <c r="E6" i="3"/>
  <c r="O99" i="5"/>
  <c r="S33" i="9"/>
  <c r="T33" i="9"/>
  <c r="S19" i="9"/>
  <c r="S12" i="9"/>
  <c r="T12" i="9"/>
  <c r="X42" i="4"/>
  <c r="Y14" i="2"/>
  <c r="AB14" i="2"/>
  <c r="W34" i="4"/>
  <c r="Z34" i="4"/>
  <c r="E10" i="3"/>
  <c r="AG36" i="2"/>
  <c r="AH29" i="2"/>
  <c r="Z24" i="2"/>
  <c r="W38" i="4"/>
  <c r="W30" i="4"/>
  <c r="AQ24" i="4"/>
  <c r="S39" i="9"/>
  <c r="S17" i="9"/>
  <c r="S10" i="9"/>
  <c r="T19" i="9"/>
  <c r="U16" i="9"/>
  <c r="AG27" i="2"/>
  <c r="Z16" i="2"/>
  <c r="W16" i="2"/>
  <c r="Z31" i="4"/>
  <c r="W27" i="4"/>
  <c r="Z13" i="4"/>
  <c r="W13" i="4"/>
  <c r="Z12" i="4"/>
  <c r="L12" i="3"/>
  <c r="Z46" i="4"/>
  <c r="O107" i="5"/>
  <c r="X44" i="4"/>
  <c r="Q11" i="5" l="1"/>
  <c r="Q123" i="5"/>
  <c r="Q115" i="5"/>
  <c r="P67" i="5"/>
  <c r="Q67" i="5" s="1"/>
  <c r="AQ40" i="4"/>
  <c r="Y55" i="2"/>
  <c r="AQ49" i="4"/>
  <c r="Q83" i="5"/>
  <c r="P107" i="5"/>
  <c r="Q107" i="5" s="1"/>
  <c r="Q99" i="5"/>
  <c r="K7" i="5"/>
  <c r="AQ50" i="4"/>
  <c r="K43" i="5"/>
  <c r="AA56" i="2"/>
  <c r="AA55" i="2"/>
  <c r="K117" i="5"/>
  <c r="W56" i="2"/>
  <c r="W55" i="2"/>
  <c r="Y56" i="2"/>
  <c r="Z55" i="2"/>
  <c r="Z56" i="2"/>
  <c r="K91" i="5"/>
  <c r="K27" i="5"/>
  <c r="S99" i="5"/>
  <c r="AP49" i="4"/>
  <c r="AP40" i="4"/>
  <c r="AP50" i="4"/>
  <c r="Q91" i="5"/>
</calcChain>
</file>

<file path=xl/sharedStrings.xml><?xml version="1.0" encoding="utf-8"?>
<sst xmlns="http://schemas.openxmlformats.org/spreadsheetml/2006/main" count="49513" uniqueCount="413">
  <si>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</si>
  <si>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</si>
  <si>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</si>
  <si>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</si>
  <si>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</si>
  <si>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</si>
  <si>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</si>
  <si>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</si>
  <si>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</si>
  <si>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</si>
  <si>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</si>
  <si>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</si>
  <si>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</si>
  <si>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</si>
  <si>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</si>
  <si>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</si>
  <si>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</si>
  <si>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</si>
  <si>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</si>
  <si>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</si>
  <si>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</si>
  <si>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</si>
  <si>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</si>
  <si>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</si>
  <si>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</si>
  <si>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</si>
  <si>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</si>
  <si>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</si>
  <si>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</si>
  <si>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</si>
  <si>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</si>
  <si>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</si>
  <si>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</si>
  <si>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</si>
  <si>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</si>
  <si>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</si>
  <si>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</si>
  <si>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</si>
  <si>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</si>
  <si>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</si>
  <si>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</si>
  <si>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</si>
  <si>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</si>
  <si>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</si>
  <si>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</si>
  <si>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</si>
  <si>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</si>
  <si>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</si>
  <si>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</si>
  <si>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</si>
  <si>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</si>
  <si>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</si>
  <si>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</si>
  <si>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</si>
  <si>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</si>
  <si>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</si>
  <si>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</si>
  <si>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</si>
  <si>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</si>
  <si>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</si>
  <si>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</si>
  <si>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</si>
  <si>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</si>
  <si>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</si>
  <si>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</si>
  <si>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</si>
  <si>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</si>
  <si>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</si>
  <si>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</si>
  <si>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</si>
  <si>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</si>
  <si>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</si>
  <si>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</si>
  <si>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</si>
  <si>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</si>
  <si>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</si>
  <si>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</si>
  <si>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</si>
  <si>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</si>
  <si>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</si>
  <si>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</si>
  <si>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</si>
  <si>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</si>
  <si>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</si>
  <si>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</si>
  <si>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</si>
  <si>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</si>
  <si>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</si>
  <si>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</si>
  <si>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</si>
  <si>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</si>
  <si>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</si>
  <si>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</si>
  <si>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</si>
  <si>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</si>
  <si>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</si>
  <si>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</si>
  <si>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</si>
  <si>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</si>
  <si>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</si>
  <si>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</si>
  <si>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</si>
  <si>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</si>
  <si>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</si>
  <si>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</si>
  <si>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</si>
  <si>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</si>
  <si>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</si>
  <si>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</si>
  <si>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</si>
  <si>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</si>
  <si>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</si>
  <si>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</si>
  <si>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</si>
  <si>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</si>
  <si>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</si>
  <si>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</si>
  <si>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</si>
  <si>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</si>
  <si>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</si>
  <si>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</si>
  <si>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</si>
  <si>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</si>
  <si>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</si>
  <si>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</si>
  <si>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</si>
  <si>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</si>
  <si>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</si>
  <si>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</si>
  <si>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</si>
  <si>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</si>
  <si>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</si>
  <si>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</si>
  <si>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</si>
  <si>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</si>
  <si>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</si>
  <si>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</si>
  <si>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</si>
  <si>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</si>
  <si>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</si>
  <si>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</si>
  <si>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</si>
  <si>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</si>
  <si>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</si>
  <si>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</si>
  <si>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</si>
  <si>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</si>
  <si>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</si>
  <si>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</si>
  <si>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</si>
  <si>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NDVI F5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</si>
  <si>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</si>
  <si>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</si>
  <si>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</si>
  <si>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</si>
  <si>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</si>
  <si>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</si>
  <si>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Growth Stage  --&gt;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</si>
  <si>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</si>
  <si>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</si>
  <si>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</si>
  <si>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</si>
  <si>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</si>
  <si>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</si>
  <si>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</si>
  <si>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</si>
  <si>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Sensing</t>
  </si>
  <si>
    <t>GDD&gt;0    --&gt;</t>
  </si>
  <si>
    <t xml:space="preserve">Plot ID    </t>
  </si>
  <si>
    <t>YP Plot (lb)</t>
  </si>
  <si>
    <t>Yield (bu/ac)</t>
  </si>
  <si>
    <t>Yield (kg/ha)</t>
  </si>
  <si>
    <t>(YP Plots)</t>
  </si>
  <si>
    <t>12.5% Moisture</t>
  </si>
  <si>
    <t>12.5 % Moisture</t>
  </si>
  <si>
    <t>NDVI (avg)</t>
  </si>
  <si>
    <t>std dev</t>
  </si>
  <si>
    <t>avg. bu/ac</t>
  </si>
  <si>
    <t>std dev bu/ac</t>
  </si>
  <si>
    <t>TAM101</t>
  </si>
  <si>
    <t>Nicoma</t>
  </si>
  <si>
    <t>Triumph64</t>
  </si>
  <si>
    <t>March 15, F5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</si>
  <si>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</si>
  <si>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</si>
  <si>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</si>
  <si>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</si>
  <si>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</si>
  <si>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</si>
  <si>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</si>
  <si>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</si>
  <si>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</si>
  <si>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</si>
  <si>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</si>
  <si>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</si>
  <si>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</si>
  <si>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</si>
  <si>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</si>
  <si>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</si>
  <si>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</si>
  <si>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</si>
  <si>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</si>
  <si>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</si>
  <si>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</si>
  <si>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100 Pre Avg</t>
  </si>
  <si>
    <t>Ruby Lee</t>
  </si>
  <si>
    <t>PlantDate</t>
  </si>
  <si>
    <t>HarvestDate</t>
  </si>
  <si>
    <t>Days p-sGDD&gt;0</t>
  </si>
  <si>
    <t>40 lb N</t>
  </si>
  <si>
    <t>P Response</t>
  </si>
  <si>
    <t>60-40-60/60-0-60</t>
  </si>
  <si>
    <t>60-40-60 - 60-0-60</t>
  </si>
  <si>
    <t>60-60-60 minus 60-0-60</t>
  </si>
  <si>
    <t>NDVI,F7</t>
  </si>
  <si>
    <t>NDVI, F9</t>
  </si>
  <si>
    <t>Mgha</t>
  </si>
  <si>
    <t>no yield in 1973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</si>
  <si>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</si>
  <si>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</si>
  <si>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</si>
  <si>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</si>
  <si>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</si>
  <si>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</si>
  <si>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</si>
  <si>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</si>
  <si>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</si>
  <si>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</si>
  <si>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</si>
  <si>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</si>
  <si>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</si>
  <si>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</si>
  <si>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</si>
  <si>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</si>
  <si>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</si>
  <si>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</si>
  <si>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</si>
  <si>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</si>
  <si>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</si>
  <si>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</si>
  <si>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</si>
  <si>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</si>
  <si>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</si>
  <si>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</si>
  <si>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</si>
  <si>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</si>
  <si>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</si>
  <si>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</si>
  <si>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</si>
  <si>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</si>
  <si>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</si>
  <si>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</si>
  <si>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</si>
  <si>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</si>
  <si>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</si>
  <si>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</si>
  <si>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r>
      <t xml:space="preserve">last </t>
    </r>
    <r>
      <rPr>
        <b/>
        <sz val="11"/>
        <color rgb="FFFF0000"/>
        <rFont val="Calibri"/>
        <family val="2"/>
        <scheme val="minor"/>
      </rPr>
      <t>5</t>
    </r>
    <r>
      <rPr>
        <sz val="10"/>
        <rFont val="Arial"/>
        <family val="2"/>
      </rPr>
      <t xml:space="preserve"> yr +20%</t>
    </r>
  </si>
  <si>
    <r>
      <t xml:space="preserve">last </t>
    </r>
    <r>
      <rPr>
        <b/>
        <sz val="11"/>
        <color rgb="FFFF0000"/>
        <rFont val="Calibri"/>
        <family val="2"/>
        <scheme val="minor"/>
      </rPr>
      <t>3</t>
    </r>
    <r>
      <rPr>
        <sz val="10"/>
        <rFont val="Arial"/>
        <family val="2"/>
      </rPr>
      <t xml:space="preserve"> yr+20%</t>
    </r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</si>
  <si>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</si>
  <si>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</si>
  <si>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</si>
  <si>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</si>
  <si>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</si>
  <si>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</si>
  <si>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</si>
  <si>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</si>
  <si>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</si>
  <si>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</si>
  <si>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</si>
  <si>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</si>
  <si>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</si>
  <si>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</si>
  <si>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</si>
  <si>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</si>
  <si>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</si>
  <si>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</si>
  <si>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</si>
  <si>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</si>
  <si>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</si>
  <si>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r>
      <t xml:space="preserve">for </t>
    </r>
    <r>
      <rPr>
        <b/>
        <sz val="10"/>
        <rFont val="Arial"/>
        <family val="2"/>
      </rPr>
      <t>YPN</t>
    </r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</si>
  <si>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</si>
  <si>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</si>
  <si>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</si>
  <si>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</si>
  <si>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</si>
  <si>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</si>
  <si>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</si>
  <si>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</si>
  <si>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</si>
  <si>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</si>
  <si>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</si>
  <si>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</si>
  <si>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L5 +30%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</si>
  <si>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</si>
  <si>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</si>
  <si>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</si>
  <si>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</si>
  <si>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</si>
  <si>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</si>
  <si>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</si>
  <si>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>NDVI  t4</t>
  </si>
  <si>
    <t>NDVI  t7</t>
  </si>
  <si>
    <t xml:space="preserve">Opt </t>
  </si>
  <si>
    <t xml:space="preserve">N Rate </t>
  </si>
  <si>
    <t>observed</t>
  </si>
  <si>
    <t>Rate observed</t>
  </si>
  <si>
    <t xml:space="preserve">Yld </t>
  </si>
  <si>
    <t xml:space="preserve">at </t>
  </si>
  <si>
    <t>ONR</t>
  </si>
  <si>
    <t>Yld at 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</si>
  <si>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</si>
  <si>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</si>
  <si>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</si>
  <si>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</si>
  <si>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</si>
  <si>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</si>
  <si>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</si>
  <si>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</si>
  <si>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</si>
  <si>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>equation</t>
  </si>
  <si>
    <t xml:space="preserve">  = 0.4329x + 20.967</t>
  </si>
  <si>
    <t>Revenue SBNRC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</si>
  <si>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</si>
  <si>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</si>
  <si>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</si>
  <si>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</si>
  <si>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</si>
  <si>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</si>
  <si>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</si>
  <si>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</si>
  <si>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</si>
  <si>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</si>
  <si>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</si>
  <si>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</si>
  <si>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</si>
  <si>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</si>
  <si>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</si>
  <si>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</si>
  <si>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</si>
  <si>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</si>
  <si>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SBNRC net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</si>
  <si>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</si>
  <si>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</si>
  <si>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</si>
  <si>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</si>
  <si>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</si>
  <si>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</si>
  <si>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</si>
  <si>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</si>
  <si>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</si>
  <si>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</si>
  <si>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</si>
  <si>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</si>
  <si>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</si>
  <si>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</si>
  <si>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</si>
  <si>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</si>
  <si>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</si>
  <si>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</si>
  <si>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</si>
  <si>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</si>
  <si>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</si>
  <si>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</si>
  <si>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</si>
  <si>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100 lb N/ac yield</t>
  </si>
  <si>
    <t>0 lbs N/ac</t>
  </si>
  <si>
    <t>yp0=734.57*exp(INSEY*212.14)</t>
  </si>
  <si>
    <t>yp0=590*exp(INSEY*258.2)</t>
  </si>
  <si>
    <t>KSU/OSU</t>
  </si>
  <si>
    <t>OSU-wheat</t>
  </si>
  <si>
    <t xml:space="preserve">. </t>
  </si>
  <si>
    <t>R2</t>
  </si>
  <si>
    <t>Yld avg</t>
  </si>
  <si>
    <t>NDVI versus Grain Yield</t>
  </si>
  <si>
    <t>Experiment 502, 1999-2015</t>
  </si>
  <si>
    <t>FOR SAS</t>
  </si>
  <si>
    <t>FOR EXCEL</t>
  </si>
  <si>
    <t>Obs</t>
  </si>
  <si>
    <t>rep 1</t>
  </si>
  <si>
    <t>rep 2</t>
  </si>
  <si>
    <t>rep 3</t>
  </si>
  <si>
    <t>rep 4</t>
  </si>
  <si>
    <t>Treatment 6</t>
  </si>
  <si>
    <t>Standard Deviation, Treatment 6</t>
  </si>
  <si>
    <t xml:space="preserve">Std. Dev. </t>
  </si>
  <si>
    <t>CV</t>
  </si>
  <si>
    <t>Trt 6</t>
  </si>
  <si>
    <t>90-20-55</t>
  </si>
  <si>
    <t>What did the check plots yield</t>
  </si>
  <si>
    <t xml:space="preserve">  7 minus 2 (N response)</t>
  </si>
  <si>
    <t>Std. Dev.</t>
  </si>
  <si>
    <t>Exp 502</t>
  </si>
  <si>
    <t>ALL 4 reps</t>
  </si>
  <si>
    <t>_TYPE_</t>
  </si>
  <si>
    <t>_FREQ_</t>
  </si>
  <si>
    <t>sstd</t>
  </si>
  <si>
    <t>SED</t>
  </si>
  <si>
    <t>t</t>
  </si>
  <si>
    <t>2 reps (1 and 2)</t>
  </si>
  <si>
    <t>3 reps  (1-3)</t>
  </si>
  <si>
    <t>MSE</t>
  </si>
  <si>
    <r>
      <t>SED = square root (2*MSE/reps)   = square root (2*s</t>
    </r>
    <r>
      <rPr>
        <b/>
        <vertAlign val="superscript"/>
        <sz val="10"/>
        <color rgb="FF000000"/>
        <rFont val="Arial"/>
        <family val="2"/>
      </rPr>
      <t>2</t>
    </r>
    <r>
      <rPr>
        <b/>
        <sz val="14"/>
        <color rgb="FF000000"/>
        <rFont val="Arial"/>
        <family val="2"/>
      </rPr>
      <t>/reps)</t>
    </r>
  </si>
  <si>
    <t>LSD r=4</t>
  </si>
  <si>
    <t>LSD r=3</t>
  </si>
  <si>
    <t>LSD r=2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</si>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</sst>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"/>
    <numFmt numFmtId="165" formatCode="0.000"/>
    <numFmt numFmtId="166" formatCode="0.0"/>
    <numFmt numFmtId="167" formatCode="[$-409]d\-mmm\-yy;@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u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vertAlign val="superscript"/>
      <sz val="10"/>
      <color rgb="FF000000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156">
    <xf numFmtId="0" fontId="0" fillId="0" borderId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33" borderId="11" applyNumberFormat="0" applyAlignment="0" applyProtection="0"/>
    <xf numFmtId="0" fontId="25" fillId="34" borderId="12" applyNumberFormat="0" applyAlignment="0" applyProtection="0"/>
    <xf numFmtId="0" fontId="26" fillId="0" borderId="0" applyNumberFormat="0" applyFill="0" applyBorder="0" applyAlignment="0" applyProtection="0"/>
    <xf numFmtId="0" fontId="27" fillId="35" borderId="0" applyNumberFormat="0" applyBorder="0" applyAlignment="0" applyProtection="0"/>
    <xf numFmtId="0" fontId="28" fillId="0" borderId="13" applyNumberFormat="0" applyFill="0" applyAlignment="0" applyProtection="0"/>
    <xf numFmtId="0" fontId="29" fillId="0" borderId="14" applyNumberFormat="0" applyFill="0" applyAlignment="0" applyProtection="0"/>
    <xf numFmtId="0" fontId="30" fillId="0" borderId="15" applyNumberFormat="0" applyFill="0" applyAlignment="0" applyProtection="0"/>
    <xf numFmtId="0" fontId="30" fillId="0" borderId="0" applyNumberFormat="0" applyFill="0" applyBorder="0" applyAlignment="0" applyProtection="0"/>
    <xf numFmtId="0" fontId="31" fillId="36" borderId="11" applyNumberFormat="0" applyAlignment="0" applyProtection="0"/>
    <xf numFmtId="0" fontId="32" fillId="0" borderId="16" applyNumberFormat="0" applyFill="0" applyAlignment="0" applyProtection="0"/>
    <xf numFmtId="0" fontId="33" fillId="3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0" fillId="0" borderId="0"/>
    <xf numFmtId="0" fontId="21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38" borderId="17" applyNumberFormat="0" applyFont="0" applyAlignment="0" applyProtection="0"/>
    <xf numFmtId="0" fontId="34" fillId="33" borderId="18" applyNumberFormat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8" fillId="0" borderId="0"/>
    <xf numFmtId="0" fontId="8" fillId="38" borderId="17" applyNumberFormat="0" applyFont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6" borderId="0" applyNumberFormat="0" applyBorder="0" applyAlignment="0" applyProtection="0"/>
    <xf numFmtId="0" fontId="8" fillId="11" borderId="0" applyNumberFormat="0" applyBorder="0" applyAlignment="0" applyProtection="0"/>
    <xf numFmtId="0" fontId="8" fillId="17" borderId="0" applyNumberFormat="0" applyBorder="0" applyAlignment="0" applyProtection="0"/>
    <xf numFmtId="0" fontId="8" fillId="12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7" fillId="0" borderId="0"/>
    <xf numFmtId="0" fontId="7" fillId="38" borderId="17" applyNumberFormat="0" applyFont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9" borderId="0" applyNumberFormat="0" applyBorder="0" applyAlignment="0" applyProtection="0"/>
    <xf numFmtId="0" fontId="6" fillId="0" borderId="0"/>
    <xf numFmtId="0" fontId="5" fillId="0" borderId="0"/>
    <xf numFmtId="0" fontId="4" fillId="0" borderId="0"/>
  </cellStyleXfs>
  <cellXfs count="348">
    <xf numFmtId="0" fontId="0" fillId="0" borderId="0" xfId="0"/>
    <xf numFmtId="164" fontId="10" fillId="0" borderId="0" xfId="0" applyNumberFormat="1" applyFont="1"/>
    <xf numFmtId="164" fontId="11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16" fillId="39" borderId="0" xfId="0" applyFont="1" applyFill="1"/>
    <xf numFmtId="0" fontId="16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38" fillId="0" borderId="0" xfId="0" applyFont="1"/>
    <xf numFmtId="0" fontId="17" fillId="0" borderId="0" xfId="0" applyFont="1"/>
    <xf numFmtId="0" fontId="16" fillId="42" borderId="0" xfId="0" applyFont="1" applyFill="1"/>
    <xf numFmtId="0" fontId="0" fillId="0" borderId="0" xfId="0" applyAlignment="1">
      <alignment horizontal="left"/>
    </xf>
    <xf numFmtId="0" fontId="16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17" fillId="44" borderId="0" xfId="0" applyFont="1" applyFill="1"/>
    <xf numFmtId="0" fontId="17" fillId="45" borderId="0" xfId="0" applyFont="1" applyFill="1"/>
    <xf numFmtId="0" fontId="17" fillId="46" borderId="0" xfId="0" applyFont="1" applyFill="1"/>
    <xf numFmtId="0" fontId="17" fillId="47" borderId="0" xfId="0" applyFont="1" applyFill="1"/>
    <xf numFmtId="0" fontId="0" fillId="47" borderId="0" xfId="0" applyFill="1"/>
    <xf numFmtId="0" fontId="16" fillId="48" borderId="0" xfId="0" applyFont="1" applyFill="1"/>
    <xf numFmtId="0" fontId="16" fillId="39" borderId="0" xfId="0" applyFont="1" applyFill="1" applyAlignment="1">
      <alignment horizontal="left"/>
    </xf>
    <xf numFmtId="0" fontId="17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16" fillId="49" borderId="0" xfId="0" applyFont="1" applyFill="1" applyAlignment="1">
      <alignment horizontal="left"/>
    </xf>
    <xf numFmtId="0" fontId="16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17" fillId="39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15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36" fillId="39" borderId="0" xfId="0" applyFont="1" applyFill="1" applyAlignment="1">
      <alignment horizontal="left"/>
    </xf>
    <xf numFmtId="0" fontId="10" fillId="4" borderId="0" xfId="49" applyFont="1" applyFill="1"/>
    <xf numFmtId="0" fontId="10" fillId="4" borderId="0" xfId="50" applyFont="1" applyFill="1"/>
    <xf numFmtId="0" fontId="10" fillId="4" borderId="0" xfId="45" applyFont="1" applyFill="1"/>
    <xf numFmtId="0" fontId="10" fillId="4" borderId="0" xfId="69" applyFont="1" applyFill="1"/>
    <xf numFmtId="0" fontId="10" fillId="4" borderId="0" xfId="51" applyFont="1" applyFill="1"/>
    <xf numFmtId="0" fontId="10" fillId="4" borderId="0" xfId="90" applyFont="1" applyFill="1"/>
    <xf numFmtId="0" fontId="10" fillId="4" borderId="0" xfId="52" applyFont="1" applyFill="1"/>
    <xf numFmtId="0" fontId="10" fillId="4" borderId="0" xfId="112" applyFont="1" applyFill="1" applyBorder="1"/>
    <xf numFmtId="0" fontId="10" fillId="5" borderId="0" xfId="53" applyFont="1" applyFill="1"/>
    <xf numFmtId="0" fontId="10" fillId="5" borderId="0" xfId="37" applyFont="1" applyFill="1"/>
    <xf numFmtId="0" fontId="10" fillId="5" borderId="0" xfId="54" applyFont="1" applyFill="1"/>
    <xf numFmtId="0" fontId="10" fillId="5" borderId="0" xfId="39" applyFont="1" applyFill="1"/>
    <xf numFmtId="0" fontId="10" fillId="5" borderId="0" xfId="55" applyFont="1" applyFill="1"/>
    <xf numFmtId="0" fontId="10" fillId="5" borderId="0" xfId="41" applyFont="1" applyFill="1"/>
    <xf numFmtId="0" fontId="10" fillId="5" borderId="0" xfId="56" applyFont="1" applyFill="1"/>
    <xf numFmtId="0" fontId="10" fillId="5" borderId="0" xfId="43" applyFont="1" applyFill="1"/>
    <xf numFmtId="0" fontId="10" fillId="4" borderId="0" xfId="57" applyFont="1" applyFill="1"/>
    <xf numFmtId="0" fontId="10" fillId="4" borderId="0" xfId="59" applyFont="1" applyFill="1"/>
    <xf numFmtId="0" fontId="10" fillId="4" borderId="0" xfId="60" applyFont="1" applyFill="1"/>
    <xf numFmtId="0" fontId="10" fillId="4" borderId="0" xfId="61" applyFont="1" applyFill="1"/>
    <xf numFmtId="0" fontId="10" fillId="4" borderId="0" xfId="62" applyFont="1" applyFill="1"/>
    <xf numFmtId="0" fontId="10" fillId="4" borderId="0" xfId="63" applyFont="1" applyFill="1"/>
    <xf numFmtId="0" fontId="10" fillId="4" borderId="0" xfId="65" applyFont="1" applyFill="1"/>
    <xf numFmtId="0" fontId="10" fillId="6" borderId="0" xfId="66" applyFill="1"/>
    <xf numFmtId="0" fontId="10" fillId="6" borderId="0" xfId="67" applyFill="1"/>
    <xf numFmtId="0" fontId="10" fillId="6" borderId="0" xfId="68" applyFill="1"/>
    <xf numFmtId="0" fontId="10" fillId="6" borderId="0" xfId="70" applyFill="1"/>
    <xf numFmtId="0" fontId="10" fillId="6" borderId="0" xfId="71" applyFill="1"/>
    <xf numFmtId="0" fontId="10" fillId="6" borderId="0" xfId="72" applyFill="1"/>
    <xf numFmtId="0" fontId="10" fillId="6" borderId="0" xfId="73" applyFill="1"/>
    <xf numFmtId="0" fontId="10" fillId="6" borderId="0" xfId="74" applyFill="1"/>
    <xf numFmtId="0" fontId="10" fillId="6" borderId="0" xfId="75" applyFont="1" applyFill="1"/>
    <xf numFmtId="0" fontId="10" fillId="6" borderId="0" xfId="76" applyFont="1" applyFill="1"/>
    <xf numFmtId="0" fontId="10" fillId="6" borderId="0" xfId="77" applyFont="1" applyFill="1"/>
    <xf numFmtId="0" fontId="10" fillId="6" borderId="0" xfId="78" applyFont="1" applyFill="1"/>
    <xf numFmtId="0" fontId="10" fillId="6" borderId="0" xfId="79" applyFont="1" applyFill="1"/>
    <xf numFmtId="0" fontId="10" fillId="6" borderId="0" xfId="81" applyFont="1" applyFill="1"/>
    <xf numFmtId="0" fontId="10" fillId="6" borderId="0" xfId="82" applyFont="1" applyFill="1"/>
    <xf numFmtId="0" fontId="10" fillId="6" borderId="0" xfId="83" applyFont="1" applyFill="1"/>
    <xf numFmtId="0" fontId="10" fillId="7" borderId="0" xfId="84" applyFill="1" applyAlignment="1">
      <alignment horizontal="center"/>
    </xf>
    <xf numFmtId="0" fontId="10" fillId="7" borderId="0" xfId="85" applyFill="1" applyAlignment="1">
      <alignment horizontal="center"/>
    </xf>
    <xf numFmtId="0" fontId="10" fillId="7" borderId="0" xfId="86" applyFill="1" applyAlignment="1">
      <alignment horizontal="center"/>
    </xf>
    <xf numFmtId="0" fontId="10" fillId="7" borderId="0" xfId="87" applyFill="1" applyAlignment="1">
      <alignment horizontal="center"/>
    </xf>
    <xf numFmtId="0" fontId="10" fillId="7" borderId="0" xfId="88" applyFill="1" applyAlignment="1">
      <alignment horizontal="center"/>
    </xf>
    <xf numFmtId="0" fontId="10" fillId="7" borderId="0" xfId="89" applyFill="1" applyAlignment="1">
      <alignment horizontal="center"/>
    </xf>
    <xf numFmtId="0" fontId="10" fillId="7" borderId="0" xfId="91" applyFill="1" applyAlignment="1">
      <alignment horizontal="center"/>
    </xf>
    <xf numFmtId="0" fontId="10" fillId="7" borderId="0" xfId="92" applyFill="1" applyAlignment="1">
      <alignment horizontal="center"/>
    </xf>
    <xf numFmtId="0" fontId="10" fillId="6" borderId="0" xfId="93" applyFill="1" applyAlignment="1">
      <alignment horizontal="center"/>
    </xf>
    <xf numFmtId="0" fontId="10" fillId="6" borderId="0" xfId="94" applyFill="1" applyAlignment="1">
      <alignment horizontal="center"/>
    </xf>
    <xf numFmtId="0" fontId="10" fillId="6" borderId="0" xfId="95" applyFill="1" applyAlignment="1">
      <alignment horizontal="center"/>
    </xf>
    <xf numFmtId="0" fontId="10" fillId="6" borderId="0" xfId="96" applyFill="1" applyAlignment="1">
      <alignment horizontal="center"/>
    </xf>
    <xf numFmtId="0" fontId="10" fillId="6" borderId="0" xfId="97" applyFill="1" applyAlignment="1">
      <alignment horizontal="center"/>
    </xf>
    <xf numFmtId="0" fontId="10" fillId="6" borderId="0" xfId="98" applyFill="1" applyAlignment="1">
      <alignment horizontal="center"/>
    </xf>
    <xf numFmtId="0" fontId="10" fillId="6" borderId="0" xfId="99" applyFill="1" applyAlignment="1">
      <alignment horizontal="center"/>
    </xf>
    <xf numFmtId="0" fontId="10" fillId="6" borderId="0" xfId="100" applyFill="1" applyAlignment="1">
      <alignment horizontal="center"/>
    </xf>
    <xf numFmtId="0" fontId="10" fillId="2" borderId="0" xfId="102" applyFill="1" applyAlignment="1">
      <alignment horizontal="center"/>
    </xf>
    <xf numFmtId="0" fontId="10" fillId="2" borderId="0" xfId="103" applyFill="1" applyAlignment="1">
      <alignment horizontal="center"/>
    </xf>
    <xf numFmtId="0" fontId="10" fillId="2" borderId="0" xfId="104" applyFill="1" applyAlignment="1">
      <alignment horizontal="center"/>
    </xf>
    <xf numFmtId="0" fontId="10" fillId="2" borderId="0" xfId="105" applyFill="1" applyAlignment="1">
      <alignment horizontal="center"/>
    </xf>
    <xf numFmtId="0" fontId="10" fillId="2" borderId="0" xfId="106" applyFill="1" applyAlignment="1">
      <alignment horizontal="center"/>
    </xf>
    <xf numFmtId="0" fontId="10" fillId="2" borderId="0" xfId="107" applyFill="1" applyAlignment="1">
      <alignment horizontal="center"/>
    </xf>
    <xf numFmtId="0" fontId="10" fillId="2" borderId="0" xfId="108" applyFill="1" applyAlignment="1">
      <alignment horizontal="center"/>
    </xf>
    <xf numFmtId="0" fontId="10" fillId="2" borderId="0" xfId="109" applyFill="1" applyAlignment="1">
      <alignment horizontal="center"/>
    </xf>
    <xf numFmtId="0" fontId="10" fillId="0" borderId="0" xfId="110"/>
    <xf numFmtId="0" fontId="10" fillId="0" borderId="0" xfId="115"/>
    <xf numFmtId="0" fontId="10" fillId="0" borderId="0" xfId="111"/>
    <xf numFmtId="0" fontId="10" fillId="0" borderId="0" xfId="116"/>
    <xf numFmtId="0" fontId="10" fillId="0" borderId="0" xfId="113"/>
    <xf numFmtId="0" fontId="10" fillId="0" borderId="0" xfId="117"/>
    <xf numFmtId="0" fontId="10" fillId="0" borderId="0" xfId="114"/>
    <xf numFmtId="0" fontId="10" fillId="0" borderId="0" xfId="118"/>
    <xf numFmtId="0" fontId="10" fillId="0" borderId="1" xfId="47" applyBorder="1"/>
    <xf numFmtId="0" fontId="10" fillId="0" borderId="1" xfId="119" applyBorder="1"/>
    <xf numFmtId="0" fontId="10" fillId="0" borderId="1" xfId="58" applyBorder="1"/>
    <xf numFmtId="0" fontId="10" fillId="0" borderId="1" xfId="38" applyBorder="1"/>
    <xf numFmtId="0" fontId="10" fillId="0" borderId="1" xfId="80" applyBorder="1"/>
    <xf numFmtId="0" fontId="10" fillId="0" borderId="1" xfId="40" applyBorder="1"/>
    <xf numFmtId="0" fontId="10" fillId="0" borderId="1" xfId="101" applyBorder="1"/>
    <xf numFmtId="0" fontId="10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10" fillId="2" borderId="0" xfId="46" applyFont="1" applyFill="1" applyAlignment="1">
      <alignment horizontal="left"/>
    </xf>
    <xf numFmtId="0" fontId="10" fillId="2" borderId="4" xfId="46" applyFont="1" applyFill="1" applyBorder="1" applyAlignment="1">
      <alignment horizontal="left"/>
    </xf>
    <xf numFmtId="0" fontId="10" fillId="3" borderId="5" xfId="46" applyFont="1" applyFill="1" applyBorder="1" applyAlignment="1">
      <alignment horizontal="left"/>
    </xf>
    <xf numFmtId="0" fontId="10" fillId="3" borderId="6" xfId="46" applyFont="1" applyFill="1" applyBorder="1" applyAlignment="1">
      <alignment horizontal="left"/>
    </xf>
    <xf numFmtId="0" fontId="10" fillId="3" borderId="7" xfId="46" applyFont="1" applyFill="1" applyBorder="1" applyAlignment="1">
      <alignment horizontal="left"/>
    </xf>
    <xf numFmtId="0" fontId="10" fillId="49" borderId="0" xfId="46" applyFont="1" applyFill="1" applyAlignment="1">
      <alignment horizontal="left"/>
    </xf>
    <xf numFmtId="0" fontId="36" fillId="0" borderId="0" xfId="0" applyFont="1"/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4" xfId="0" applyBorder="1"/>
    <xf numFmtId="2" fontId="0" fillId="0" borderId="0" xfId="0" applyNumberFormat="1"/>
    <xf numFmtId="2" fontId="0" fillId="0" borderId="8" xfId="0" applyNumberFormat="1" applyBorder="1"/>
    <xf numFmtId="2" fontId="0" fillId="0" borderId="1" xfId="0" applyNumberFormat="1" applyBorder="1"/>
    <xf numFmtId="0" fontId="10" fillId="0" borderId="0" xfId="0" applyFont="1"/>
    <xf numFmtId="2" fontId="21" fillId="0" borderId="10" xfId="46" applyNumberFormat="1" applyBorder="1" applyAlignment="1">
      <alignment horizontal="center"/>
    </xf>
    <xf numFmtId="16" fontId="0" fillId="0" borderId="0" xfId="0" applyNumberFormat="1"/>
    <xf numFmtId="15" fontId="0" fillId="0" borderId="0" xfId="0" applyNumberFormat="1"/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0" fontId="21" fillId="0" borderId="0" xfId="46"/>
    <xf numFmtId="165" fontId="21" fillId="0" borderId="0" xfId="46" applyNumberFormat="1"/>
    <xf numFmtId="2" fontId="21" fillId="0" borderId="0" xfId="46" applyNumberFormat="1"/>
    <xf numFmtId="0" fontId="0" fillId="57" borderId="0" xfId="0" applyFill="1" applyAlignment="1">
      <alignment horizontal="left"/>
    </xf>
    <xf numFmtId="0" fontId="16" fillId="57" borderId="0" xfId="0" applyFont="1" applyFill="1" applyAlignment="1">
      <alignment horizontal="left"/>
    </xf>
    <xf numFmtId="0" fontId="21" fillId="0" borderId="0" xfId="46"/>
    <xf numFmtId="165" fontId="21" fillId="0" borderId="0" xfId="46" applyNumberFormat="1" applyAlignment="1">
      <alignment horizontal="left"/>
    </xf>
    <xf numFmtId="0" fontId="21" fillId="0" borderId="0" xfId="46" applyAlignment="1">
      <alignment horizontal="left"/>
    </xf>
    <xf numFmtId="166" fontId="16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10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21" fillId="59" borderId="10" xfId="46" applyNumberFormat="1" applyFill="1" applyBorder="1" applyAlignment="1">
      <alignment horizontal="center"/>
    </xf>
    <xf numFmtId="0" fontId="42" fillId="59" borderId="0" xfId="0" applyFont="1" applyFill="1"/>
    <xf numFmtId="0" fontId="10" fillId="4" borderId="3" xfId="46" applyFont="1" applyFill="1" applyBorder="1" applyAlignment="1">
      <alignment horizontal="left"/>
    </xf>
    <xf numFmtId="0" fontId="10" fillId="4" borderId="0" xfId="46" applyFont="1" applyFill="1" applyAlignment="1">
      <alignment horizontal="left"/>
    </xf>
    <xf numFmtId="0" fontId="10" fillId="4" borderId="0" xfId="46" applyFont="1" applyFill="1" applyBorder="1" applyAlignment="1">
      <alignment horizontal="left"/>
    </xf>
    <xf numFmtId="0" fontId="10" fillId="5" borderId="3" xfId="46" applyFont="1" applyFill="1" applyBorder="1" applyAlignment="1">
      <alignment horizontal="left"/>
    </xf>
    <xf numFmtId="0" fontId="10" fillId="5" borderId="0" xfId="46" applyFont="1" applyFill="1" applyAlignment="1">
      <alignment horizontal="left"/>
    </xf>
    <xf numFmtId="0" fontId="10" fillId="6" borderId="3" xfId="46" applyFont="1" applyFill="1" applyBorder="1" applyAlignment="1">
      <alignment horizontal="left"/>
    </xf>
    <xf numFmtId="0" fontId="10" fillId="6" borderId="0" xfId="46" applyFont="1" applyFill="1" applyAlignment="1">
      <alignment horizontal="left"/>
    </xf>
    <xf numFmtId="0" fontId="10" fillId="6" borderId="4" xfId="46" applyFont="1" applyFill="1" applyBorder="1" applyAlignment="1">
      <alignment horizontal="left"/>
    </xf>
    <xf numFmtId="0" fontId="10" fillId="7" borderId="0" xfId="46" applyFont="1" applyFill="1" applyAlignment="1">
      <alignment horizontal="left"/>
    </xf>
    <xf numFmtId="0" fontId="21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9" fillId="59" borderId="9" xfId="0" applyNumberFormat="1" applyFont="1" applyFill="1" applyBorder="1" applyAlignment="1" applyProtection="1">
      <alignment horizontal="left"/>
    </xf>
    <xf numFmtId="0" fontId="9" fillId="59" borderId="9" xfId="0" applyNumberFormat="1" applyFont="1" applyFill="1" applyBorder="1" applyAlignment="1" applyProtection="1">
      <alignment horizontal="left"/>
    </xf>
    <xf numFmtId="2" fontId="9" fillId="0" borderId="9" xfId="0" applyNumberFormat="1" applyFont="1" applyFill="1" applyBorder="1" applyAlignment="1" applyProtection="1">
      <alignment horizontal="left"/>
    </xf>
    <xf numFmtId="0" fontId="9" fillId="0" borderId="9" xfId="0" applyNumberFormat="1" applyFont="1" applyFill="1" applyBorder="1" applyAlignment="1" applyProtection="1">
      <alignment horizontal="left"/>
    </xf>
    <xf numFmtId="2" fontId="40" fillId="0" borderId="10" xfId="46" applyNumberFormat="1" applyFont="1" applyBorder="1" applyAlignment="1">
      <alignment horizontal="left"/>
    </xf>
    <xf numFmtId="1" fontId="40" fillId="0" borderId="10" xfId="46" applyNumberFormat="1" applyFont="1" applyBorder="1" applyAlignment="1">
      <alignment horizontal="left"/>
    </xf>
    <xf numFmtId="165" fontId="20" fillId="0" borderId="10" xfId="47" applyNumberFormat="1" applyFont="1" applyBorder="1" applyAlignment="1">
      <alignment horizontal="left"/>
    </xf>
    <xf numFmtId="2" fontId="41" fillId="0" borderId="10" xfId="46" applyNumberFormat="1" applyFont="1" applyBorder="1" applyAlignment="1">
      <alignment horizontal="left"/>
    </xf>
    <xf numFmtId="165" fontId="40" fillId="0" borderId="10" xfId="46" applyNumberFormat="1" applyFont="1" applyBorder="1" applyAlignment="1">
      <alignment horizontal="left"/>
    </xf>
    <xf numFmtId="0" fontId="10" fillId="52" borderId="0" xfId="0" applyFont="1" applyFill="1" applyAlignment="1">
      <alignment horizontal="left"/>
    </xf>
    <xf numFmtId="0" fontId="0" fillId="58" borderId="0" xfId="0" applyFill="1" applyAlignment="1">
      <alignment horizontal="left"/>
    </xf>
    <xf numFmtId="0" fontId="10" fillId="58" borderId="0" xfId="0" applyFont="1" applyFill="1" applyAlignment="1">
      <alignment horizontal="left"/>
    </xf>
    <xf numFmtId="0" fontId="39" fillId="39" borderId="0" xfId="0" applyFont="1" applyFill="1" applyAlignment="1">
      <alignment horizontal="left"/>
    </xf>
    <xf numFmtId="0" fontId="10" fillId="39" borderId="0" xfId="0" applyFont="1" applyFill="1" applyAlignment="1">
      <alignment horizontal="left"/>
    </xf>
    <xf numFmtId="0" fontId="43" fillId="0" borderId="0" xfId="0" applyFont="1"/>
    <xf numFmtId="0" fontId="8" fillId="0" borderId="0" xfId="125"/>
    <xf numFmtId="0" fontId="7" fillId="0" borderId="0" xfId="139"/>
    <xf numFmtId="165" fontId="7" fillId="0" borderId="0" xfId="139" applyNumberFormat="1"/>
    <xf numFmtId="165" fontId="7" fillId="0" borderId="0" xfId="139" applyNumberFormat="1"/>
    <xf numFmtId="0" fontId="7" fillId="0" borderId="0" xfId="139"/>
    <xf numFmtId="0" fontId="7" fillId="0" borderId="0" xfId="139"/>
    <xf numFmtId="0" fontId="7" fillId="0" borderId="0" xfId="139"/>
    <xf numFmtId="0" fontId="44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2" fontId="0" fillId="60" borderId="0" xfId="0" applyNumberFormat="1" applyFill="1"/>
    <xf numFmtId="0" fontId="33" fillId="37" borderId="0" xfId="36"/>
    <xf numFmtId="0" fontId="6" fillId="0" borderId="0" xfId="153"/>
    <xf numFmtId="0" fontId="6" fillId="0" borderId="0" xfId="153" applyAlignment="1">
      <alignment horizontal="left"/>
    </xf>
    <xf numFmtId="2" fontId="6" fillId="0" borderId="0" xfId="153" applyNumberFormat="1"/>
    <xf numFmtId="0" fontId="6" fillId="47" borderId="0" xfId="153" applyFill="1"/>
    <xf numFmtId="0" fontId="36" fillId="65" borderId="0" xfId="153" applyFont="1" applyFill="1"/>
    <xf numFmtId="0" fontId="6" fillId="65" borderId="0" xfId="153" applyFill="1"/>
    <xf numFmtId="2" fontId="6" fillId="65" borderId="0" xfId="153" applyNumberFormat="1" applyFill="1"/>
    <xf numFmtId="0" fontId="50" fillId="47" borderId="0" xfId="153" applyFont="1" applyFill="1" applyBorder="1" applyAlignment="1">
      <alignment vertical="top" wrapText="1"/>
    </xf>
    <xf numFmtId="0" fontId="6" fillId="64" borderId="0" xfId="153" applyFill="1" applyAlignment="1">
      <alignment horizontal="left"/>
    </xf>
    <xf numFmtId="0" fontId="36" fillId="64" borderId="0" xfId="153" applyFont="1" applyFill="1" applyAlignment="1">
      <alignment horizontal="left"/>
    </xf>
    <xf numFmtId="0" fontId="36" fillId="0" borderId="0" xfId="153" applyFont="1"/>
    <xf numFmtId="0" fontId="46" fillId="0" borderId="0" xfId="153" applyFont="1"/>
    <xf numFmtId="2" fontId="46" fillId="0" borderId="0" xfId="153" applyNumberFormat="1" applyFont="1"/>
    <xf numFmtId="0" fontId="50" fillId="0" borderId="0" xfId="153" applyFont="1" applyBorder="1" applyAlignment="1">
      <alignment vertical="top" wrapText="1"/>
    </xf>
    <xf numFmtId="0" fontId="50" fillId="0" borderId="0" xfId="153" applyFont="1" applyAlignment="1">
      <alignment vertical="top" wrapText="1"/>
    </xf>
    <xf numFmtId="2" fontId="50" fillId="63" borderId="0" xfId="153" applyNumberFormat="1" applyFont="1" applyFill="1" applyAlignment="1">
      <alignment vertical="top" wrapText="1"/>
    </xf>
    <xf numFmtId="0" fontId="6" fillId="0" borderId="0" xfId="153" applyFont="1"/>
    <xf numFmtId="0" fontId="51" fillId="0" borderId="0" xfId="153" applyFont="1" applyAlignment="1">
      <alignment vertical="top" wrapText="1"/>
    </xf>
    <xf numFmtId="0" fontId="50" fillId="0" borderId="20" xfId="153" applyFont="1" applyBorder="1" applyAlignment="1">
      <alignment vertical="top" wrapText="1"/>
    </xf>
    <xf numFmtId="0" fontId="36" fillId="0" borderId="0" xfId="153" applyFont="1" applyAlignment="1">
      <alignment horizontal="left"/>
    </xf>
    <xf numFmtId="2" fontId="6" fillId="59" borderId="0" xfId="153" applyNumberFormat="1" applyFont="1" applyFill="1" applyAlignment="1">
      <alignment horizontal="right"/>
    </xf>
    <xf numFmtId="0" fontId="46" fillId="59" borderId="0" xfId="153" applyFont="1" applyFill="1"/>
    <xf numFmtId="0" fontId="6" fillId="47" borderId="0" xfId="153" applyFill="1" applyAlignment="1">
      <alignment horizontal="left"/>
    </xf>
    <xf numFmtId="0" fontId="6" fillId="59" borderId="0" xfId="153" applyFill="1"/>
    <xf numFmtId="0" fontId="36" fillId="59" borderId="0" xfId="153" applyFont="1" applyFill="1"/>
    <xf numFmtId="2" fontId="36" fillId="59" borderId="0" xfId="153" applyNumberFormat="1" applyFont="1" applyFill="1" applyAlignment="1">
      <alignment horizontal="right"/>
    </xf>
    <xf numFmtId="0" fontId="6" fillId="44" borderId="0" xfId="153" applyFill="1"/>
    <xf numFmtId="0" fontId="36" fillId="44" borderId="0" xfId="153" applyFont="1" applyFill="1"/>
    <xf numFmtId="0" fontId="6" fillId="62" borderId="0" xfId="153" applyFill="1"/>
    <xf numFmtId="0" fontId="36" fillId="62" borderId="0" xfId="153" applyFont="1" applyFill="1"/>
    <xf numFmtId="0" fontId="36" fillId="47" borderId="0" xfId="153" applyFont="1" applyFill="1"/>
    <xf numFmtId="0" fontId="6" fillId="58" borderId="0" xfId="153" applyFill="1"/>
    <xf numFmtId="0" fontId="6" fillId="61" borderId="0" xfId="153" applyFill="1" applyAlignment="1">
      <alignment horizontal="left"/>
    </xf>
    <xf numFmtId="0" fontId="25" fillId="42" borderId="0" xfId="153" applyFont="1" applyFill="1"/>
    <xf numFmtId="0" fontId="48" fillId="0" borderId="0" xfId="153" applyFont="1" applyAlignment="1">
      <alignment horizontal="left"/>
    </xf>
    <xf numFmtId="0" fontId="6" fillId="45" borderId="0" xfId="153" applyFill="1"/>
    <xf numFmtId="0" fontId="47" fillId="45" borderId="0" xfId="153" applyFont="1" applyFill="1"/>
    <xf numFmtId="0" fontId="0" fillId="66" borderId="0" xfId="0" applyFill="1" applyAlignment="1">
      <alignment horizontal="left"/>
    </xf>
    <xf numFmtId="0" fontId="10" fillId="66" borderId="0" xfId="0" applyFont="1" applyFill="1" applyAlignment="1">
      <alignment horizontal="left"/>
    </xf>
    <xf numFmtId="0" fontId="0" fillId="67" borderId="0" xfId="0" applyFill="1"/>
    <xf numFmtId="0" fontId="10" fillId="67" borderId="0" xfId="0" applyFont="1" applyFill="1"/>
    <xf numFmtId="165" fontId="0" fillId="67" borderId="0" xfId="0" applyNumberFormat="1" applyFill="1"/>
    <xf numFmtId="165" fontId="21" fillId="67" borderId="0" xfId="46" applyNumberFormat="1" applyFill="1"/>
    <xf numFmtId="0" fontId="0" fillId="68" borderId="0" xfId="0" applyFill="1"/>
    <xf numFmtId="0" fontId="8" fillId="68" borderId="0" xfId="125" applyFill="1"/>
    <xf numFmtId="0" fontId="0" fillId="0" borderId="10" xfId="0" applyBorder="1"/>
    <xf numFmtId="167" fontId="10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16" fillId="45" borderId="0" xfId="0" applyFont="1" applyFill="1" applyAlignment="1">
      <alignment horizontal="left"/>
    </xf>
    <xf numFmtId="0" fontId="52" fillId="53" borderId="0" xfId="0" applyFont="1" applyFill="1" applyAlignment="1">
      <alignment horizontal="left"/>
    </xf>
    <xf numFmtId="0" fontId="53" fillId="53" borderId="0" xfId="0" applyFont="1" applyFill="1" applyAlignment="1">
      <alignment horizontal="left"/>
    </xf>
    <xf numFmtId="0" fontId="16" fillId="58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16" fillId="51" borderId="0" xfId="0" applyFont="1" applyFill="1" applyAlignment="1"/>
    <xf numFmtId="0" fontId="16" fillId="51" borderId="0" xfId="0" applyFont="1" applyFill="1" applyAlignment="1">
      <alignment horizontal="left"/>
    </xf>
    <xf numFmtId="0" fontId="0" fillId="41" borderId="0" xfId="0" applyFill="1" applyAlignment="1">
      <alignment horizontal="left"/>
    </xf>
    <xf numFmtId="0" fontId="39" fillId="41" borderId="0" xfId="0" applyFont="1" applyFill="1" applyAlignment="1">
      <alignment horizontal="left"/>
    </xf>
    <xf numFmtId="0" fontId="10" fillId="41" borderId="0" xfId="0" applyFont="1" applyFill="1" applyAlignment="1">
      <alignment horizontal="left"/>
    </xf>
    <xf numFmtId="166" fontId="16" fillId="69" borderId="0" xfId="0" applyNumberFormat="1" applyFont="1" applyFill="1" applyAlignment="1">
      <alignment horizontal="left"/>
    </xf>
    <xf numFmtId="0" fontId="16" fillId="69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70" borderId="0" xfId="0" applyNumberFormat="1" applyFill="1" applyAlignment="1">
      <alignment horizontal="left"/>
    </xf>
    <xf numFmtId="0" fontId="0" fillId="70" borderId="0" xfId="0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16" fillId="71" borderId="0" xfId="0" applyFont="1" applyFill="1" applyAlignment="1">
      <alignment horizontal="left"/>
    </xf>
    <xf numFmtId="0" fontId="16" fillId="71" borderId="0" xfId="64" applyFont="1" applyFill="1"/>
    <xf numFmtId="2" fontId="16" fillId="71" borderId="0" xfId="0" applyNumberFormat="1" applyFont="1" applyFill="1" applyAlignment="1">
      <alignment horizontal="left"/>
    </xf>
    <xf numFmtId="0" fontId="10" fillId="72" borderId="0" xfId="0" applyFont="1" applyFill="1" applyAlignment="1">
      <alignment horizontal="left"/>
    </xf>
    <xf numFmtId="0" fontId="0" fillId="72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10" fillId="0" borderId="0" xfId="0" applyNumberFormat="1" applyFont="1" applyAlignment="1">
      <alignment horizontal="left"/>
    </xf>
    <xf numFmtId="0" fontId="52" fillId="48" borderId="0" xfId="0" applyFont="1" applyFill="1" applyAlignment="1">
      <alignment horizontal="left"/>
    </xf>
    <xf numFmtId="0" fontId="53" fillId="48" borderId="0" xfId="0" applyFont="1" applyFill="1" applyAlignment="1">
      <alignment horizontal="left"/>
    </xf>
    <xf numFmtId="0" fontId="52" fillId="59" borderId="0" xfId="0" applyFont="1" applyFill="1" applyAlignment="1">
      <alignment horizontal="left"/>
    </xf>
    <xf numFmtId="0" fontId="53" fillId="59" borderId="0" xfId="0" applyFont="1" applyFill="1" applyAlignment="1">
      <alignment horizontal="left"/>
    </xf>
    <xf numFmtId="166" fontId="0" fillId="73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16" fillId="50" borderId="0" xfId="0" applyFont="1" applyFill="1" applyAlignment="1">
      <alignment horizontal="left"/>
    </xf>
    <xf numFmtId="0" fontId="10" fillId="71" borderId="0" xfId="0" applyFont="1" applyFill="1" applyAlignment="1">
      <alignment horizontal="left"/>
    </xf>
    <xf numFmtId="2" fontId="0" fillId="71" borderId="0" xfId="0" applyNumberFormat="1" applyFill="1" applyAlignment="1">
      <alignment horizontal="left"/>
    </xf>
    <xf numFmtId="0" fontId="52" fillId="74" borderId="0" xfId="0" applyFont="1" applyFill="1" applyAlignment="1">
      <alignment horizontal="left"/>
    </xf>
    <xf numFmtId="2" fontId="52" fillId="74" borderId="0" xfId="0" applyNumberFormat="1" applyFont="1" applyFill="1" applyAlignment="1">
      <alignment horizontal="left"/>
    </xf>
    <xf numFmtId="0" fontId="54" fillId="0" borderId="0" xfId="0" applyFont="1"/>
    <xf numFmtId="0" fontId="57" fillId="39" borderId="21" xfId="155" applyFont="1" applyFill="1" applyBorder="1" applyAlignment="1">
      <alignment horizontal="left" vertical="center"/>
    </xf>
    <xf numFmtId="0" fontId="57" fillId="39" borderId="22" xfId="155" applyFont="1" applyFill="1" applyBorder="1" applyAlignment="1">
      <alignment horizontal="left" vertical="center"/>
    </xf>
    <xf numFmtId="0" fontId="55" fillId="75" borderId="23" xfId="155" applyFont="1" applyFill="1" applyBorder="1" applyAlignment="1">
      <alignment horizontal="left" vertical="center"/>
    </xf>
    <xf numFmtId="0" fontId="55" fillId="75" borderId="24" xfId="155" applyFont="1" applyFill="1" applyBorder="1" applyAlignment="1">
      <alignment horizontal="left" vertical="center"/>
    </xf>
    <xf numFmtId="14" fontId="55" fillId="75" borderId="24" xfId="155" applyNumberFormat="1" applyFont="1" applyFill="1" applyBorder="1" applyAlignment="1">
      <alignment horizontal="left" vertical="center"/>
    </xf>
    <xf numFmtId="0" fontId="56" fillId="0" borderId="21" xfId="155" applyFont="1" applyBorder="1" applyAlignment="1">
      <alignment horizontal="left"/>
    </xf>
    <xf numFmtId="14" fontId="56" fillId="0" borderId="21" xfId="155" applyNumberFormat="1" applyFont="1" applyBorder="1" applyAlignment="1">
      <alignment horizontal="left"/>
    </xf>
    <xf numFmtId="0" fontId="56" fillId="0" borderId="22" xfId="155" applyFont="1" applyBorder="1" applyAlignment="1">
      <alignment horizontal="left"/>
    </xf>
    <xf numFmtId="0" fontId="56" fillId="0" borderId="23" xfId="155" applyFont="1" applyBorder="1" applyAlignment="1">
      <alignment horizontal="left"/>
    </xf>
    <xf numFmtId="14" fontId="56" fillId="0" borderId="23" xfId="155" applyNumberFormat="1" applyFont="1" applyBorder="1" applyAlignment="1">
      <alignment horizontal="left"/>
    </xf>
    <xf numFmtId="0" fontId="56" fillId="0" borderId="24" xfId="155" applyFont="1" applyBorder="1" applyAlignment="1">
      <alignment horizontal="left"/>
    </xf>
    <xf numFmtId="0" fontId="59" fillId="49" borderId="0" xfId="0" applyFont="1" applyFill="1"/>
    <xf numFmtId="0" fontId="60" fillId="49" borderId="0" xfId="0" applyFont="1" applyFill="1"/>
    <xf numFmtId="0" fontId="59" fillId="66" borderId="0" xfId="0" applyFont="1" applyFill="1"/>
    <xf numFmtId="0" fontId="0" fillId="66" borderId="0" xfId="0" applyFill="1"/>
    <xf numFmtId="0" fontId="16" fillId="66" borderId="0" xfId="0" applyFont="1" applyFill="1"/>
    <xf numFmtId="0" fontId="58" fillId="0" borderId="0" xfId="0" applyFont="1" applyAlignment="1">
      <alignment horizontal="left"/>
    </xf>
    <xf numFmtId="2" fontId="61" fillId="62" borderId="0" xfId="153" applyNumberFormat="1" applyFont="1" applyFill="1"/>
    <xf numFmtId="0" fontId="43" fillId="0" borderId="0" xfId="0" applyFont="1" applyAlignment="1">
      <alignment vertical="top" wrapText="1"/>
    </xf>
    <xf numFmtId="0" fontId="63" fillId="0" borderId="25" xfId="0" applyFont="1" applyBorder="1" applyAlignment="1">
      <alignment horizontal="center" vertical="top" wrapText="1"/>
    </xf>
    <xf numFmtId="0" fontId="63" fillId="0" borderId="20" xfId="0" applyFont="1" applyBorder="1" applyAlignment="1">
      <alignment horizontal="center" vertical="top" wrapText="1"/>
    </xf>
    <xf numFmtId="0" fontId="63" fillId="0" borderId="26" xfId="0" applyFont="1" applyBorder="1" applyAlignment="1">
      <alignment horizontal="center" vertical="top" wrapText="1"/>
    </xf>
    <xf numFmtId="0" fontId="63" fillId="0" borderId="0" xfId="0" applyFont="1" applyFill="1" applyBorder="1" applyAlignment="1">
      <alignment horizontal="center" vertical="top" wrapText="1"/>
    </xf>
    <xf numFmtId="0" fontId="10" fillId="62" borderId="0" xfId="0" applyFont="1" applyFill="1"/>
    <xf numFmtId="0" fontId="0" fillId="62" borderId="0" xfId="0" applyFill="1"/>
    <xf numFmtId="0" fontId="10" fillId="76" borderId="0" xfId="0" applyFont="1" applyFill="1"/>
    <xf numFmtId="0" fontId="0" fillId="76" borderId="0" xfId="0" applyFill="1"/>
    <xf numFmtId="0" fontId="10" fillId="45" borderId="0" xfId="0" applyFont="1" applyFill="1"/>
    <xf numFmtId="0" fontId="3" fillId="0" borderId="0" xfId="153" applyFont="1"/>
    <xf numFmtId="0" fontId="61" fillId="62" borderId="0" xfId="153" applyFont="1" applyFill="1" applyAlignment="1">
      <alignment horizontal="left"/>
    </xf>
    <xf numFmtId="0" fontId="36" fillId="59" borderId="0" xfId="153" applyFont="1" applyFill="1" applyAlignment="1">
      <alignment horizontal="left"/>
    </xf>
    <xf numFmtId="0" fontId="46" fillId="59" borderId="0" xfId="153" applyFont="1" applyFill="1" applyAlignment="1">
      <alignment horizontal="left"/>
    </xf>
    <xf numFmtId="0" fontId="50" fillId="52" borderId="0" xfId="153" applyFont="1" applyFill="1" applyAlignment="1">
      <alignment horizontal="left" vertical="top" wrapText="1"/>
    </xf>
    <xf numFmtId="2" fontId="62" fillId="0" borderId="0" xfId="153" applyNumberFormat="1" applyFont="1" applyAlignment="1">
      <alignment horizontal="left"/>
    </xf>
    <xf numFmtId="2" fontId="50" fillId="0" borderId="0" xfId="153" applyNumberFormat="1" applyFont="1" applyAlignment="1">
      <alignment horizontal="left" vertical="top" wrapText="1"/>
    </xf>
    <xf numFmtId="0" fontId="46" fillId="0" borderId="0" xfId="153" applyFont="1" applyAlignment="1">
      <alignment horizontal="left"/>
    </xf>
    <xf numFmtId="0" fontId="6" fillId="65" borderId="0" xfId="153" applyFill="1" applyAlignment="1">
      <alignment horizontal="left"/>
    </xf>
    <xf numFmtId="0" fontId="36" fillId="39" borderId="0" xfId="153" applyFont="1" applyFill="1" applyAlignment="1">
      <alignment horizontal="left"/>
    </xf>
    <xf numFmtId="2" fontId="3" fillId="0" borderId="0" xfId="153" applyNumberFormat="1" applyFont="1"/>
    <xf numFmtId="0" fontId="3" fillId="58" borderId="0" xfId="153" applyFont="1" applyFill="1"/>
    <xf numFmtId="0" fontId="63" fillId="0" borderId="0" xfId="0" applyFont="1" applyAlignment="1">
      <alignment horizontal="center" vertical="top" wrapText="1"/>
    </xf>
    <xf numFmtId="0" fontId="43" fillId="0" borderId="20" xfId="0" applyFont="1" applyBorder="1" applyAlignment="1">
      <alignment vertical="top" wrapText="1"/>
    </xf>
    <xf numFmtId="0" fontId="16" fillId="65" borderId="0" xfId="0" applyFont="1" applyFill="1" applyAlignment="1">
      <alignment horizontal="left"/>
    </xf>
    <xf numFmtId="0" fontId="16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0" fontId="10" fillId="65" borderId="0" xfId="0" applyFont="1" applyFill="1" applyAlignment="1">
      <alignment horizontal="left"/>
    </xf>
    <xf numFmtId="0" fontId="10" fillId="56" borderId="0" xfId="0" applyFont="1" applyFill="1" applyAlignment="1">
      <alignment horizontal="left"/>
    </xf>
    <xf numFmtId="0" fontId="63" fillId="0" borderId="25" xfId="0" applyFont="1" applyBorder="1" applyAlignment="1">
      <alignment horizontal="left" vertical="top" wrapText="1"/>
    </xf>
    <xf numFmtId="0" fontId="63" fillId="0" borderId="20" xfId="0" applyFont="1" applyBorder="1" applyAlignment="1">
      <alignment horizontal="left" vertical="top" wrapText="1"/>
    </xf>
    <xf numFmtId="0" fontId="43" fillId="0" borderId="20" xfId="0" applyFont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0" fontId="63" fillId="0" borderId="26" xfId="0" applyFont="1" applyBorder="1" applyAlignment="1">
      <alignment horizontal="left" vertical="top" wrapText="1"/>
    </xf>
    <xf numFmtId="0" fontId="43" fillId="0" borderId="0" xfId="0" applyFont="1" applyAlignment="1">
      <alignment horizontal="left" vertical="top" wrapText="1"/>
    </xf>
    <xf numFmtId="0" fontId="64" fillId="0" borderId="0" xfId="0" applyFont="1"/>
    <xf numFmtId="2" fontId="43" fillId="0" borderId="0" xfId="0" applyNumberFormat="1" applyFont="1" applyFill="1" applyBorder="1" applyAlignment="1">
      <alignment horizontal="left" vertical="top" wrapText="1"/>
    </xf>
    <xf numFmtId="2" fontId="16" fillId="0" borderId="0" xfId="0" applyNumberFormat="1" applyFont="1" applyAlignment="1">
      <alignment horizontal="left"/>
    </xf>
    <xf numFmtId="2" fontId="2" fillId="0" borderId="0" xfId="153" applyNumberFormat="1" applyFont="1"/>
    <xf numFmtId="0" fontId="2" fillId="0" borderId="0" xfId="153" applyFont="1"/>
    <xf numFmtId="2" fontId="1" fillId="0" borderId="0" xfId="153" applyNumberFormat="1" applyFont="1"/>
    <xf numFmtId="2" fontId="6" fillId="0" borderId="0" xfId="153" applyNumberFormat="1" applyAlignment="1">
      <alignment horizontal="left"/>
    </xf>
    <xf numFmtId="2" fontId="36" fillId="39" borderId="0" xfId="153" applyNumberFormat="1" applyFont="1" applyFill="1" applyAlignment="1">
      <alignment horizontal="left"/>
    </xf>
    <xf numFmtId="0" fontId="0" fillId="0" borderId="4" xfId="0" applyBorder="1" applyAlignment="1">
      <alignment horizontal="center"/>
    </xf>
    <xf numFmtId="14" fontId="0" fillId="0" borderId="4" xfId="0" applyNumberFormat="1" applyBorder="1" applyAlignment="1">
      <alignment horizontal="center"/>
    </xf>
  </cellXfs>
  <cellStyles count="156">
    <cellStyle name="20% - Accent1" xfId="1" builtinId="30" customBuiltin="1"/>
    <cellStyle name="20% - Accent1 2" xfId="127"/>
    <cellStyle name="20% - Accent1 3" xfId="141"/>
    <cellStyle name="20% - Accent2" xfId="2" builtinId="34" customBuiltin="1"/>
    <cellStyle name="20% - Accent2 2" xfId="129"/>
    <cellStyle name="20% - Accent2 3" xfId="143"/>
    <cellStyle name="20% - Accent3" xfId="3" builtinId="38" customBuiltin="1"/>
    <cellStyle name="20% - Accent3 2" xfId="131"/>
    <cellStyle name="20% - Accent3 3" xfId="145"/>
    <cellStyle name="20% - Accent4" xfId="4" builtinId="42" customBuiltin="1"/>
    <cellStyle name="20% - Accent4 2" xfId="133"/>
    <cellStyle name="20% - Accent4 3" xfId="147"/>
    <cellStyle name="20% - Accent5" xfId="5" builtinId="46" customBuiltin="1"/>
    <cellStyle name="20% - Accent5 2" xfId="135"/>
    <cellStyle name="20% - Accent5 3" xfId="149"/>
    <cellStyle name="20% - Accent6" xfId="6" builtinId="50" customBuiltin="1"/>
    <cellStyle name="20% - Accent6 2" xfId="137"/>
    <cellStyle name="20% - Accent6 3" xfId="151"/>
    <cellStyle name="40% - Accent1" xfId="7" builtinId="31" customBuiltin="1"/>
    <cellStyle name="40% - Accent1 2" xfId="128"/>
    <cellStyle name="40% - Accent1 3" xfId="142"/>
    <cellStyle name="40% - Accent2" xfId="8" builtinId="35" customBuiltin="1"/>
    <cellStyle name="40% - Accent2 2" xfId="130"/>
    <cellStyle name="40% - Accent2 3" xfId="144"/>
    <cellStyle name="40% - Accent3" xfId="9" builtinId="39" customBuiltin="1"/>
    <cellStyle name="40% - Accent3 2" xfId="132"/>
    <cellStyle name="40% - Accent3 3" xfId="146"/>
    <cellStyle name="40% - Accent4" xfId="10" builtinId="43" customBuiltin="1"/>
    <cellStyle name="40% - Accent4 2" xfId="134"/>
    <cellStyle name="40% - Accent4 3" xfId="148"/>
    <cellStyle name="40% - Accent5" xfId="11" builtinId="47" customBuiltin="1"/>
    <cellStyle name="40% - Accent5 2" xfId="136"/>
    <cellStyle name="40% - Accent5 3" xfId="150"/>
    <cellStyle name="40% - Accent6" xfId="12" builtinId="51" customBuiltin="1"/>
    <cellStyle name="40% - Accent6 2" xfId="138"/>
    <cellStyle name="40% - Accent6 3" xfId="152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9" xfId="119"/>
    <cellStyle name="Note 2" xfId="120"/>
    <cellStyle name="Note 3" xfId="126"/>
    <cellStyle name="Note 4" xfId="140"/>
    <cellStyle name="Output" xfId="121" builtinId="21" customBuiltin="1"/>
    <cellStyle name="Title" xfId="122" builtinId="15" customBuiltin="1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6600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 502</a:t>
            </a:r>
          </a:p>
        </c:rich>
      </c:tx>
      <c:layout>
        <c:manualLayout>
          <c:xMode val="edge"/>
          <c:yMode val="edge"/>
          <c:x val="0.6215000000000000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12270341207349"/>
          <c:y val="7.9120370370370396E-2"/>
          <c:w val="0.79332174103237096"/>
          <c:h val="0.78012357830271195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SBNRC_validation!$AC$7</c:f>
              <c:strCache>
                <c:ptCount val="1"/>
                <c:pt idx="0">
                  <c:v>EONR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40181539807524"/>
                  <c:y val="-9.917104111986001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SBNRC_validation!$AJ$8:$AJ$24</c:f>
              <c:numCache>
                <c:formatCode>General</c:formatCode>
                <c:ptCount val="17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</c:v>
                </c:pt>
              </c:numCache>
            </c:numRef>
          </c:xVal>
          <c:yVal>
            <c:numRef>
              <c:f>SBNRC_validation!$AC$8:$AC$24</c:f>
              <c:numCache>
                <c:formatCode>0.0</c:formatCode>
                <c:ptCount val="17"/>
                <c:pt idx="0">
                  <c:v>100</c:v>
                </c:pt>
                <c:pt idx="1">
                  <c:v>14.089516267272735</c:v>
                </c:pt>
                <c:pt idx="2">
                  <c:v>27.395109492727276</c:v>
                </c:pt>
                <c:pt idx="3">
                  <c:v>18.15298861818183</c:v>
                </c:pt>
                <c:pt idx="4">
                  <c:v>89.269778645454565</c:v>
                </c:pt>
                <c:pt idx="5">
                  <c:v>100</c:v>
                </c:pt>
                <c:pt idx="6">
                  <c:v>41.108008690909102</c:v>
                </c:pt>
                <c:pt idx="7">
                  <c:v>10.443826345454543</c:v>
                </c:pt>
                <c:pt idx="8">
                  <c:v>6.224863636363656</c:v>
                </c:pt>
                <c:pt idx="9">
                  <c:v>82.51184897454543</c:v>
                </c:pt>
                <c:pt idx="10">
                  <c:v>100</c:v>
                </c:pt>
                <c:pt idx="11">
                  <c:v>46.450878025454543</c:v>
                </c:pt>
                <c:pt idx="12">
                  <c:v>36.501818181818173</c:v>
                </c:pt>
                <c:pt idx="13">
                  <c:v>55.763045454545441</c:v>
                </c:pt>
                <c:pt idx="14">
                  <c:v>18.898632550909102</c:v>
                </c:pt>
                <c:pt idx="15">
                  <c:v>1.6674843145454588</c:v>
                </c:pt>
                <c:pt idx="16">
                  <c:v>31.808727272727275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100672"/>
        <c:axId val="419109072"/>
      </c:scatterChart>
      <c:valAx>
        <c:axId val="419100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SBNRC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9072"/>
        <c:crosses val="autoZero"/>
        <c:crossBetween val="midCat"/>
      </c:valAx>
      <c:valAx>
        <c:axId val="419109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EONR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4575244877607082"/>
          <c:y val="0.1037377308968454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'Trt_Means+NUE'!$D$5:$D$41</c:f>
              <c:numCache>
                <c:formatCode>General</c:formatCode>
                <c:ptCount val="3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</c:numCache>
            </c:numRef>
          </c:cat>
          <c:val>
            <c:numRef>
              <c:f>'Trt_Means+NUE'!$AC$5:$AC$41</c:f>
              <c:numCache>
                <c:formatCode>General</c:formatCode>
                <c:ptCount val="3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1.1815099158444573</c:v>
                </c:pt>
                <c:pt idx="35">
                  <c:v>1.2989930286599536</c:v>
                </c:pt>
                <c:pt idx="36">
                  <c:v>2.0889123470192503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60464"/>
        <c:axId val="417961024"/>
      </c:barChart>
      <c:catAx>
        <c:axId val="41796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961024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6046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'Trt_Means+NUE'!$F$5:$F$48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</c:numCache>
            </c:numRef>
          </c:val>
        </c:ser>
        <c:ser>
          <c:idx val="2"/>
          <c:order val="1"/>
          <c:tx>
            <c:strRef>
              <c:f>'Trt_Means+NUE'!$N$2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'Trt_Means+NUE'!$M$5:$M$48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896752"/>
        <c:axId val="507897312"/>
      </c:barChart>
      <c:catAx>
        <c:axId val="50789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89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89731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8967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</c:ser>
        <c:ser>
          <c:idx val="2"/>
          <c:order val="1"/>
          <c:tx>
            <c:v>SBNRC</c:v>
          </c:tx>
          <c:invertIfNegative val="0"/>
          <c:val>
            <c:numRef>
              <c:f>'Trt_Means+NUE'!$S$131:$AF$131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2"/>
          <c:tx>
            <c:strRef>
              <c:f>'Trt_Means+NUE'!$S$131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901232"/>
        <c:axId val="507901792"/>
      </c:barChart>
      <c:catAx>
        <c:axId val="50790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901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79017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9012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'Trt_Means+NUE'!$U$131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05712"/>
        <c:axId val="507906272"/>
      </c:scatterChart>
      <c:valAx>
        <c:axId val="50790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06272"/>
        <c:crosses val="autoZero"/>
        <c:crossBetween val="midCat"/>
      </c:valAx>
      <c:valAx>
        <c:axId val="507906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057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09632"/>
        <c:axId val="507910192"/>
      </c:scatterChart>
      <c:valAx>
        <c:axId val="507909632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10192"/>
        <c:crosses val="autoZero"/>
        <c:crossBetween val="midCat"/>
      </c:valAx>
      <c:valAx>
        <c:axId val="507910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096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'Trt_Means+NUE'!$Q$131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13552"/>
        <c:axId val="507914112"/>
      </c:scatterChart>
      <c:valAx>
        <c:axId val="507913552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14112"/>
        <c:crosses val="autoZero"/>
        <c:crossBetween val="midCat"/>
        <c:majorUnit val="2"/>
      </c:valAx>
      <c:valAx>
        <c:axId val="507914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13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endParaRPr lang="en-US" sz="1000" baseline="0"/>
          </a:p>
          <a:p>
            <a:pPr algn="l">
              <a:defRPr sz="1000"/>
            </a:pP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1753591420721708"/>
          <c:y val="0.1151315732126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'Trt_Means+NUE'!$AJ$4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rgbClr val="FF6600"/>
              </a:soli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xVal>
            <c:numRef>
              <c:f>'Trt_Means+NUE'!$AD$75:$AD$118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'Trt_Means+NUE'!$AI$75:$AI$118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16912"/>
        <c:axId val="507917472"/>
      </c:scatterChart>
      <c:valAx>
        <c:axId val="50791691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917472"/>
        <c:crosses val="autoZero"/>
        <c:crossBetween val="midCat"/>
      </c:valAx>
      <c:valAx>
        <c:axId val="50791747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91691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1971-2015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val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7920272"/>
        <c:axId val="507920832"/>
      </c:barChart>
      <c:catAx>
        <c:axId val="507920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20832"/>
        <c:crosses val="autoZero"/>
        <c:auto val="1"/>
        <c:lblAlgn val="ctr"/>
        <c:lblOffset val="100"/>
        <c:noMultiLvlLbl val="0"/>
      </c:catAx>
      <c:valAx>
        <c:axId val="50792083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7984363267122"/>
          <c:y val="4.2244823563721209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502, 1971-2015</a:t>
            </a:r>
            <a:endParaRPr lang="en-US"/>
          </a:p>
        </c:rich>
      </c:tx>
      <c:layout>
        <c:manualLayout>
          <c:xMode val="edge"/>
          <c:yMode val="edge"/>
          <c:x val="0.5339790026246719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44444444444449E-2"/>
          <c:y val="3.2824074074074089E-2"/>
          <c:w val="0.85766666666666669"/>
          <c:h val="0.75387321376494609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632720909886264"/>
                  <c:y val="-0.220703193350831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24192"/>
        <c:axId val="507924752"/>
      </c:scatterChart>
      <c:valAx>
        <c:axId val="507924192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24752"/>
        <c:crosses val="autoZero"/>
        <c:crossBetween val="midCat"/>
      </c:valAx>
      <c:valAx>
        <c:axId val="5079247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24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27552"/>
        <c:axId val="515524832"/>
      </c:scatterChart>
      <c:valAx>
        <c:axId val="50792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24832"/>
        <c:crosses val="autoZero"/>
        <c:crossBetween val="midCat"/>
      </c:valAx>
      <c:valAx>
        <c:axId val="515524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27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950248756218"/>
          <c:y val="2.8252405949256341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SBNRC_validation!$AG$7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SBNRC_validation!$AG$8:$AG$24</c:f>
              <c:numCache>
                <c:formatCode>0.0</c:formatCode>
                <c:ptCount val="17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82.146720000000002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SBNRC_validation!$AH$7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SBNRC_validation!$AH$8:$AH$24</c:f>
              <c:numCache>
                <c:formatCode>0.0</c:formatCode>
                <c:ptCount val="17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40.518361632000001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104032"/>
        <c:axId val="419102352"/>
      </c:scatterChart>
      <c:scatterChart>
        <c:scatterStyle val="lineMarker"/>
        <c:varyColors val="0"/>
        <c:ser>
          <c:idx val="2"/>
          <c:order val="0"/>
          <c:tx>
            <c:strRef>
              <c:f>SBNRC_validation!$Z$5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SBNRC_validation!$Z$8:$Z$24</c:f>
              <c:numCache>
                <c:formatCode>0.00</c:formatCode>
                <c:ptCount val="17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241072"/>
        <c:axId val="108242192"/>
      </c:scatterChart>
      <c:valAx>
        <c:axId val="41910403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102352"/>
        <c:crosses val="autoZero"/>
        <c:crossBetween val="midCat"/>
      </c:valAx>
      <c:valAx>
        <c:axId val="419102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9104032"/>
        <c:crosses val="autoZero"/>
        <c:crossBetween val="midCat"/>
      </c:valAx>
      <c:valAx>
        <c:axId val="10824219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108241072"/>
        <c:crosses val="max"/>
        <c:crossBetween val="midCat"/>
      </c:valAx>
      <c:valAx>
        <c:axId val="10824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242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Check_Plots_YIELD!$G$6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27632"/>
        <c:axId val="515528192"/>
      </c:scatterChart>
      <c:scatterChart>
        <c:scatterStyle val="lineMarker"/>
        <c:varyColors val="0"/>
        <c:ser>
          <c:idx val="1"/>
          <c:order val="1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29312"/>
        <c:axId val="515528752"/>
      </c:scatterChart>
      <c:valAx>
        <c:axId val="51552763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28192"/>
        <c:crosses val="autoZero"/>
        <c:crossBetween val="midCat"/>
      </c:valAx>
      <c:valAx>
        <c:axId val="515528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27632"/>
        <c:crosses val="autoZero"/>
        <c:crossBetween val="midCat"/>
      </c:valAx>
      <c:valAx>
        <c:axId val="5155287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29312"/>
        <c:crosses val="max"/>
        <c:crossBetween val="midCat"/>
      </c:valAx>
      <c:valAx>
        <c:axId val="51552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5528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xVal>
          <c:yVal>
            <c:numRef>
              <c:f>Check_Plots_YIELD!$H$7:$H$50</c:f>
              <c:numCache>
                <c:formatCode>0.00</c:formatCode>
                <c:ptCount val="44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32112"/>
        <c:axId val="515532672"/>
      </c:scatterChart>
      <c:valAx>
        <c:axId val="515532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32672"/>
        <c:crosses val="autoZero"/>
        <c:crossBetween val="midCat"/>
      </c:valAx>
      <c:valAx>
        <c:axId val="5155326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32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'502_Yld_Goal'!$AF$7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'502_Yld_Goal'!$AF$8:$AF$51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34912"/>
        <c:axId val="515535472"/>
      </c:scatterChart>
      <c:valAx>
        <c:axId val="515534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35472"/>
        <c:crossesAt val="0"/>
        <c:crossBetween val="midCat"/>
      </c:valAx>
      <c:valAx>
        <c:axId val="5155354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34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'502_Yld_Goal'!$Y$7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'502_Yld_Goal'!$Y$8:$Y$51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'502_Yld_Goal'!$AA$7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'502_Yld_Goal'!$AA$8:$AA$51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38272"/>
        <c:axId val="515538832"/>
      </c:scatterChart>
      <c:valAx>
        <c:axId val="515538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38832"/>
        <c:crosses val="autoZero"/>
        <c:crossBetween val="midCat"/>
      </c:valAx>
      <c:valAx>
        <c:axId val="515538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3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'502_Yld_Goal'!$AA$7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'502_Yld_Goal'!$Y$8:$Y$51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'502_Yld_Goal'!$AA$8:$AA$51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41632"/>
        <c:axId val="515542192"/>
      </c:scatterChart>
      <c:valAx>
        <c:axId val="515541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42192"/>
        <c:crosses val="autoZero"/>
        <c:crossBetween val="midCat"/>
      </c:valAx>
      <c:valAx>
        <c:axId val="515542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41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'502_Yld_Goal'!$AC$7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'502_Yld_Goal'!$AC$8:$AC$51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'502_Yld_Goal'!$AD$8:$AD$51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44432"/>
        <c:axId val="515544992"/>
      </c:scatterChart>
      <c:valAx>
        <c:axId val="51554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44992"/>
        <c:crosses val="autoZero"/>
        <c:crossBetween val="midCat"/>
      </c:valAx>
      <c:valAx>
        <c:axId val="5155449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4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'502_Yld_Goal'!$AC$7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'502_Yld_Goal'!$AC$8:$AC$51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'502_Yld_Goal'!$AB$8:$AB$51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47232"/>
        <c:axId val="515547792"/>
      </c:scatterChart>
      <c:valAx>
        <c:axId val="515547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47792"/>
        <c:crosses val="autoZero"/>
        <c:crossBetween val="midCat"/>
      </c:valAx>
      <c:valAx>
        <c:axId val="515547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47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'502_Yld_Goal'!$X$7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'502_Yld_Goal'!$X$8:$X$50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'502_Yld_Goal'!$Y$7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'502_Yld_Goal'!$Y$8:$Y$50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'502_Yld_Goal'!$AA$7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'502_Yld_Goal'!$AA$8:$AA$50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'502_Yld_Goal'!$AB$7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'502_Yld_Goal'!$AB$8:$AB$50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'502_Yld_Goal'!$AC$7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'502_Yld_Goal'!$AC$8:$AC$50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'502_Yld_Goal'!$AD$7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'502_Yld_Goal'!$AD$8:$AD$50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'502_Yld_Goal'!$AE$7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'502_Yld_Goal'!$AE$8:$AE$50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53392"/>
        <c:axId val="515553952"/>
      </c:scatterChart>
      <c:valAx>
        <c:axId val="51555339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53952"/>
        <c:crosses val="autoZero"/>
        <c:crossBetween val="midCat"/>
      </c:valAx>
      <c:valAx>
        <c:axId val="515553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53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'502_Yld_Goal'!$F$7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'502_Yld_Goal'!$F$8:$F$51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'502_Yld_Goal'!$G$7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'502_Yld_Goal'!$G$8:$G$51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'502_Yld_Goal'!$J$7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'502_Yld_Goal'!$A$8:$A$50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'502_Yld_Goal'!$J$8:$J$51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'502_Yld_Goal'!$K$7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'502_Yld_Goal'!$K$8:$K$51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58432"/>
        <c:axId val="515558992"/>
      </c:scatterChart>
      <c:valAx>
        <c:axId val="51555843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58992"/>
        <c:crosses val="autoZero"/>
        <c:crossBetween val="midCat"/>
      </c:valAx>
      <c:valAx>
        <c:axId val="5155589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58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921596675415573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043066491688539"/>
                  <c:y val="-0.18486074657334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y = 0.42x + 1.73</a:t>
                    </a:r>
                    <a:br>
                      <a:rPr lang="en-US"/>
                    </a:br>
                    <a:r>
                      <a:rPr lang="en-US"/>
                      <a:t>R² = 0.04</a:t>
                    </a: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'502_Yld_Goal'!$Q$13:$Q$51</c:f>
              <c:numCache>
                <c:formatCode>0.00</c:formatCode>
                <c:ptCount val="39"/>
                <c:pt idx="0">
                  <c:v>2.9731790592000005</c:v>
                </c:pt>
                <c:pt idx="1">
                  <c:v>2.8345314816</c:v>
                </c:pt>
                <c:pt idx="2">
                  <c:v>3.1043335679999999</c:v>
                </c:pt>
                <c:pt idx="3">
                  <c:v>3.2943649535999997</c:v>
                </c:pt>
                <c:pt idx="4">
                  <c:v>3.3709681152000002</c:v>
                </c:pt>
                <c:pt idx="5">
                  <c:v>3.2426892288000002</c:v>
                </c:pt>
                <c:pt idx="6">
                  <c:v>3.2261048064000004</c:v>
                </c:pt>
                <c:pt idx="7">
                  <c:v>3.2075366400000003</c:v>
                </c:pt>
                <c:pt idx="8">
                  <c:v>3.2199148800000001</c:v>
                </c:pt>
                <c:pt idx="9">
                  <c:v>2.8154649600000003</c:v>
                </c:pt>
                <c:pt idx="10">
                  <c:v>2.9320300800000001</c:v>
                </c:pt>
                <c:pt idx="11">
                  <c:v>3.1530240000000007</c:v>
                </c:pt>
                <c:pt idx="12">
                  <c:v>3.5681990400000001</c:v>
                </c:pt>
                <c:pt idx="13">
                  <c:v>3.5677555199999995</c:v>
                </c:pt>
                <c:pt idx="14">
                  <c:v>3.7877817599999997</c:v>
                </c:pt>
                <c:pt idx="15">
                  <c:v>3.5213471999999997</c:v>
                </c:pt>
                <c:pt idx="16">
                  <c:v>3.4769097215999998</c:v>
                </c:pt>
                <c:pt idx="17">
                  <c:v>3.0440051712000002</c:v>
                </c:pt>
                <c:pt idx="18">
                  <c:v>3.1245161472</c:v>
                </c:pt>
                <c:pt idx="19">
                  <c:v>3.1582849535999999</c:v>
                </c:pt>
                <c:pt idx="20">
                  <c:v>3.3078382847999999</c:v>
                </c:pt>
                <c:pt idx="21">
                  <c:v>3.5404104959999998</c:v>
                </c:pt>
                <c:pt idx="22">
                  <c:v>3.8618995968000003</c:v>
                </c:pt>
                <c:pt idx="23">
                  <c:v>4.0024147968000001</c:v>
                </c:pt>
                <c:pt idx="24">
                  <c:v>3.8966247936</c:v>
                </c:pt>
                <c:pt idx="25">
                  <c:v>3.6127961856000006</c:v>
                </c:pt>
                <c:pt idx="26">
                  <c:v>3.4635799295999998</c:v>
                </c:pt>
                <c:pt idx="27">
                  <c:v>3.9809226240000011</c:v>
                </c:pt>
                <c:pt idx="28">
                  <c:v>4.0900785408000004</c:v>
                </c:pt>
                <c:pt idx="29">
                  <c:v>4.1446331135999994</c:v>
                </c:pt>
                <c:pt idx="30">
                  <c:v>4.4599419647999996</c:v>
                </c:pt>
                <c:pt idx="31">
                  <c:v>4.5630708480000006</c:v>
                </c:pt>
                <c:pt idx="32">
                  <c:v>4.5629998848</c:v>
                </c:pt>
                <c:pt idx="33">
                  <c:v>4.7604049920000007</c:v>
                </c:pt>
                <c:pt idx="34">
                  <c:v>4.5756990719999999</c:v>
                </c:pt>
                <c:pt idx="35">
                  <c:v>4.6398514176000001</c:v>
                </c:pt>
                <c:pt idx="36">
                  <c:v>4.8158885375999994</c:v>
                </c:pt>
                <c:pt idx="37">
                  <c:v>4.0346595071999998</c:v>
                </c:pt>
                <c:pt idx="38">
                  <c:v>3.3121557504000001</c:v>
                </c:pt>
              </c:numCache>
            </c:numRef>
          </c:xVal>
          <c:yVal>
            <c:numRef>
              <c:f>'502_Yld_Goal'!$I$13:$I$51</c:f>
              <c:numCache>
                <c:formatCode>General</c:formatCode>
                <c:ptCount val="39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61792"/>
        <c:axId val="515562352"/>
      </c:scatterChart>
      <c:valAx>
        <c:axId val="515561792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5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62352"/>
        <c:crosses val="autoZero"/>
        <c:crossBetween val="midCat"/>
      </c:valAx>
      <c:valAx>
        <c:axId val="515562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6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SBNRC_validation!$U$7</c:f>
              <c:strCache>
                <c:ptCount val="1"/>
                <c:pt idx="0">
                  <c:v>SBNRC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SBNRC_validation!$AJ$8:$AJ$24</c:f>
              <c:numCache>
                <c:formatCode>General</c:formatCode>
                <c:ptCount val="17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SBNRC_validation!$AB$7</c:f>
              <c:strCache>
                <c:ptCount val="1"/>
                <c:pt idx="0">
                  <c:v>Rate observed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SBNRC_validation!$AB$8:$AB$24</c:f>
              <c:numCache>
                <c:formatCode>0</c:formatCode>
                <c:ptCount val="17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32464"/>
        <c:axId val="417933024"/>
      </c:scatterChart>
      <c:scatterChart>
        <c:scatterStyle val="lineMarker"/>
        <c:varyColors val="0"/>
        <c:ser>
          <c:idx val="2"/>
          <c:order val="2"/>
          <c:tx>
            <c:strRef>
              <c:f>SBNRC_validation!$AD$6</c:f>
              <c:strCache>
                <c:ptCount val="1"/>
                <c:pt idx="0">
                  <c:v>Yld at ONR</c:v>
                </c:pt>
              </c:strCache>
            </c:strRef>
          </c:tx>
          <c:spPr>
            <a:ln w="22225"/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SBNRC_validation!$AD$8:$AD$24</c:f>
              <c:numCache>
                <c:formatCode>0.0</c:formatCode>
                <c:ptCount val="17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47.262500000000003</c:v>
                </c:pt>
                <c:pt idx="9">
                  <c:v>81.781833599999999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39.1325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34144"/>
        <c:axId val="417933584"/>
      </c:scatterChart>
      <c:valAx>
        <c:axId val="41793246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7933024"/>
        <c:crosses val="autoZero"/>
        <c:crossBetween val="midCat"/>
      </c:valAx>
      <c:valAx>
        <c:axId val="417933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7932464"/>
        <c:crosses val="autoZero"/>
        <c:crossBetween val="midCat"/>
      </c:valAx>
      <c:valAx>
        <c:axId val="41793358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17934144"/>
        <c:crosses val="max"/>
        <c:crossBetween val="midCat"/>
      </c:valAx>
      <c:valAx>
        <c:axId val="41793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7933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158510348576596"/>
          <c:y val="2.7296085966421576E-2"/>
          <c:w val="0.19256459377108173"/>
          <c:h val="0.17497573666803681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15864197070152963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'502_Yld_Goal'!$A$13:$A$51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'502_Yld_Goal'!$S$13:$S$51</c:f>
              <c:numCache>
                <c:formatCode>General</c:formatCode>
                <c:ptCount val="39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64592"/>
        <c:axId val="515565152"/>
      </c:scatterChart>
      <c:valAx>
        <c:axId val="515564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65152"/>
        <c:crosses val="autoZero"/>
        <c:crossBetween val="midCat"/>
      </c:valAx>
      <c:valAx>
        <c:axId val="515565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64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921596675415573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9384784729621635E-2"/>
                  <c:y val="0.1996036829801419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'502_Yld_Goal'!$R$11:$R$51</c:f>
              <c:numCache>
                <c:formatCode>0.00</c:formatCode>
                <c:ptCount val="41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</c:numCache>
            </c:numRef>
          </c:xVal>
          <c:yVal>
            <c:numRef>
              <c:f>'502_Yld_Goal'!$I$11:$I$51</c:f>
              <c:numCache>
                <c:formatCode>General</c:formatCode>
                <c:ptCount val="41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67392"/>
        <c:axId val="515567952"/>
      </c:scatterChart>
      <c:valAx>
        <c:axId val="515567392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3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67952"/>
        <c:crosses val="autoZero"/>
        <c:crossBetween val="midCat"/>
      </c:valAx>
      <c:valAx>
        <c:axId val="515567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67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1999 - 2015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'C0502_NDVI'!$R$3</c:f>
              <c:strCache>
                <c:ptCount val="1"/>
                <c:pt idx="0">
                  <c:v>Mg/ha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'C0502_NDVI'!$V$4:$V$955</c:f>
              <c:numCache>
                <c:formatCode>General</c:formatCode>
                <c:ptCount val="952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  <c:pt idx="56">
                  <c:v>0.46301999999999999</c:v>
                </c:pt>
                <c:pt idx="57">
                  <c:v>0.42146</c:v>
                </c:pt>
                <c:pt idx="58">
                  <c:v>0.81581000000000004</c:v>
                </c:pt>
                <c:pt idx="59">
                  <c:v>0.64161000000000001</c:v>
                </c:pt>
                <c:pt idx="60">
                  <c:v>0.80081000000000002</c:v>
                </c:pt>
                <c:pt idx="61">
                  <c:v>0.83164000000000005</c:v>
                </c:pt>
                <c:pt idx="62">
                  <c:v>0.87736999999999998</c:v>
                </c:pt>
                <c:pt idx="70">
                  <c:v>0.45107000000000003</c:v>
                </c:pt>
                <c:pt idx="71">
                  <c:v>0.54300000000000004</c:v>
                </c:pt>
                <c:pt idx="72">
                  <c:v>0.69713000000000003</c:v>
                </c:pt>
                <c:pt idx="73">
                  <c:v>0.71472000000000002</c:v>
                </c:pt>
                <c:pt idx="74">
                  <c:v>0.80618000000000001</c:v>
                </c:pt>
                <c:pt idx="75">
                  <c:v>0.88263000000000003</c:v>
                </c:pt>
                <c:pt idx="76">
                  <c:v>0.88575000000000004</c:v>
                </c:pt>
                <c:pt idx="84">
                  <c:v>0.49324000000000001</c:v>
                </c:pt>
                <c:pt idx="85">
                  <c:v>0.57167999999999997</c:v>
                </c:pt>
                <c:pt idx="86">
                  <c:v>0.69825999999999999</c:v>
                </c:pt>
                <c:pt idx="87">
                  <c:v>0.76922999999999997</c:v>
                </c:pt>
                <c:pt idx="88">
                  <c:v>0.86660000000000004</c:v>
                </c:pt>
                <c:pt idx="89">
                  <c:v>0.83277999999999996</c:v>
                </c:pt>
                <c:pt idx="90">
                  <c:v>0.88763999999999998</c:v>
                </c:pt>
                <c:pt idx="98">
                  <c:v>0.53298999999999996</c:v>
                </c:pt>
                <c:pt idx="99">
                  <c:v>0.55822000000000005</c:v>
                </c:pt>
                <c:pt idx="100">
                  <c:v>0.73651</c:v>
                </c:pt>
                <c:pt idx="101">
                  <c:v>0.81089999999999995</c:v>
                </c:pt>
                <c:pt idx="102">
                  <c:v>0.83977000000000002</c:v>
                </c:pt>
                <c:pt idx="103">
                  <c:v>0.87458000000000002</c:v>
                </c:pt>
                <c:pt idx="104">
                  <c:v>0.89178000000000002</c:v>
                </c:pt>
                <c:pt idx="112">
                  <c:v>0.19869999999999999</c:v>
                </c:pt>
                <c:pt idx="113">
                  <c:v>0.27033000000000001</c:v>
                </c:pt>
                <c:pt idx="114">
                  <c:v>0.30431000000000002</c:v>
                </c:pt>
                <c:pt idx="115">
                  <c:v>0.4204</c:v>
                </c:pt>
                <c:pt idx="116">
                  <c:v>0.29605999999999999</c:v>
                </c:pt>
                <c:pt idx="117">
                  <c:v>0.42513000000000001</c:v>
                </c:pt>
                <c:pt idx="118">
                  <c:v>0.36501</c:v>
                </c:pt>
                <c:pt idx="126">
                  <c:v>0.21876000000000001</c:v>
                </c:pt>
                <c:pt idx="127">
                  <c:v>0.42808000000000002</c:v>
                </c:pt>
                <c:pt idx="128">
                  <c:v>0.34223999999999999</c:v>
                </c:pt>
                <c:pt idx="129">
                  <c:v>0.29127999999999998</c:v>
                </c:pt>
                <c:pt idx="130">
                  <c:v>0.33574999999999999</c:v>
                </c:pt>
                <c:pt idx="131">
                  <c:v>0.23104</c:v>
                </c:pt>
                <c:pt idx="132">
                  <c:v>0.10492</c:v>
                </c:pt>
                <c:pt idx="140">
                  <c:v>0.19403999999999999</c:v>
                </c:pt>
                <c:pt idx="141">
                  <c:v>0.38422000000000001</c:v>
                </c:pt>
                <c:pt idx="142">
                  <c:v>0.19603000000000001</c:v>
                </c:pt>
                <c:pt idx="143">
                  <c:v>0.27284000000000003</c:v>
                </c:pt>
                <c:pt idx="144">
                  <c:v>0.37007000000000001</c:v>
                </c:pt>
                <c:pt idx="145">
                  <c:v>0.29607</c:v>
                </c:pt>
                <c:pt idx="146">
                  <c:v>0.32894000000000001</c:v>
                </c:pt>
                <c:pt idx="154">
                  <c:v>0.22944999999999999</c:v>
                </c:pt>
                <c:pt idx="155">
                  <c:v>0.29524</c:v>
                </c:pt>
                <c:pt idx="156">
                  <c:v>0.23227</c:v>
                </c:pt>
                <c:pt idx="157">
                  <c:v>0.25584000000000001</c:v>
                </c:pt>
                <c:pt idx="158">
                  <c:v>0.30593999999999999</c:v>
                </c:pt>
                <c:pt idx="159">
                  <c:v>0.19993</c:v>
                </c:pt>
                <c:pt idx="160">
                  <c:v>0.29831999999999997</c:v>
                </c:pt>
                <c:pt idx="168">
                  <c:v>0.26109851200000006</c:v>
                </c:pt>
                <c:pt idx="169">
                  <c:v>0.14172793200000006</c:v>
                </c:pt>
                <c:pt idx="170">
                  <c:v>0.50835934799999993</c:v>
                </c:pt>
                <c:pt idx="171">
                  <c:v>0.30345230799999995</c:v>
                </c:pt>
                <c:pt idx="172">
                  <c:v>0.32084494800000002</c:v>
                </c:pt>
                <c:pt idx="173">
                  <c:v>0.57200553999999992</c:v>
                </c:pt>
                <c:pt idx="174">
                  <c:v>0.369082348</c:v>
                </c:pt>
                <c:pt idx="182">
                  <c:v>0.32573662799999997</c:v>
                </c:pt>
                <c:pt idx="183">
                  <c:v>0.43275571600000001</c:v>
                </c:pt>
                <c:pt idx="184">
                  <c:v>0.39462778800000003</c:v>
                </c:pt>
                <c:pt idx="185">
                  <c:v>0.18226093599999998</c:v>
                </c:pt>
                <c:pt idx="186">
                  <c:v>0.46856009599999998</c:v>
                </c:pt>
                <c:pt idx="187">
                  <c:v>0.16670267599999994</c:v>
                </c:pt>
                <c:pt idx="188">
                  <c:v>0.34587404400000005</c:v>
                </c:pt>
                <c:pt idx="196">
                  <c:v>0.31237962400000002</c:v>
                </c:pt>
                <c:pt idx="197">
                  <c:v>0.45671136000000007</c:v>
                </c:pt>
                <c:pt idx="198">
                  <c:v>0.53366020400000003</c:v>
                </c:pt>
                <c:pt idx="199">
                  <c:v>0.51012578800000008</c:v>
                </c:pt>
                <c:pt idx="200">
                  <c:v>0.53261392799999996</c:v>
                </c:pt>
                <c:pt idx="201">
                  <c:v>0.360426792</c:v>
                </c:pt>
                <c:pt idx="202">
                  <c:v>0.22466908400000002</c:v>
                </c:pt>
                <c:pt idx="210">
                  <c:v>0.36429937200000001</c:v>
                </c:pt>
                <c:pt idx="211">
                  <c:v>0.42703516799999991</c:v>
                </c:pt>
                <c:pt idx="212">
                  <c:v>0.50868546000000014</c:v>
                </c:pt>
                <c:pt idx="213">
                  <c:v>0.58890901200000001</c:v>
                </c:pt>
                <c:pt idx="214">
                  <c:v>0.38692339199999998</c:v>
                </c:pt>
                <c:pt idx="215">
                  <c:v>0.53467930399999997</c:v>
                </c:pt>
                <c:pt idx="216">
                  <c:v>0.55140613199999988</c:v>
                </c:pt>
                <c:pt idx="224">
                  <c:v>0.46797389099999998</c:v>
                </c:pt>
                <c:pt idx="225">
                  <c:v>0.43982700000000002</c:v>
                </c:pt>
                <c:pt idx="227">
                  <c:v>0.70128621700000005</c:v>
                </c:pt>
                <c:pt idx="228">
                  <c:v>0.75533109799999998</c:v>
                </c:pt>
                <c:pt idx="229">
                  <c:v>0.76742703400000001</c:v>
                </c:pt>
                <c:pt idx="230">
                  <c:v>0.80169577400000003</c:v>
                </c:pt>
                <c:pt idx="238">
                  <c:v>0.42804341000000001</c:v>
                </c:pt>
                <c:pt idx="239">
                  <c:v>0.56648767899999997</c:v>
                </c:pt>
                <c:pt idx="240">
                  <c:v>0.60980182500000002</c:v>
                </c:pt>
                <c:pt idx="241">
                  <c:v>0.70548253699999997</c:v>
                </c:pt>
                <c:pt idx="242">
                  <c:v>0.74419301900000001</c:v>
                </c:pt>
                <c:pt idx="243">
                  <c:v>0.803211389</c:v>
                </c:pt>
                <c:pt idx="244">
                  <c:v>0.822571685</c:v>
                </c:pt>
                <c:pt idx="252">
                  <c:v>0.461603661</c:v>
                </c:pt>
                <c:pt idx="253">
                  <c:v>0.55479744200000003</c:v>
                </c:pt>
                <c:pt idx="254">
                  <c:v>0.75973327800000001</c:v>
                </c:pt>
                <c:pt idx="255">
                  <c:v>0.78487313000000003</c:v>
                </c:pt>
                <c:pt idx="256">
                  <c:v>0.77330563500000005</c:v>
                </c:pt>
                <c:pt idx="257">
                  <c:v>0.79255108900000004</c:v>
                </c:pt>
                <c:pt idx="258">
                  <c:v>0.80792036199999995</c:v>
                </c:pt>
                <c:pt idx="266">
                  <c:v>0.55406825000000004</c:v>
                </c:pt>
                <c:pt idx="267">
                  <c:v>0.60317079200000001</c:v>
                </c:pt>
                <c:pt idx="268">
                  <c:v>0.72085941099999995</c:v>
                </c:pt>
                <c:pt idx="269">
                  <c:v>0.76361431000000002</c:v>
                </c:pt>
                <c:pt idx="270">
                  <c:v>0.81385938899999999</c:v>
                </c:pt>
                <c:pt idx="271">
                  <c:v>0.82757874099999995</c:v>
                </c:pt>
                <c:pt idx="272">
                  <c:v>0.82997088500000005</c:v>
                </c:pt>
                <c:pt idx="280">
                  <c:v>0.28158666666666665</c:v>
                </c:pt>
                <c:pt idx="281">
                  <c:v>0.40662968122921689</c:v>
                </c:pt>
                <c:pt idx="282">
                  <c:v>0.62222316176470593</c:v>
                </c:pt>
                <c:pt idx="283">
                  <c:v>0.6585271062271062</c:v>
                </c:pt>
                <c:pt idx="284">
                  <c:v>0.77760709150326812</c:v>
                </c:pt>
                <c:pt idx="285">
                  <c:v>0.45086569444444441</c:v>
                </c:pt>
                <c:pt idx="286">
                  <c:v>0.48169725490196075</c:v>
                </c:pt>
                <c:pt idx="294">
                  <c:v>0.75848927793339571</c:v>
                </c:pt>
                <c:pt idx="295">
                  <c:v>0.46692928921568627</c:v>
                </c:pt>
                <c:pt idx="296">
                  <c:v>0.78385666666666676</c:v>
                </c:pt>
                <c:pt idx="297">
                  <c:v>0.80166663614163625</c:v>
                </c:pt>
                <c:pt idx="298">
                  <c:v>0.37495098039215691</c:v>
                </c:pt>
                <c:pt idx="299">
                  <c:v>0.41123816993464063</c:v>
                </c:pt>
                <c:pt idx="300">
                  <c:v>0.52164138888888889</c:v>
                </c:pt>
                <c:pt idx="308">
                  <c:v>0.44419108974358973</c:v>
                </c:pt>
                <c:pt idx="309">
                  <c:v>0.38981925925925925</c:v>
                </c:pt>
                <c:pt idx="310">
                  <c:v>0.82346994047619049</c:v>
                </c:pt>
                <c:pt idx="311">
                  <c:v>0.6555509259259259</c:v>
                </c:pt>
                <c:pt idx="312">
                  <c:v>0.75277365079365077</c:v>
                </c:pt>
                <c:pt idx="313">
                  <c:v>0.66846755952380965</c:v>
                </c:pt>
                <c:pt idx="314">
                  <c:v>0.76474540975364513</c:v>
                </c:pt>
                <c:pt idx="322">
                  <c:v>0.51151794871794865</c:v>
                </c:pt>
                <c:pt idx="323">
                  <c:v>0.80696152777777774</c:v>
                </c:pt>
                <c:pt idx="324">
                  <c:v>0.68398998778998787</c:v>
                </c:pt>
                <c:pt idx="325">
                  <c:v>0.52038967320261442</c:v>
                </c:pt>
                <c:pt idx="326">
                  <c:v>0.81581638888888885</c:v>
                </c:pt>
                <c:pt idx="327">
                  <c:v>0.74888731209150317</c:v>
                </c:pt>
                <c:pt idx="328">
                  <c:v>0.56409941448801748</c:v>
                </c:pt>
                <c:pt idx="336">
                  <c:v>0.53811819444444442</c:v>
                </c:pt>
                <c:pt idx="337">
                  <c:v>0.48566982570806094</c:v>
                </c:pt>
                <c:pt idx="338">
                  <c:v>0.63215888888888883</c:v>
                </c:pt>
                <c:pt idx="339">
                  <c:v>0.61889026416122006</c:v>
                </c:pt>
                <c:pt idx="340">
                  <c:v>0.70019543988648092</c:v>
                </c:pt>
                <c:pt idx="341">
                  <c:v>0.65007386982570814</c:v>
                </c:pt>
                <c:pt idx="342">
                  <c:v>0.78319852693602687</c:v>
                </c:pt>
                <c:pt idx="350">
                  <c:v>0.50256375661375674</c:v>
                </c:pt>
                <c:pt idx="351">
                  <c:v>0.59017544494720964</c:v>
                </c:pt>
                <c:pt idx="352">
                  <c:v>0.59749129273504276</c:v>
                </c:pt>
                <c:pt idx="353">
                  <c:v>0.66437114845938383</c:v>
                </c:pt>
                <c:pt idx="354">
                  <c:v>0.70824001984126994</c:v>
                </c:pt>
                <c:pt idx="355">
                  <c:v>0.77530501089324633</c:v>
                </c:pt>
                <c:pt idx="356">
                  <c:v>0.79039372549019615</c:v>
                </c:pt>
                <c:pt idx="364">
                  <c:v>0.58864632352941182</c:v>
                </c:pt>
                <c:pt idx="365">
                  <c:v>0.59152982142857147</c:v>
                </c:pt>
                <c:pt idx="366">
                  <c:v>0.696317731092437</c:v>
                </c:pt>
                <c:pt idx="367">
                  <c:v>0.7427630753968254</c:v>
                </c:pt>
                <c:pt idx="368">
                  <c:v>0.7593502976190476</c:v>
                </c:pt>
                <c:pt idx="369">
                  <c:v>0.75742808823529406</c:v>
                </c:pt>
                <c:pt idx="370">
                  <c:v>0.8058840686274511</c:v>
                </c:pt>
                <c:pt idx="378">
                  <c:v>0.5793855555555556</c:v>
                </c:pt>
                <c:pt idx="379">
                  <c:v>0.58345523809523814</c:v>
                </c:pt>
                <c:pt idx="380">
                  <c:v>0.67667838827838833</c:v>
                </c:pt>
                <c:pt idx="381">
                  <c:v>0.73199727564102546</c:v>
                </c:pt>
                <c:pt idx="382">
                  <c:v>0.77639111111111092</c:v>
                </c:pt>
                <c:pt idx="383">
                  <c:v>0.79506428571428567</c:v>
                </c:pt>
                <c:pt idx="384">
                  <c:v>0.77947168650793641</c:v>
                </c:pt>
                <c:pt idx="392">
                  <c:v>0.35686887254901961</c:v>
                </c:pt>
                <c:pt idx="393">
                  <c:v>0.47730718954248363</c:v>
                </c:pt>
                <c:pt idx="394">
                  <c:v>0.54310924369747893</c:v>
                </c:pt>
                <c:pt idx="395">
                  <c:v>0.53757638888888881</c:v>
                </c:pt>
                <c:pt idx="396">
                  <c:v>0.61938888888888899</c:v>
                </c:pt>
                <c:pt idx="397">
                  <c:v>0.4232777777777777</c:v>
                </c:pt>
                <c:pt idx="398">
                  <c:v>0.52594771241830074</c:v>
                </c:pt>
                <c:pt idx="406">
                  <c:v>0.61306349206349198</c:v>
                </c:pt>
                <c:pt idx="407">
                  <c:v>0.48486764705882351</c:v>
                </c:pt>
                <c:pt idx="408">
                  <c:v>0.66612637362637361</c:v>
                </c:pt>
                <c:pt idx="409">
                  <c:v>0.6956924019607843</c:v>
                </c:pt>
                <c:pt idx="410">
                  <c:v>0.42265756302521007</c:v>
                </c:pt>
                <c:pt idx="411">
                  <c:v>0.50213598901098899</c:v>
                </c:pt>
                <c:pt idx="412">
                  <c:v>0.54096825396825399</c:v>
                </c:pt>
                <c:pt idx="420">
                  <c:v>0.48328869047619044</c:v>
                </c:pt>
                <c:pt idx="421">
                  <c:v>0.44398412698412693</c:v>
                </c:pt>
                <c:pt idx="422">
                  <c:v>0.68698511904761894</c:v>
                </c:pt>
                <c:pt idx="423">
                  <c:v>0.5972777777777778</c:v>
                </c:pt>
                <c:pt idx="424">
                  <c:v>0.6611004273504274</c:v>
                </c:pt>
                <c:pt idx="425">
                  <c:v>0.6046588827838828</c:v>
                </c:pt>
                <c:pt idx="426">
                  <c:v>0.6528211233211233</c:v>
                </c:pt>
                <c:pt idx="434">
                  <c:v>0.49848901098901105</c:v>
                </c:pt>
                <c:pt idx="435">
                  <c:v>0.68661805555555555</c:v>
                </c:pt>
                <c:pt idx="436">
                  <c:v>0.57016117216117213</c:v>
                </c:pt>
                <c:pt idx="437">
                  <c:v>0.49342735042735048</c:v>
                </c:pt>
                <c:pt idx="438">
                  <c:v>0.69991300366300369</c:v>
                </c:pt>
                <c:pt idx="439">
                  <c:v>0.63654761904761903</c:v>
                </c:pt>
                <c:pt idx="440">
                  <c:v>0.53106837606837609</c:v>
                </c:pt>
                <c:pt idx="448">
                  <c:v>0.50215333333333334</c:v>
                </c:pt>
                <c:pt idx="449">
                  <c:v>0.40749000000000002</c:v>
                </c:pt>
                <c:pt idx="450">
                  <c:v>0.59702666666666671</c:v>
                </c:pt>
                <c:pt idx="451">
                  <c:v>0.58232666666666655</c:v>
                </c:pt>
                <c:pt idx="452">
                  <c:v>0.63292999999999999</c:v>
                </c:pt>
                <c:pt idx="453">
                  <c:v>0.63024666666666673</c:v>
                </c:pt>
                <c:pt idx="454">
                  <c:v>0.64963666666666675</c:v>
                </c:pt>
                <c:pt idx="462">
                  <c:v>0.44336999999999999</c:v>
                </c:pt>
                <c:pt idx="463">
                  <c:v>0.54884666666666659</c:v>
                </c:pt>
                <c:pt idx="464">
                  <c:v>0.55838333333333334</c:v>
                </c:pt>
                <c:pt idx="465">
                  <c:v>0.63960000000000006</c:v>
                </c:pt>
                <c:pt idx="466">
                  <c:v>0.65969666666666671</c:v>
                </c:pt>
                <c:pt idx="467">
                  <c:v>0.66448333333333343</c:v>
                </c:pt>
                <c:pt idx="468">
                  <c:v>0.69967666666666661</c:v>
                </c:pt>
                <c:pt idx="476">
                  <c:v>0.52921666666666667</c:v>
                </c:pt>
                <c:pt idx="477">
                  <c:v>0.5196466666666667</c:v>
                </c:pt>
                <c:pt idx="478">
                  <c:v>0.65753000000000006</c:v>
                </c:pt>
                <c:pt idx="479">
                  <c:v>0.66180000000000005</c:v>
                </c:pt>
                <c:pt idx="480">
                  <c:v>0.68074333333333337</c:v>
                </c:pt>
                <c:pt idx="481">
                  <c:v>0.64285666666666663</c:v>
                </c:pt>
                <c:pt idx="482">
                  <c:v>0.67655999999999994</c:v>
                </c:pt>
                <c:pt idx="490">
                  <c:v>0.5390100000000001</c:v>
                </c:pt>
                <c:pt idx="491">
                  <c:v>0.57960999999999996</c:v>
                </c:pt>
                <c:pt idx="492">
                  <c:v>0.55779666666666661</c:v>
                </c:pt>
                <c:pt idx="493">
                  <c:v>0.65749666666666673</c:v>
                </c:pt>
                <c:pt idx="494">
                  <c:v>0.65559333333333336</c:v>
                </c:pt>
                <c:pt idx="495">
                  <c:v>0.70194666666666661</c:v>
                </c:pt>
                <c:pt idx="496">
                  <c:v>0.70501000000000003</c:v>
                </c:pt>
                <c:pt idx="504">
                  <c:v>0.42146666666666666</c:v>
                </c:pt>
                <c:pt idx="505">
                  <c:v>0.30358999999999997</c:v>
                </c:pt>
                <c:pt idx="506">
                  <c:v>0.59062333333333339</c:v>
                </c:pt>
                <c:pt idx="507">
                  <c:v>0.54325666666666672</c:v>
                </c:pt>
                <c:pt idx="508">
                  <c:v>0.70115333333333341</c:v>
                </c:pt>
                <c:pt idx="509">
                  <c:v>0.77088000000000001</c:v>
                </c:pt>
                <c:pt idx="510">
                  <c:v>0.83687000000000011</c:v>
                </c:pt>
                <c:pt idx="518">
                  <c:v>0.37355999999999995</c:v>
                </c:pt>
                <c:pt idx="519">
                  <c:v>0.48886333333333337</c:v>
                </c:pt>
                <c:pt idx="520">
                  <c:v>0.50378666666666672</c:v>
                </c:pt>
                <c:pt idx="521">
                  <c:v>0.57888333333333331</c:v>
                </c:pt>
                <c:pt idx="522">
                  <c:v>0.74839999999999984</c:v>
                </c:pt>
                <c:pt idx="523">
                  <c:v>0.83484666666666663</c:v>
                </c:pt>
                <c:pt idx="524">
                  <c:v>0.8573400000000001</c:v>
                </c:pt>
                <c:pt idx="532">
                  <c:v>0.41044333333333333</c:v>
                </c:pt>
                <c:pt idx="533">
                  <c:v>0.49426333333333333</c:v>
                </c:pt>
                <c:pt idx="534">
                  <c:v>0.71251666666666669</c:v>
                </c:pt>
                <c:pt idx="535">
                  <c:v>0.7602133333333333</c:v>
                </c:pt>
                <c:pt idx="536">
                  <c:v>0.80636333333333343</c:v>
                </c:pt>
                <c:pt idx="537">
                  <c:v>0.83979666666666664</c:v>
                </c:pt>
                <c:pt idx="538">
                  <c:v>0.84782000000000002</c:v>
                </c:pt>
                <c:pt idx="546">
                  <c:v>0.46617333333333333</c:v>
                </c:pt>
                <c:pt idx="547">
                  <c:v>0.49865999999999994</c:v>
                </c:pt>
                <c:pt idx="548">
                  <c:v>0.53280666666666665</c:v>
                </c:pt>
                <c:pt idx="549">
                  <c:v>0.72139666666666669</c:v>
                </c:pt>
                <c:pt idx="550">
                  <c:v>0.77160666666666666</c:v>
                </c:pt>
                <c:pt idx="551">
                  <c:v>0.84624999999999995</c:v>
                </c:pt>
                <c:pt idx="552">
                  <c:v>0.83652000000000004</c:v>
                </c:pt>
                <c:pt idx="560">
                  <c:v>0.27936</c:v>
                </c:pt>
                <c:pt idx="561">
                  <c:v>0.23750000000000002</c:v>
                </c:pt>
                <c:pt idx="562">
                  <c:v>0.3808766666666667</c:v>
                </c:pt>
                <c:pt idx="563">
                  <c:v>0.35829666666666665</c:v>
                </c:pt>
                <c:pt idx="564">
                  <c:v>0.45581333333333335</c:v>
                </c:pt>
                <c:pt idx="565">
                  <c:v>0.53195666666666674</c:v>
                </c:pt>
                <c:pt idx="566">
                  <c:v>0.57001666666666673</c:v>
                </c:pt>
                <c:pt idx="574">
                  <c:v>0.29194333333333333</c:v>
                </c:pt>
                <c:pt idx="575">
                  <c:v>0.32094333333333336</c:v>
                </c:pt>
                <c:pt idx="576">
                  <c:v>0.40887333333333337</c:v>
                </c:pt>
                <c:pt idx="577">
                  <c:v>0.33687666666666666</c:v>
                </c:pt>
                <c:pt idx="578">
                  <c:v>0.58394000000000001</c:v>
                </c:pt>
                <c:pt idx="579">
                  <c:v>0.63349</c:v>
                </c:pt>
                <c:pt idx="580">
                  <c:v>0.77048000000000005</c:v>
                </c:pt>
                <c:pt idx="588">
                  <c:v>0.30109000000000002</c:v>
                </c:pt>
                <c:pt idx="589">
                  <c:v>0.29843666666666668</c:v>
                </c:pt>
                <c:pt idx="590">
                  <c:v>0.42802333333333326</c:v>
                </c:pt>
                <c:pt idx="591">
                  <c:v>0.50137666666666669</c:v>
                </c:pt>
                <c:pt idx="592">
                  <c:v>0.60621333333333327</c:v>
                </c:pt>
                <c:pt idx="593">
                  <c:v>0.63002000000000002</c:v>
                </c:pt>
                <c:pt idx="594">
                  <c:v>0.70982999999999985</c:v>
                </c:pt>
                <c:pt idx="602">
                  <c:v>0.33982666666666667</c:v>
                </c:pt>
                <c:pt idx="603">
                  <c:v>0.31143666666666664</c:v>
                </c:pt>
                <c:pt idx="604">
                  <c:v>0.32490333333333332</c:v>
                </c:pt>
                <c:pt idx="605">
                  <c:v>0.48761333333333329</c:v>
                </c:pt>
                <c:pt idx="606">
                  <c:v>0.64891999999999994</c:v>
                </c:pt>
                <c:pt idx="607">
                  <c:v>0.72369666666666665</c:v>
                </c:pt>
                <c:pt idx="608">
                  <c:v>0.69732666666666665</c:v>
                </c:pt>
                <c:pt idx="616">
                  <c:v>0.31825500000000001</c:v>
                </c:pt>
                <c:pt idx="617">
                  <c:v>0.27204499999999998</c:v>
                </c:pt>
                <c:pt idx="618">
                  <c:v>0.37862499999999999</c:v>
                </c:pt>
                <c:pt idx="619">
                  <c:v>0.41994999999999999</c:v>
                </c:pt>
                <c:pt idx="620">
                  <c:v>0.55407499999999998</c:v>
                </c:pt>
                <c:pt idx="621">
                  <c:v>0.62154500000000001</c:v>
                </c:pt>
                <c:pt idx="622">
                  <c:v>0.73262000000000005</c:v>
                </c:pt>
                <c:pt idx="630">
                  <c:v>0.30938500000000002</c:v>
                </c:pt>
                <c:pt idx="631">
                  <c:v>0.33396500000000001</c:v>
                </c:pt>
                <c:pt idx="632">
                  <c:v>0.323965</c:v>
                </c:pt>
                <c:pt idx="633">
                  <c:v>0.46675999999999995</c:v>
                </c:pt>
                <c:pt idx="634">
                  <c:v>0.57363500000000001</c:v>
                </c:pt>
                <c:pt idx="635">
                  <c:v>0.72598000000000007</c:v>
                </c:pt>
                <c:pt idx="636">
                  <c:v>0.75021000000000004</c:v>
                </c:pt>
                <c:pt idx="644">
                  <c:v>0.36150500000000002</c:v>
                </c:pt>
                <c:pt idx="645">
                  <c:v>0.35816999999999999</c:v>
                </c:pt>
                <c:pt idx="646">
                  <c:v>0.420765</c:v>
                </c:pt>
                <c:pt idx="647">
                  <c:v>0.5968</c:v>
                </c:pt>
                <c:pt idx="648">
                  <c:v>0.61754500000000001</c:v>
                </c:pt>
                <c:pt idx="649">
                  <c:v>0.64997499999999997</c:v>
                </c:pt>
                <c:pt idx="650">
                  <c:v>0.73050499999999996</c:v>
                </c:pt>
                <c:pt idx="658">
                  <c:v>0.40029000000000003</c:v>
                </c:pt>
                <c:pt idx="659">
                  <c:v>0.379855</c:v>
                </c:pt>
                <c:pt idx="660">
                  <c:v>0.4088</c:v>
                </c:pt>
                <c:pt idx="661">
                  <c:v>0.60541</c:v>
                </c:pt>
                <c:pt idx="662">
                  <c:v>0.60311999999999999</c:v>
                </c:pt>
                <c:pt idx="663">
                  <c:v>0.72387500000000005</c:v>
                </c:pt>
                <c:pt idx="664">
                  <c:v>0.75976500000000002</c:v>
                </c:pt>
                <c:pt idx="672">
                  <c:v>0.45116500000000004</c:v>
                </c:pt>
                <c:pt idx="673">
                  <c:v>0.40397</c:v>
                </c:pt>
                <c:pt idx="674">
                  <c:v>0.53211999999999993</c:v>
                </c:pt>
                <c:pt idx="675">
                  <c:v>0.52699999999999991</c:v>
                </c:pt>
                <c:pt idx="676">
                  <c:v>0.63442500000000002</c:v>
                </c:pt>
                <c:pt idx="677">
                  <c:v>0.67537999999999998</c:v>
                </c:pt>
                <c:pt idx="678">
                  <c:v>0.74330000000000007</c:v>
                </c:pt>
                <c:pt idx="679">
                  <c:v>0.65528999999999993</c:v>
                </c:pt>
                <c:pt idx="680">
                  <c:v>0.57058999999999993</c:v>
                </c:pt>
                <c:pt idx="681">
                  <c:v>0.62767499999999998</c:v>
                </c:pt>
                <c:pt idx="682">
                  <c:v>0.69157000000000002</c:v>
                </c:pt>
                <c:pt idx="683">
                  <c:v>0.75829499999999994</c:v>
                </c:pt>
                <c:pt idx="684">
                  <c:v>0.76934499999999995</c:v>
                </c:pt>
                <c:pt idx="685">
                  <c:v>0.6307100000000001</c:v>
                </c:pt>
                <c:pt idx="686">
                  <c:v>0.43005499999999997</c:v>
                </c:pt>
                <c:pt idx="687">
                  <c:v>0.46886499999999998</c:v>
                </c:pt>
                <c:pt idx="688">
                  <c:v>0.48482999999999998</c:v>
                </c:pt>
                <c:pt idx="689">
                  <c:v>0.58316999999999997</c:v>
                </c:pt>
                <c:pt idx="690">
                  <c:v>0.67061499999999996</c:v>
                </c:pt>
                <c:pt idx="691">
                  <c:v>0.75195499999999993</c:v>
                </c:pt>
                <c:pt idx="692">
                  <c:v>0.79620000000000002</c:v>
                </c:pt>
                <c:pt idx="693">
                  <c:v>0.63958999999999999</c:v>
                </c:pt>
                <c:pt idx="694">
                  <c:v>0.67273499999999997</c:v>
                </c:pt>
                <c:pt idx="695">
                  <c:v>0.65098</c:v>
                </c:pt>
                <c:pt idx="696">
                  <c:v>0.65544500000000006</c:v>
                </c:pt>
                <c:pt idx="697">
                  <c:v>0.69680500000000001</c:v>
                </c:pt>
                <c:pt idx="698">
                  <c:v>0.78247500000000003</c:v>
                </c:pt>
                <c:pt idx="699">
                  <c:v>0.71300999999999992</c:v>
                </c:pt>
                <c:pt idx="700">
                  <c:v>0.54400500000000007</c:v>
                </c:pt>
                <c:pt idx="701">
                  <c:v>0.54200000000000004</c:v>
                </c:pt>
                <c:pt idx="702">
                  <c:v>0.52197499999999997</c:v>
                </c:pt>
                <c:pt idx="703">
                  <c:v>0.65146999999999999</c:v>
                </c:pt>
                <c:pt idx="704">
                  <c:v>0.72394000000000003</c:v>
                </c:pt>
                <c:pt idx="705">
                  <c:v>0.73735499999999998</c:v>
                </c:pt>
                <c:pt idx="706">
                  <c:v>0.81030000000000002</c:v>
                </c:pt>
                <c:pt idx="707">
                  <c:v>0.71451500000000001</c:v>
                </c:pt>
                <c:pt idx="708">
                  <c:v>0.69748500000000002</c:v>
                </c:pt>
                <c:pt idx="709">
                  <c:v>0.68727499999999997</c:v>
                </c:pt>
                <c:pt idx="710">
                  <c:v>0.74007000000000001</c:v>
                </c:pt>
                <c:pt idx="711">
                  <c:v>0.68746499999999999</c:v>
                </c:pt>
                <c:pt idx="712">
                  <c:v>0.80911</c:v>
                </c:pt>
                <c:pt idx="713">
                  <c:v>0.73775999999999997</c:v>
                </c:pt>
                <c:pt idx="714">
                  <c:v>0.53001999999999994</c:v>
                </c:pt>
                <c:pt idx="715">
                  <c:v>0.56065999999999994</c:v>
                </c:pt>
                <c:pt idx="716">
                  <c:v>0.57091500000000006</c:v>
                </c:pt>
                <c:pt idx="717">
                  <c:v>0.66167500000000001</c:v>
                </c:pt>
                <c:pt idx="718">
                  <c:v>0.69813499999999995</c:v>
                </c:pt>
                <c:pt idx="719">
                  <c:v>0.77479500000000001</c:v>
                </c:pt>
                <c:pt idx="720">
                  <c:v>0.81976000000000004</c:v>
                </c:pt>
                <c:pt idx="721">
                  <c:v>0.71014999999999995</c:v>
                </c:pt>
                <c:pt idx="722">
                  <c:v>0.76426499999999997</c:v>
                </c:pt>
                <c:pt idx="723">
                  <c:v>0.75282000000000004</c:v>
                </c:pt>
                <c:pt idx="724">
                  <c:v>0.70825000000000005</c:v>
                </c:pt>
                <c:pt idx="725">
                  <c:v>0.74002999999999997</c:v>
                </c:pt>
                <c:pt idx="726">
                  <c:v>0.79464500000000005</c:v>
                </c:pt>
                <c:pt idx="727">
                  <c:v>0.75744999999999996</c:v>
                </c:pt>
                <c:pt idx="728">
                  <c:v>0.38144</c:v>
                </c:pt>
                <c:pt idx="729">
                  <c:v>0.28190000000000004</c:v>
                </c:pt>
                <c:pt idx="730">
                  <c:v>0.40717499999999995</c:v>
                </c:pt>
                <c:pt idx="731">
                  <c:v>0.50058500000000006</c:v>
                </c:pt>
                <c:pt idx="732">
                  <c:v>0.54360999999999993</c:v>
                </c:pt>
                <c:pt idx="733">
                  <c:v>0.51564500000000002</c:v>
                </c:pt>
                <c:pt idx="734">
                  <c:v>0.597275</c:v>
                </c:pt>
                <c:pt idx="735">
                  <c:v>0.49373500000000003</c:v>
                </c:pt>
                <c:pt idx="736">
                  <c:v>0.58462499999999995</c:v>
                </c:pt>
                <c:pt idx="737">
                  <c:v>0.5728899999999999</c:v>
                </c:pt>
                <c:pt idx="738">
                  <c:v>0.47093000000000002</c:v>
                </c:pt>
                <c:pt idx="739">
                  <c:v>0.48921500000000001</c:v>
                </c:pt>
                <c:pt idx="740">
                  <c:v>0.74801499999999999</c:v>
                </c:pt>
                <c:pt idx="741">
                  <c:v>0.54962500000000003</c:v>
                </c:pt>
                <c:pt idx="742">
                  <c:v>0.39513500000000001</c:v>
                </c:pt>
                <c:pt idx="743">
                  <c:v>0.342775</c:v>
                </c:pt>
                <c:pt idx="744">
                  <c:v>0.44292000000000004</c:v>
                </c:pt>
                <c:pt idx="745">
                  <c:v>0.49944499999999997</c:v>
                </c:pt>
                <c:pt idx="746">
                  <c:v>0.62990000000000002</c:v>
                </c:pt>
                <c:pt idx="747">
                  <c:v>0.63580499999999995</c:v>
                </c:pt>
                <c:pt idx="748">
                  <c:v>0.75087999999999999</c:v>
                </c:pt>
                <c:pt idx="749">
                  <c:v>0.52961499999999995</c:v>
                </c:pt>
                <c:pt idx="750">
                  <c:v>0.6415249999999999</c:v>
                </c:pt>
                <c:pt idx="751">
                  <c:v>0.53936499999999998</c:v>
                </c:pt>
                <c:pt idx="752">
                  <c:v>0.43972999999999995</c:v>
                </c:pt>
                <c:pt idx="753">
                  <c:v>0.49573500000000004</c:v>
                </c:pt>
                <c:pt idx="754">
                  <c:v>0.615595</c:v>
                </c:pt>
                <c:pt idx="755">
                  <c:v>0.55642000000000003</c:v>
                </c:pt>
                <c:pt idx="756">
                  <c:v>0.35352499999999998</c:v>
                </c:pt>
                <c:pt idx="757">
                  <c:v>0.44423000000000001</c:v>
                </c:pt>
                <c:pt idx="758">
                  <c:v>0.40586</c:v>
                </c:pt>
                <c:pt idx="759">
                  <c:v>0.58247000000000004</c:v>
                </c:pt>
                <c:pt idx="760">
                  <c:v>0.62243000000000004</c:v>
                </c:pt>
                <c:pt idx="761">
                  <c:v>0.48975000000000002</c:v>
                </c:pt>
                <c:pt idx="762">
                  <c:v>0.62204999999999999</c:v>
                </c:pt>
                <c:pt idx="763">
                  <c:v>0.59854499999999999</c:v>
                </c:pt>
                <c:pt idx="764">
                  <c:v>0.56248500000000001</c:v>
                </c:pt>
                <c:pt idx="765">
                  <c:v>0.63890500000000006</c:v>
                </c:pt>
                <c:pt idx="766">
                  <c:v>0.54388499999999995</c:v>
                </c:pt>
                <c:pt idx="767">
                  <c:v>0.59776000000000007</c:v>
                </c:pt>
                <c:pt idx="768">
                  <c:v>0.60538499999999995</c:v>
                </c:pt>
                <c:pt idx="769">
                  <c:v>0.58721500000000004</c:v>
                </c:pt>
                <c:pt idx="770">
                  <c:v>0.34378999999999998</c:v>
                </c:pt>
                <c:pt idx="771">
                  <c:v>0.41269500000000003</c:v>
                </c:pt>
                <c:pt idx="772">
                  <c:v>0.51663000000000003</c:v>
                </c:pt>
                <c:pt idx="773">
                  <c:v>0.56834000000000007</c:v>
                </c:pt>
                <c:pt idx="774">
                  <c:v>0.52758499999999997</c:v>
                </c:pt>
                <c:pt idx="775">
                  <c:v>0.48390500000000003</c:v>
                </c:pt>
                <c:pt idx="776">
                  <c:v>0.59051999999999993</c:v>
                </c:pt>
                <c:pt idx="777">
                  <c:v>0.55928500000000003</c:v>
                </c:pt>
                <c:pt idx="778">
                  <c:v>0.55227500000000007</c:v>
                </c:pt>
                <c:pt idx="779">
                  <c:v>0.44564000000000004</c:v>
                </c:pt>
                <c:pt idx="780">
                  <c:v>0.48770500000000006</c:v>
                </c:pt>
                <c:pt idx="781">
                  <c:v>0.56169500000000006</c:v>
                </c:pt>
                <c:pt idx="782">
                  <c:v>0.61986999999999992</c:v>
                </c:pt>
                <c:pt idx="783">
                  <c:v>0.558535</c:v>
                </c:pt>
                <c:pt idx="784">
                  <c:v>0.33230999999999999</c:v>
                </c:pt>
                <c:pt idx="785">
                  <c:v>0.290265</c:v>
                </c:pt>
                <c:pt idx="786">
                  <c:v>0.36256500000000003</c:v>
                </c:pt>
                <c:pt idx="787">
                  <c:v>0.35922500000000002</c:v>
                </c:pt>
                <c:pt idx="788">
                  <c:v>0.35756500000000002</c:v>
                </c:pt>
                <c:pt idx="789">
                  <c:v>0.39207000000000003</c:v>
                </c:pt>
                <c:pt idx="790">
                  <c:v>0.33970999999999996</c:v>
                </c:pt>
                <c:pt idx="791">
                  <c:v>0.212585</c:v>
                </c:pt>
                <c:pt idx="792">
                  <c:v>0.35945000000000005</c:v>
                </c:pt>
                <c:pt idx="793">
                  <c:v>0.40025500000000003</c:v>
                </c:pt>
                <c:pt idx="794">
                  <c:v>0.37936499999999995</c:v>
                </c:pt>
                <c:pt idx="795">
                  <c:v>0.36263999999999996</c:v>
                </c:pt>
                <c:pt idx="796">
                  <c:v>0.43681999999999999</c:v>
                </c:pt>
                <c:pt idx="797">
                  <c:v>0.30847000000000002</c:v>
                </c:pt>
                <c:pt idx="798">
                  <c:v>0.35148000000000001</c:v>
                </c:pt>
                <c:pt idx="799">
                  <c:v>0.29415999999999998</c:v>
                </c:pt>
                <c:pt idx="800">
                  <c:v>0.39544499999999999</c:v>
                </c:pt>
                <c:pt idx="801">
                  <c:v>0.31605</c:v>
                </c:pt>
                <c:pt idx="802">
                  <c:v>0.31900000000000001</c:v>
                </c:pt>
                <c:pt idx="803">
                  <c:v>0.28569500000000003</c:v>
                </c:pt>
                <c:pt idx="804">
                  <c:v>0.34385500000000002</c:v>
                </c:pt>
                <c:pt idx="805">
                  <c:v>0.319795</c:v>
                </c:pt>
                <c:pt idx="806">
                  <c:v>0.31706999999999996</c:v>
                </c:pt>
                <c:pt idx="807">
                  <c:v>0.27842</c:v>
                </c:pt>
                <c:pt idx="808">
                  <c:v>0.375305</c:v>
                </c:pt>
                <c:pt idx="809">
                  <c:v>0.34250999999999998</c:v>
                </c:pt>
                <c:pt idx="810">
                  <c:v>0.22894000000000003</c:v>
                </c:pt>
                <c:pt idx="811">
                  <c:v>0.36880499999999999</c:v>
                </c:pt>
                <c:pt idx="812">
                  <c:v>0.38376500000000002</c:v>
                </c:pt>
                <c:pt idx="813">
                  <c:v>0.41469</c:v>
                </c:pt>
                <c:pt idx="814">
                  <c:v>0.42118500000000003</c:v>
                </c:pt>
                <c:pt idx="815">
                  <c:v>0.35722999999999999</c:v>
                </c:pt>
                <c:pt idx="816">
                  <c:v>0.2092</c:v>
                </c:pt>
                <c:pt idx="817">
                  <c:v>0.32799499999999998</c:v>
                </c:pt>
                <c:pt idx="818">
                  <c:v>0.22011</c:v>
                </c:pt>
                <c:pt idx="819">
                  <c:v>0.368145</c:v>
                </c:pt>
                <c:pt idx="820">
                  <c:v>0.31170500000000001</c:v>
                </c:pt>
                <c:pt idx="821">
                  <c:v>0.31718000000000002</c:v>
                </c:pt>
                <c:pt idx="822">
                  <c:v>0.339675</c:v>
                </c:pt>
                <c:pt idx="823">
                  <c:v>0.28323999999999999</c:v>
                </c:pt>
                <c:pt idx="824">
                  <c:v>0.47282999999999997</c:v>
                </c:pt>
                <c:pt idx="825">
                  <c:v>0.40846499999999997</c:v>
                </c:pt>
                <c:pt idx="826">
                  <c:v>0.37942500000000001</c:v>
                </c:pt>
                <c:pt idx="827">
                  <c:v>0.316575</c:v>
                </c:pt>
                <c:pt idx="828">
                  <c:v>0.39586500000000002</c:v>
                </c:pt>
                <c:pt idx="829">
                  <c:v>0.33165</c:v>
                </c:pt>
                <c:pt idx="830">
                  <c:v>0.31131999999999999</c:v>
                </c:pt>
                <c:pt idx="831">
                  <c:v>0.30462</c:v>
                </c:pt>
                <c:pt idx="832">
                  <c:v>0.30599500000000002</c:v>
                </c:pt>
                <c:pt idx="833">
                  <c:v>0.36191000000000001</c:v>
                </c:pt>
                <c:pt idx="834">
                  <c:v>0.31856499999999999</c:v>
                </c:pt>
                <c:pt idx="835">
                  <c:v>0.40928500000000001</c:v>
                </c:pt>
                <c:pt idx="836">
                  <c:v>0.42839499999999997</c:v>
                </c:pt>
                <c:pt idx="837">
                  <c:v>0.30656</c:v>
                </c:pt>
                <c:pt idx="838">
                  <c:v>0.29415999999999998</c:v>
                </c:pt>
                <c:pt idx="839">
                  <c:v>0.46953</c:v>
                </c:pt>
                <c:pt idx="840">
                  <c:v>0.34931000000000001</c:v>
                </c:pt>
                <c:pt idx="841">
                  <c:v>0.31590499999999999</c:v>
                </c:pt>
                <c:pt idx="842">
                  <c:v>0.36593500000000001</c:v>
                </c:pt>
                <c:pt idx="843">
                  <c:v>0.354995</c:v>
                </c:pt>
                <c:pt idx="844">
                  <c:v>0.290045</c:v>
                </c:pt>
                <c:pt idx="845">
                  <c:v>0.28036</c:v>
                </c:pt>
                <c:pt idx="846">
                  <c:v>0.23136499999999999</c:v>
                </c:pt>
                <c:pt idx="847">
                  <c:v>0.25758999999999999</c:v>
                </c:pt>
                <c:pt idx="848">
                  <c:v>0.28875000000000001</c:v>
                </c:pt>
                <c:pt idx="849">
                  <c:v>0.29244999999999999</c:v>
                </c:pt>
                <c:pt idx="850">
                  <c:v>0.27397499999999997</c:v>
                </c:pt>
                <c:pt idx="851">
                  <c:v>0.25768999999999997</c:v>
                </c:pt>
                <c:pt idx="852">
                  <c:v>0.24978499999999998</c:v>
                </c:pt>
                <c:pt idx="853">
                  <c:v>0.28640500000000002</c:v>
                </c:pt>
                <c:pt idx="854">
                  <c:v>0.34026000000000001</c:v>
                </c:pt>
                <c:pt idx="855">
                  <c:v>0.36617</c:v>
                </c:pt>
                <c:pt idx="856">
                  <c:v>0.34373500000000001</c:v>
                </c:pt>
                <c:pt idx="857">
                  <c:v>0.39406000000000002</c:v>
                </c:pt>
                <c:pt idx="858">
                  <c:v>0.31713999999999998</c:v>
                </c:pt>
                <c:pt idx="859">
                  <c:v>0.233795</c:v>
                </c:pt>
                <c:pt idx="860">
                  <c:v>0.21992</c:v>
                </c:pt>
                <c:pt idx="861">
                  <c:v>0.270455</c:v>
                </c:pt>
                <c:pt idx="862">
                  <c:v>0.24879500000000002</c:v>
                </c:pt>
                <c:pt idx="863">
                  <c:v>0.28009499999999998</c:v>
                </c:pt>
                <c:pt idx="864">
                  <c:v>0.26529999999999998</c:v>
                </c:pt>
                <c:pt idx="865">
                  <c:v>0.22103500000000001</c:v>
                </c:pt>
                <c:pt idx="866">
                  <c:v>0.21629999999999999</c:v>
                </c:pt>
                <c:pt idx="867">
                  <c:v>0.22678500000000001</c:v>
                </c:pt>
                <c:pt idx="868">
                  <c:v>0.34411999999999998</c:v>
                </c:pt>
                <c:pt idx="869">
                  <c:v>0.339725</c:v>
                </c:pt>
                <c:pt idx="870">
                  <c:v>0.30420000000000003</c:v>
                </c:pt>
                <c:pt idx="871">
                  <c:v>0.30840000000000001</c:v>
                </c:pt>
                <c:pt idx="872">
                  <c:v>0.278165</c:v>
                </c:pt>
                <c:pt idx="873">
                  <c:v>0.26363999999999999</c:v>
                </c:pt>
                <c:pt idx="874">
                  <c:v>0.231625</c:v>
                </c:pt>
                <c:pt idx="875">
                  <c:v>0.23985499999999998</c:v>
                </c:pt>
                <c:pt idx="876">
                  <c:v>0.27484999999999998</c:v>
                </c:pt>
                <c:pt idx="877">
                  <c:v>0.25592999999999999</c:v>
                </c:pt>
                <c:pt idx="878">
                  <c:v>0.23147000000000001</c:v>
                </c:pt>
                <c:pt idx="879">
                  <c:v>0.26161000000000001</c:v>
                </c:pt>
                <c:pt idx="880">
                  <c:v>0.23952499999999999</c:v>
                </c:pt>
                <c:pt idx="881">
                  <c:v>0.313975</c:v>
                </c:pt>
                <c:pt idx="882">
                  <c:v>0.34985500000000003</c:v>
                </c:pt>
                <c:pt idx="883">
                  <c:v>0.32515499999999997</c:v>
                </c:pt>
                <c:pt idx="884">
                  <c:v>0.332675</c:v>
                </c:pt>
                <c:pt idx="885">
                  <c:v>0.29947500000000005</c:v>
                </c:pt>
                <c:pt idx="886">
                  <c:v>0.31254499999999996</c:v>
                </c:pt>
                <c:pt idx="887">
                  <c:v>0.263345</c:v>
                </c:pt>
                <c:pt idx="888">
                  <c:v>0.25904499999999997</c:v>
                </c:pt>
                <c:pt idx="889">
                  <c:v>0.30047500000000005</c:v>
                </c:pt>
                <c:pt idx="890">
                  <c:v>0.29066499999999995</c:v>
                </c:pt>
                <c:pt idx="891">
                  <c:v>0.27008500000000002</c:v>
                </c:pt>
                <c:pt idx="892">
                  <c:v>0.31825000000000003</c:v>
                </c:pt>
                <c:pt idx="893">
                  <c:v>0.28276499999999999</c:v>
                </c:pt>
                <c:pt idx="894">
                  <c:v>0.254915</c:v>
                </c:pt>
                <c:pt idx="895">
                  <c:v>0.29600499999999996</c:v>
                </c:pt>
                <c:pt idx="896">
                  <c:v>0.36553999999999998</c:v>
                </c:pt>
                <c:pt idx="897">
                  <c:v>0.32844499999999999</c:v>
                </c:pt>
                <c:pt idx="898">
                  <c:v>0.31176000000000004</c:v>
                </c:pt>
                <c:pt idx="899">
                  <c:v>0.321575</c:v>
                </c:pt>
                <c:pt idx="900">
                  <c:v>0.38253500000000001</c:v>
                </c:pt>
                <c:pt idx="901">
                  <c:v>0.47195500000000001</c:v>
                </c:pt>
                <c:pt idx="902">
                  <c:v>0.35561999999999999</c:v>
                </c:pt>
                <c:pt idx="903">
                  <c:v>0.34584500000000001</c:v>
                </c:pt>
                <c:pt idx="904">
                  <c:v>0.32486000000000004</c:v>
                </c:pt>
                <c:pt idx="905">
                  <c:v>0.32502999999999999</c:v>
                </c:pt>
                <c:pt idx="906">
                  <c:v>0.395175</c:v>
                </c:pt>
                <c:pt idx="907">
                  <c:v>0.27386500000000003</c:v>
                </c:pt>
                <c:pt idx="908">
                  <c:v>0.33898499999999998</c:v>
                </c:pt>
                <c:pt idx="909">
                  <c:v>0.34379000000000004</c:v>
                </c:pt>
                <c:pt idx="910">
                  <c:v>0.34787000000000001</c:v>
                </c:pt>
                <c:pt idx="911">
                  <c:v>0.57251000000000007</c:v>
                </c:pt>
                <c:pt idx="912">
                  <c:v>0.48158000000000001</c:v>
                </c:pt>
                <c:pt idx="913">
                  <c:v>0.42269000000000001</c:v>
                </c:pt>
                <c:pt idx="914">
                  <c:v>0.48486499999999999</c:v>
                </c:pt>
                <c:pt idx="915">
                  <c:v>0.430585</c:v>
                </c:pt>
                <c:pt idx="916">
                  <c:v>0.56930000000000003</c:v>
                </c:pt>
                <c:pt idx="917">
                  <c:v>0.50586500000000001</c:v>
                </c:pt>
                <c:pt idx="918">
                  <c:v>0.50886999999999993</c:v>
                </c:pt>
                <c:pt idx="919">
                  <c:v>0.51407999999999998</c:v>
                </c:pt>
                <c:pt idx="920">
                  <c:v>0.431535</c:v>
                </c:pt>
                <c:pt idx="921">
                  <c:v>0.50336500000000006</c:v>
                </c:pt>
                <c:pt idx="922">
                  <c:v>0.47516000000000003</c:v>
                </c:pt>
                <c:pt idx="923">
                  <c:v>0.48257</c:v>
                </c:pt>
                <c:pt idx="924">
                  <c:v>0.51489499999999999</c:v>
                </c:pt>
                <c:pt idx="925">
                  <c:v>0.48562</c:v>
                </c:pt>
                <c:pt idx="926">
                  <c:v>0.47294000000000003</c:v>
                </c:pt>
                <c:pt idx="927">
                  <c:v>0.52957999999999994</c:v>
                </c:pt>
                <c:pt idx="928">
                  <c:v>0.41382000000000002</c:v>
                </c:pt>
                <c:pt idx="929">
                  <c:v>0.31306999999999996</c:v>
                </c:pt>
                <c:pt idx="930">
                  <c:v>0.49685999999999997</c:v>
                </c:pt>
                <c:pt idx="931">
                  <c:v>0.42585000000000001</c:v>
                </c:pt>
                <c:pt idx="932">
                  <c:v>0.43845000000000001</c:v>
                </c:pt>
                <c:pt idx="933">
                  <c:v>0.42830499999999999</c:v>
                </c:pt>
                <c:pt idx="934">
                  <c:v>0.44154499999999997</c:v>
                </c:pt>
                <c:pt idx="935">
                  <c:v>0.541045</c:v>
                </c:pt>
                <c:pt idx="936">
                  <c:v>0.43986500000000001</c:v>
                </c:pt>
                <c:pt idx="937">
                  <c:v>0.48238999999999999</c:v>
                </c:pt>
                <c:pt idx="938">
                  <c:v>0.41866000000000003</c:v>
                </c:pt>
                <c:pt idx="939">
                  <c:v>0.38112499999999999</c:v>
                </c:pt>
                <c:pt idx="940">
                  <c:v>0.38490999999999997</c:v>
                </c:pt>
                <c:pt idx="941">
                  <c:v>0.37452000000000002</c:v>
                </c:pt>
                <c:pt idx="942">
                  <c:v>0.27901500000000001</c:v>
                </c:pt>
                <c:pt idx="943">
                  <c:v>0.41004000000000002</c:v>
                </c:pt>
                <c:pt idx="944">
                  <c:v>0.39947500000000002</c:v>
                </c:pt>
                <c:pt idx="945">
                  <c:v>0.53876499999999994</c:v>
                </c:pt>
                <c:pt idx="946">
                  <c:v>0.39631</c:v>
                </c:pt>
                <c:pt idx="947">
                  <c:v>0.37811</c:v>
                </c:pt>
                <c:pt idx="948">
                  <c:v>0.44201999999999997</c:v>
                </c:pt>
                <c:pt idx="949">
                  <c:v>0.382965</c:v>
                </c:pt>
                <c:pt idx="950">
                  <c:v>0.40978500000000001</c:v>
                </c:pt>
                <c:pt idx="951">
                  <c:v>0.44930000000000003</c:v>
                </c:pt>
              </c:numCache>
            </c:numRef>
          </c:xVal>
          <c:yVal>
            <c:numRef>
              <c:f>'C0502_NDVI'!$W$4:$W$955</c:f>
              <c:numCache>
                <c:formatCode>General</c:formatCode>
                <c:ptCount val="952"/>
                <c:pt idx="0">
                  <c:v>1.18654040195122</c:v>
                </c:pt>
                <c:pt idx="1">
                  <c:v>1.2047349193382775</c:v>
                </c:pt>
                <c:pt idx="2">
                  <c:v>1.5641604912629778</c:v>
                </c:pt>
                <c:pt idx="3">
                  <c:v>1.564129320889903</c:v>
                </c:pt>
                <c:pt idx="4">
                  <c:v>2.1230764508659443</c:v>
                </c:pt>
                <c:pt idx="5">
                  <c:v>2.4913855791169426</c:v>
                </c:pt>
                <c:pt idx="6">
                  <c:v>3.5677609021334851</c:v>
                </c:pt>
                <c:pt idx="7">
                  <c:v>3.3049877198048789</c:v>
                </c:pt>
                <c:pt idx="8">
                  <c:v>2.340720611121951</c:v>
                </c:pt>
                <c:pt idx="9">
                  <c:v>2.6325454126829273</c:v>
                </c:pt>
                <c:pt idx="10">
                  <c:v>3.1185730185365856</c:v>
                </c:pt>
                <c:pt idx="11">
                  <c:v>2.8729631812682932</c:v>
                </c:pt>
                <c:pt idx="12">
                  <c:v>3.8508629408780486</c:v>
                </c:pt>
                <c:pt idx="13">
                  <c:v>2.768510976</c:v>
                </c:pt>
                <c:pt idx="14">
                  <c:v>1.1002465545365856</c:v>
                </c:pt>
                <c:pt idx="15">
                  <c:v>1.3095297136155162</c:v>
                </c:pt>
                <c:pt idx="16">
                  <c:v>1.4779899948978894</c:v>
                </c:pt>
                <c:pt idx="17">
                  <c:v>2.0453998811637191</c:v>
                </c:pt>
                <c:pt idx="18">
                  <c:v>2.4735561257181975</c:v>
                </c:pt>
                <c:pt idx="19">
                  <c:v>3.3587012099212781</c:v>
                </c:pt>
                <c:pt idx="20">
                  <c:v>3.478613635139761</c:v>
                </c:pt>
                <c:pt idx="21">
                  <c:v>3.1978978325853662</c:v>
                </c:pt>
                <c:pt idx="22">
                  <c:v>3.0457729966829268</c:v>
                </c:pt>
                <c:pt idx="23">
                  <c:v>3.1077446399999999</c:v>
                </c:pt>
                <c:pt idx="24">
                  <c:v>3.0752595043902438</c:v>
                </c:pt>
                <c:pt idx="25">
                  <c:v>3.0852688132682924</c:v>
                </c:pt>
                <c:pt idx="26">
                  <c:v>3.9967267527804884</c:v>
                </c:pt>
                <c:pt idx="27">
                  <c:v>2.9625333073170732</c:v>
                </c:pt>
                <c:pt idx="29">
                  <c:v>1.17911287267085</c:v>
                </c:pt>
                <c:pt idx="30">
                  <c:v>1.3441755832880777</c:v>
                </c:pt>
                <c:pt idx="31">
                  <c:v>2.1582989724403889</c:v>
                </c:pt>
                <c:pt idx="32">
                  <c:v>2.4430091601049631</c:v>
                </c:pt>
                <c:pt idx="33">
                  <c:v>3.8243709984711924</c:v>
                </c:pt>
                <c:pt idx="34">
                  <c:v>3.6450166717992021</c:v>
                </c:pt>
                <c:pt idx="35">
                  <c:v>3.4390097280000003</c:v>
                </c:pt>
                <c:pt idx="36">
                  <c:v>2.6867706005853655</c:v>
                </c:pt>
                <c:pt idx="37">
                  <c:v>3.0418581213658538</c:v>
                </c:pt>
                <c:pt idx="38">
                  <c:v>3.8440743804878057</c:v>
                </c:pt>
                <c:pt idx="39">
                  <c:v>3.0663052682926821</c:v>
                </c:pt>
                <c:pt idx="40">
                  <c:v>4.0613638431219519</c:v>
                </c:pt>
                <c:pt idx="41">
                  <c:v>2.9579798353170736</c:v>
                </c:pt>
                <c:pt idx="42">
                  <c:v>1.4935665810731709</c:v>
                </c:pt>
                <c:pt idx="43">
                  <c:v>1.4633866751123785</c:v>
                </c:pt>
                <c:pt idx="44">
                  <c:v>1.9466209688899032</c:v>
                </c:pt>
                <c:pt idx="45">
                  <c:v>2.5681270376269252</c:v>
                </c:pt>
                <c:pt idx="46">
                  <c:v>2.9281448466400453</c:v>
                </c:pt>
                <c:pt idx="47">
                  <c:v>3.0881112012595548</c:v>
                </c:pt>
                <c:pt idx="48">
                  <c:v>3.8310570434957221</c:v>
                </c:pt>
                <c:pt idx="49">
                  <c:v>2.8945644081951221</c:v>
                </c:pt>
                <c:pt idx="50">
                  <c:v>2.8261235028292679</c:v>
                </c:pt>
                <c:pt idx="51">
                  <c:v>3.5318006025365856</c:v>
                </c:pt>
                <c:pt idx="52">
                  <c:v>3.0605023679999999</c:v>
                </c:pt>
                <c:pt idx="53">
                  <c:v>3.0271703976585367</c:v>
                </c:pt>
                <c:pt idx="54">
                  <c:v>3.8532368546341464</c:v>
                </c:pt>
                <c:pt idx="55">
                  <c:v>3.0064298879999996</c:v>
                </c:pt>
                <c:pt idx="56">
                  <c:v>1.3371659239024389</c:v>
                </c:pt>
                <c:pt idx="57">
                  <c:v>1.277471016585366</c:v>
                </c:pt>
                <c:pt idx="58">
                  <c:v>2.8175996253658542</c:v>
                </c:pt>
                <c:pt idx="59">
                  <c:v>2.0535048117073171</c:v>
                </c:pt>
                <c:pt idx="60">
                  <c:v>2.6504538848780488</c:v>
                </c:pt>
                <c:pt idx="61">
                  <c:v>3.0444402731707321</c:v>
                </c:pt>
                <c:pt idx="62">
                  <c:v>2.889233514146341</c:v>
                </c:pt>
                <c:pt idx="63">
                  <c:v>1.7072743492682925</c:v>
                </c:pt>
                <c:pt idx="64">
                  <c:v>2.6743318478048779</c:v>
                </c:pt>
                <c:pt idx="65">
                  <c:v>2.7698436995121947</c:v>
                </c:pt>
                <c:pt idx="66">
                  <c:v>3.0205623102439021</c:v>
                </c:pt>
                <c:pt idx="67">
                  <c:v>2.9011724956097562</c:v>
                </c:pt>
                <c:pt idx="68">
                  <c:v>2.9966843473170734</c:v>
                </c:pt>
                <c:pt idx="69">
                  <c:v>2.3639183297560975</c:v>
                </c:pt>
                <c:pt idx="70">
                  <c:v>1.0386913873170733</c:v>
                </c:pt>
                <c:pt idx="71">
                  <c:v>1.5520675902439025</c:v>
                </c:pt>
                <c:pt idx="72">
                  <c:v>1.7430912936585365</c:v>
                </c:pt>
                <c:pt idx="73">
                  <c:v>2.4355522185365852</c:v>
                </c:pt>
                <c:pt idx="74">
                  <c:v>2.8295386068292681</c:v>
                </c:pt>
                <c:pt idx="75">
                  <c:v>3.2951588839024395</c:v>
                </c:pt>
                <c:pt idx="76">
                  <c:v>2.6504538848780488</c:v>
                </c:pt>
                <c:pt idx="77">
                  <c:v>2.0176878673170728</c:v>
                </c:pt>
                <c:pt idx="78">
                  <c:v>3.0802572175609755</c:v>
                </c:pt>
                <c:pt idx="79">
                  <c:v>2.8772945326829267</c:v>
                </c:pt>
                <c:pt idx="80">
                  <c:v>2.6146369404878049</c:v>
                </c:pt>
                <c:pt idx="81">
                  <c:v>3.1160741619512198</c:v>
                </c:pt>
                <c:pt idx="82">
                  <c:v>2.2206505521951216</c:v>
                </c:pt>
                <c:pt idx="83">
                  <c:v>3.0444402731707321</c:v>
                </c:pt>
                <c:pt idx="84">
                  <c:v>1.4923726829268293</c:v>
                </c:pt>
                <c:pt idx="85">
                  <c:v>1.4446167570731705</c:v>
                </c:pt>
                <c:pt idx="86">
                  <c:v>2.0296268487804876</c:v>
                </c:pt>
                <c:pt idx="87">
                  <c:v>2.5071861073170734</c:v>
                </c:pt>
                <c:pt idx="88">
                  <c:v>2.5191250887804881</c:v>
                </c:pt>
                <c:pt idx="89">
                  <c:v>3.6652673092682932</c:v>
                </c:pt>
                <c:pt idx="90">
                  <c:v>3.0683182360975616</c:v>
                </c:pt>
                <c:pt idx="91">
                  <c:v>3.0205623102439021</c:v>
                </c:pt>
                <c:pt idx="92">
                  <c:v>2.5668810146341463</c:v>
                </c:pt>
                <c:pt idx="93">
                  <c:v>3.2832199024390243</c:v>
                </c:pt>
                <c:pt idx="94">
                  <c:v>3.2593419395121956</c:v>
                </c:pt>
                <c:pt idx="95">
                  <c:v>2.3997352741463418</c:v>
                </c:pt>
                <c:pt idx="96">
                  <c:v>2.2325895336585369</c:v>
                </c:pt>
                <c:pt idx="97">
                  <c:v>2.3042234224390246</c:v>
                </c:pt>
                <c:pt idx="98">
                  <c:v>1.635640460487805</c:v>
                </c:pt>
                <c:pt idx="99">
                  <c:v>2.2325895336585369</c:v>
                </c:pt>
                <c:pt idx="100">
                  <c:v>2.2684064780487807</c:v>
                </c:pt>
                <c:pt idx="101">
                  <c:v>2.7220877736585369</c:v>
                </c:pt>
                <c:pt idx="102">
                  <c:v>3.1757690692682932</c:v>
                </c:pt>
                <c:pt idx="103">
                  <c:v>2.8653555512195119</c:v>
                </c:pt>
                <c:pt idx="104">
                  <c:v>1.9818709229268296</c:v>
                </c:pt>
                <c:pt idx="105">
                  <c:v>3.0563792546341464</c:v>
                </c:pt>
                <c:pt idx="106">
                  <c:v>3.1518911063414632</c:v>
                </c:pt>
                <c:pt idx="107">
                  <c:v>3.0205623102439021</c:v>
                </c:pt>
                <c:pt idx="108">
                  <c:v>2.9011724956097562</c:v>
                </c:pt>
                <c:pt idx="109">
                  <c:v>2.6385149034146345</c:v>
                </c:pt>
                <c:pt idx="110">
                  <c:v>2.5907589775609754</c:v>
                </c:pt>
                <c:pt idx="111">
                  <c:v>3.0563792546341464</c:v>
                </c:pt>
                <c:pt idx="112">
                  <c:v>1.3361524987317073</c:v>
                </c:pt>
                <c:pt idx="113">
                  <c:v>1.4701050942439022</c:v>
                </c:pt>
                <c:pt idx="114">
                  <c:v>1.9187886766829276</c:v>
                </c:pt>
                <c:pt idx="115">
                  <c:v>2.3903645619512197</c:v>
                </c:pt>
                <c:pt idx="116">
                  <c:v>1.7222952538536584</c:v>
                </c:pt>
                <c:pt idx="117">
                  <c:v>2.0967072655609758</c:v>
                </c:pt>
                <c:pt idx="118">
                  <c:v>1.8755168101463418</c:v>
                </c:pt>
                <c:pt idx="119">
                  <c:v>1.3331399882926829</c:v>
                </c:pt>
                <c:pt idx="120">
                  <c:v>1.9049339051707315</c:v>
                </c:pt>
                <c:pt idx="121">
                  <c:v>2.1790029424390247</c:v>
                </c:pt>
                <c:pt idx="122">
                  <c:v>2.5023272195121953</c:v>
                </c:pt>
                <c:pt idx="123">
                  <c:v>2.015744312195122</c:v>
                </c:pt>
                <c:pt idx="124">
                  <c:v>2.4341084347317077</c:v>
                </c:pt>
                <c:pt idx="125">
                  <c:v>2.0579472234146339</c:v>
                </c:pt>
                <c:pt idx="126">
                  <c:v>1.2696273834146341</c:v>
                </c:pt>
                <c:pt idx="127">
                  <c:v>2.0035276799999999</c:v>
                </c:pt>
                <c:pt idx="128">
                  <c:v>1.6199254290731713</c:v>
                </c:pt>
                <c:pt idx="129">
                  <c:v>1.5480416546341464</c:v>
                </c:pt>
                <c:pt idx="130">
                  <c:v>1.9222454282926833</c:v>
                </c:pt>
                <c:pt idx="131">
                  <c:v>1.3868654048780491</c:v>
                </c:pt>
                <c:pt idx="132">
                  <c:v>0.56474158829268295</c:v>
                </c:pt>
                <c:pt idx="133">
                  <c:v>1.5270512593170733</c:v>
                </c:pt>
                <c:pt idx="134">
                  <c:v>1.2383083808780488</c:v>
                </c:pt>
                <c:pt idx="135">
                  <c:v>1.9568823570731708</c:v>
                </c:pt>
                <c:pt idx="136">
                  <c:v>2.196133992585366</c:v>
                </c:pt>
                <c:pt idx="137">
                  <c:v>1.061639220292683</c:v>
                </c:pt>
                <c:pt idx="138">
                  <c:v>1.7573208936585365</c:v>
                </c:pt>
                <c:pt idx="139">
                  <c:v>1.7491996097560976</c:v>
                </c:pt>
                <c:pt idx="140">
                  <c:v>1.092000327804878</c:v>
                </c:pt>
                <c:pt idx="141">
                  <c:v>1.9292005791219513</c:v>
                </c:pt>
                <c:pt idx="142">
                  <c:v>1.0192003059512194</c:v>
                </c:pt>
                <c:pt idx="143">
                  <c:v>1.4480873912195127</c:v>
                </c:pt>
                <c:pt idx="144">
                  <c:v>2.1246528117073176</c:v>
                </c:pt>
                <c:pt idx="145">
                  <c:v>1.7753959562926831</c:v>
                </c:pt>
                <c:pt idx="146">
                  <c:v>1.3668329045853662</c:v>
                </c:pt>
                <c:pt idx="147">
                  <c:v>1.5742796487804875</c:v>
                </c:pt>
                <c:pt idx="148">
                  <c:v>1.9446518423414634</c:v>
                </c:pt>
                <c:pt idx="149">
                  <c:v>2.0226161678048782</c:v>
                </c:pt>
                <c:pt idx="150">
                  <c:v>1.8321338833170731</c:v>
                </c:pt>
                <c:pt idx="151">
                  <c:v>2.3390547067317069</c:v>
                </c:pt>
                <c:pt idx="152">
                  <c:v>1.9989742079999999</c:v>
                </c:pt>
                <c:pt idx="153">
                  <c:v>1.8940361139512194</c:v>
                </c:pt>
                <c:pt idx="154">
                  <c:v>1.3192990993170737</c:v>
                </c:pt>
                <c:pt idx="155">
                  <c:v>1.9951287453658539</c:v>
                </c:pt>
                <c:pt idx="157">
                  <c:v>1.9970861830243907</c:v>
                </c:pt>
                <c:pt idx="158">
                  <c:v>1.7401620784390248</c:v>
                </c:pt>
                <c:pt idx="159">
                  <c:v>1.6492453463414638</c:v>
                </c:pt>
                <c:pt idx="160">
                  <c:v>1.8818888944390244</c:v>
                </c:pt>
                <c:pt idx="161">
                  <c:v>1.5603276995121951</c:v>
                </c:pt>
                <c:pt idx="162">
                  <c:v>1.6511194887804879</c:v>
                </c:pt>
                <c:pt idx="163">
                  <c:v>2.279318151804878</c:v>
                </c:pt>
                <c:pt idx="164">
                  <c:v>1.9707648936585362</c:v>
                </c:pt>
                <c:pt idx="165">
                  <c:v>1.8733927820487803</c:v>
                </c:pt>
                <c:pt idx="166">
                  <c:v>1.8720600585365852</c:v>
                </c:pt>
                <c:pt idx="167">
                  <c:v>1.9762068479999997</c:v>
                </c:pt>
                <c:pt idx="168">
                  <c:v>2.1134773697560982</c:v>
                </c:pt>
                <c:pt idx="169">
                  <c:v>2.1743522926829271</c:v>
                </c:pt>
                <c:pt idx="170">
                  <c:v>3.5529575882926814</c:v>
                </c:pt>
                <c:pt idx="171">
                  <c:v>2.9019221525853669</c:v>
                </c:pt>
                <c:pt idx="172">
                  <c:v>2.798053013853659</c:v>
                </c:pt>
                <c:pt idx="173">
                  <c:v>3.0592251746341472</c:v>
                </c:pt>
                <c:pt idx="174">
                  <c:v>3.0750929139512206</c:v>
                </c:pt>
                <c:pt idx="175">
                  <c:v>1.7917634669268294</c:v>
                </c:pt>
                <c:pt idx="176">
                  <c:v>2.735359478634146</c:v>
                </c:pt>
                <c:pt idx="177">
                  <c:v>3.2311603902439026</c:v>
                </c:pt>
                <c:pt idx="178">
                  <c:v>3.3435534064390247</c:v>
                </c:pt>
                <c:pt idx="179">
                  <c:v>3.0205623102439021</c:v>
                </c:pt>
                <c:pt idx="180">
                  <c:v>3.6772062907317076</c:v>
                </c:pt>
                <c:pt idx="181">
                  <c:v>2.9517743414634148</c:v>
                </c:pt>
                <c:pt idx="182">
                  <c:v>1.6923228573658537</c:v>
                </c:pt>
                <c:pt idx="183">
                  <c:v>2.5619804792195118</c:v>
                </c:pt>
                <c:pt idx="184">
                  <c:v>3.166217884097561</c:v>
                </c:pt>
                <c:pt idx="185">
                  <c:v>2.500689080195122</c:v>
                </c:pt>
                <c:pt idx="186">
                  <c:v>3.5783626302439027</c:v>
                </c:pt>
                <c:pt idx="187">
                  <c:v>3.1626361896585373</c:v>
                </c:pt>
                <c:pt idx="188">
                  <c:v>2.6507870657560981</c:v>
                </c:pt>
                <c:pt idx="189">
                  <c:v>2.3645291613658541</c:v>
                </c:pt>
                <c:pt idx="190">
                  <c:v>2.6602410731707313</c:v>
                </c:pt>
                <c:pt idx="191">
                  <c:v>3.076300694634146</c:v>
                </c:pt>
                <c:pt idx="192">
                  <c:v>3.2497629892682927</c:v>
                </c:pt>
                <c:pt idx="193">
                  <c:v>2.8525697350243906</c:v>
                </c:pt>
                <c:pt idx="194">
                  <c:v>2.4645667200000001</c:v>
                </c:pt>
                <c:pt idx="195">
                  <c:v>3.1571109400975605</c:v>
                </c:pt>
                <c:pt idx="196">
                  <c:v>2.517958955707317</c:v>
                </c:pt>
                <c:pt idx="197">
                  <c:v>2.5995049756097557</c:v>
                </c:pt>
                <c:pt idx="198">
                  <c:v>2.8348695008780491</c:v>
                </c:pt>
                <c:pt idx="199">
                  <c:v>3.4704120257560982</c:v>
                </c:pt>
                <c:pt idx="200">
                  <c:v>3.3022389775609762</c:v>
                </c:pt>
                <c:pt idx="201">
                  <c:v>2.3666670720000003</c:v>
                </c:pt>
                <c:pt idx="202">
                  <c:v>2.6139705787317076</c:v>
                </c:pt>
                <c:pt idx="203">
                  <c:v>2.5689217475121948</c:v>
                </c:pt>
                <c:pt idx="204">
                  <c:v>3.3449694251707318</c:v>
                </c:pt>
                <c:pt idx="205">
                  <c:v>3.0384985475121957</c:v>
                </c:pt>
                <c:pt idx="206">
                  <c:v>3.0798407414634146</c:v>
                </c:pt>
                <c:pt idx="207">
                  <c:v>3.0039171488780489</c:v>
                </c:pt>
                <c:pt idx="208">
                  <c:v>2.7505747387317072</c:v>
                </c:pt>
                <c:pt idx="209">
                  <c:v>3.2572595590243902</c:v>
                </c:pt>
                <c:pt idx="210">
                  <c:v>2.3363753771707314</c:v>
                </c:pt>
                <c:pt idx="211">
                  <c:v>2.4481297966829265</c:v>
                </c:pt>
                <c:pt idx="212">
                  <c:v>3.0257821440000003</c:v>
                </c:pt>
                <c:pt idx="213">
                  <c:v>4.054394809756098</c:v>
                </c:pt>
                <c:pt idx="214">
                  <c:v>2.3115672842926833</c:v>
                </c:pt>
                <c:pt idx="215">
                  <c:v>2.8486965073170736</c:v>
                </c:pt>
                <c:pt idx="216">
                  <c:v>3.4646646556097567</c:v>
                </c:pt>
                <c:pt idx="217">
                  <c:v>2.9098213159024384</c:v>
                </c:pt>
                <c:pt idx="218">
                  <c:v>3.0833807882926836</c:v>
                </c:pt>
                <c:pt idx="219">
                  <c:v>2.9658651160975609</c:v>
                </c:pt>
                <c:pt idx="220">
                  <c:v>3.4500879921951229</c:v>
                </c:pt>
                <c:pt idx="221">
                  <c:v>3.381327788487805</c:v>
                </c:pt>
                <c:pt idx="222">
                  <c:v>2.2810673514146349</c:v>
                </c:pt>
                <c:pt idx="223">
                  <c:v>3.4661639695609763</c:v>
                </c:pt>
                <c:pt idx="224">
                  <c:v>2.0080097560975618</c:v>
                </c:pt>
                <c:pt idx="225">
                  <c:v>2.1567512195121958</c:v>
                </c:pt>
                <c:pt idx="226">
                  <c:v>3.6255731707317085</c:v>
                </c:pt>
                <c:pt idx="227">
                  <c:v>3.3838682926829273</c:v>
                </c:pt>
                <c:pt idx="228">
                  <c:v>4.8340975609756107</c:v>
                </c:pt>
                <c:pt idx="229">
                  <c:v>5.4290634146341468</c:v>
                </c:pt>
                <c:pt idx="230">
                  <c:v>5.9682512195121964</c:v>
                </c:pt>
                <c:pt idx="231">
                  <c:v>4.7225414634146343</c:v>
                </c:pt>
                <c:pt idx="232">
                  <c:v>4.9270609756097574</c:v>
                </c:pt>
                <c:pt idx="233">
                  <c:v>5.5963975609756114</c:v>
                </c:pt>
                <c:pt idx="234">
                  <c:v>4.9084682926829277</c:v>
                </c:pt>
                <c:pt idx="235">
                  <c:v>6.5818097560975621</c:v>
                </c:pt>
                <c:pt idx="236">
                  <c:v>4.7969121951219522</c:v>
                </c:pt>
                <c:pt idx="237">
                  <c:v>5.1501731707317084</c:v>
                </c:pt>
                <c:pt idx="238">
                  <c:v>1.5246000000000002</c:v>
                </c:pt>
                <c:pt idx="239">
                  <c:v>2.6587536585365861</c:v>
                </c:pt>
                <c:pt idx="240">
                  <c:v>2.9748292682926833</c:v>
                </c:pt>
                <c:pt idx="241">
                  <c:v>4.9456536585365862</c:v>
                </c:pt>
                <c:pt idx="242">
                  <c:v>4.7039487804878064</c:v>
                </c:pt>
                <c:pt idx="243">
                  <c:v>6.6375878048780512</c:v>
                </c:pt>
                <c:pt idx="244">
                  <c:v>5.7079536585365869</c:v>
                </c:pt>
                <c:pt idx="245">
                  <c:v>4.9828390243902447</c:v>
                </c:pt>
                <c:pt idx="246">
                  <c:v>6.0798073170731728</c:v>
                </c:pt>
                <c:pt idx="247">
                  <c:v>6.5260317073170748</c:v>
                </c:pt>
                <c:pt idx="248">
                  <c:v>5.8566951219512209</c:v>
                </c:pt>
                <c:pt idx="249">
                  <c:v>6.5632170731707316</c:v>
                </c:pt>
                <c:pt idx="250">
                  <c:v>5.2245439024390246</c:v>
                </c:pt>
                <c:pt idx="251">
                  <c:v>6.433068292682929</c:v>
                </c:pt>
                <c:pt idx="252">
                  <c:v>2.1567512195121958</c:v>
                </c:pt>
                <c:pt idx="253">
                  <c:v>2.6029756097560979</c:v>
                </c:pt>
                <c:pt idx="254">
                  <c:v>4.2391317073170738</c:v>
                </c:pt>
                <c:pt idx="255">
                  <c:v>5.0014317073170744</c:v>
                </c:pt>
                <c:pt idx="256">
                  <c:v>4.9270609756097574</c:v>
                </c:pt>
                <c:pt idx="257">
                  <c:v>6.1727707317073204</c:v>
                </c:pt>
                <c:pt idx="258">
                  <c:v>5.7637317073170742</c:v>
                </c:pt>
                <c:pt idx="259">
                  <c:v>6.1541780487804898</c:v>
                </c:pt>
                <c:pt idx="260">
                  <c:v>4.8712829268292692</c:v>
                </c:pt>
                <c:pt idx="261">
                  <c:v>6.4516609756097578</c:v>
                </c:pt>
                <c:pt idx="262">
                  <c:v>5.8381024390243912</c:v>
                </c:pt>
                <c:pt idx="263">
                  <c:v>5.2803219512195136</c:v>
                </c:pt>
                <c:pt idx="264">
                  <c:v>4.8340975609756107</c:v>
                </c:pt>
                <c:pt idx="265">
                  <c:v>5.9310658536585379</c:v>
                </c:pt>
                <c:pt idx="266">
                  <c:v>2.4728268292682931</c:v>
                </c:pt>
                <c:pt idx="267">
                  <c:v>3.2351268292682924</c:v>
                </c:pt>
                <c:pt idx="268">
                  <c:v>3.8672780487804888</c:v>
                </c:pt>
                <c:pt idx="269">
                  <c:v>4.8898756097560989</c:v>
                </c:pt>
                <c:pt idx="270">
                  <c:v>5.8938804878048794</c:v>
                </c:pt>
                <c:pt idx="271">
                  <c:v>5.7451390243902454</c:v>
                </c:pt>
                <c:pt idx="272">
                  <c:v>6.3029195121951238</c:v>
                </c:pt>
                <c:pt idx="273">
                  <c:v>5.5034341463414638</c:v>
                </c:pt>
                <c:pt idx="274">
                  <c:v>6.3029195121951238</c:v>
                </c:pt>
                <c:pt idx="275">
                  <c:v>5.986843902439027</c:v>
                </c:pt>
                <c:pt idx="276">
                  <c:v>6.0240292682926846</c:v>
                </c:pt>
                <c:pt idx="277">
                  <c:v>6.730551219512197</c:v>
                </c:pt>
                <c:pt idx="278">
                  <c:v>4.5923926829268291</c:v>
                </c:pt>
                <c:pt idx="279">
                  <c:v>6.4516609756097578</c:v>
                </c:pt>
                <c:pt idx="280">
                  <c:v>1.9373575609756104</c:v>
                </c:pt>
                <c:pt idx="281">
                  <c:v>1.0659804878048782</c:v>
                </c:pt>
                <c:pt idx="282">
                  <c:v>1.7402751219512202</c:v>
                </c:pt>
                <c:pt idx="283">
                  <c:v>1.7601073170731711</c:v>
                </c:pt>
                <c:pt idx="284">
                  <c:v>3.0764692682926835</c:v>
                </c:pt>
                <c:pt idx="285">
                  <c:v>3.1483609756097568</c:v>
                </c:pt>
                <c:pt idx="286">
                  <c:v>4.3556458536585376</c:v>
                </c:pt>
                <c:pt idx="287">
                  <c:v>4.0755160975609765</c:v>
                </c:pt>
                <c:pt idx="288">
                  <c:v>3.6057409756097569</c:v>
                </c:pt>
                <c:pt idx="289">
                  <c:v>3.478071219512195</c:v>
                </c:pt>
                <c:pt idx="290">
                  <c:v>3.551202439024391</c:v>
                </c:pt>
                <c:pt idx="291">
                  <c:v>3.9156190243902449</c:v>
                </c:pt>
                <c:pt idx="292">
                  <c:v>3.5859087804878058</c:v>
                </c:pt>
                <c:pt idx="293">
                  <c:v>3.7829912195121964</c:v>
                </c:pt>
                <c:pt idx="294">
                  <c:v>1.2816556097560978</c:v>
                </c:pt>
                <c:pt idx="295">
                  <c:v>1.3498287804878053</c:v>
                </c:pt>
                <c:pt idx="296">
                  <c:v>1.5940126829268295</c:v>
                </c:pt>
                <c:pt idx="297">
                  <c:v>2.6290053658536596</c:v>
                </c:pt>
                <c:pt idx="298">
                  <c:v>3.3975029268292696</c:v>
                </c:pt>
                <c:pt idx="299">
                  <c:v>4.270119512195123</c:v>
                </c:pt>
                <c:pt idx="300">
                  <c:v>3.9825526829268303</c:v>
                </c:pt>
                <c:pt idx="301">
                  <c:v>4.1412102439024405</c:v>
                </c:pt>
                <c:pt idx="302">
                  <c:v>4.1821141463414655</c:v>
                </c:pt>
                <c:pt idx="303">
                  <c:v>3.8300926829268302</c:v>
                </c:pt>
                <c:pt idx="304">
                  <c:v>4.4201004878048789</c:v>
                </c:pt>
                <c:pt idx="305">
                  <c:v>4.682877073170733</c:v>
                </c:pt>
                <c:pt idx="306">
                  <c:v>3.6850697560975618</c:v>
                </c:pt>
                <c:pt idx="307">
                  <c:v>4.2366526829268301</c:v>
                </c:pt>
                <c:pt idx="308">
                  <c:v>1.584096585365854</c:v>
                </c:pt>
                <c:pt idx="309">
                  <c:v>1.3634634146341467</c:v>
                </c:pt>
                <c:pt idx="310">
                  <c:v>2.3488756097560981</c:v>
                </c:pt>
                <c:pt idx="311">
                  <c:v>2.8149321951219521</c:v>
                </c:pt>
                <c:pt idx="312">
                  <c:v>3.9069424390243914</c:v>
                </c:pt>
                <c:pt idx="313">
                  <c:v>4.2515268292682933</c:v>
                </c:pt>
                <c:pt idx="314">
                  <c:v>4.1226175609756099</c:v>
                </c:pt>
                <c:pt idx="315">
                  <c:v>4.0172590243902437</c:v>
                </c:pt>
                <c:pt idx="316">
                  <c:v>3.7705960975609774</c:v>
                </c:pt>
                <c:pt idx="317">
                  <c:v>3.9094214634146347</c:v>
                </c:pt>
                <c:pt idx="318">
                  <c:v>4.7969121951219531</c:v>
                </c:pt>
                <c:pt idx="319">
                  <c:v>4.2106229268292692</c:v>
                </c:pt>
                <c:pt idx="320">
                  <c:v>3.1830673170731716</c:v>
                </c:pt>
                <c:pt idx="321">
                  <c:v>4.4089448780487821</c:v>
                </c:pt>
                <c:pt idx="322">
                  <c:v>2.0389975609756101</c:v>
                </c:pt>
                <c:pt idx="323">
                  <c:v>1.6076473170731711</c:v>
                </c:pt>
                <c:pt idx="324">
                  <c:v>2.0749434146341468</c:v>
                </c:pt>
                <c:pt idx="325">
                  <c:v>2.4976170731707326</c:v>
                </c:pt>
                <c:pt idx="326">
                  <c:v>4.0717975609756101</c:v>
                </c:pt>
                <c:pt idx="327">
                  <c:v>3.4433648780487811</c:v>
                </c:pt>
                <c:pt idx="328">
                  <c:v>3.8809126829268301</c:v>
                </c:pt>
                <c:pt idx="329">
                  <c:v>4.1188990243902444</c:v>
                </c:pt>
                <c:pt idx="330">
                  <c:v>3.9627204878048787</c:v>
                </c:pt>
                <c:pt idx="331">
                  <c:v>4.2391317073170747</c:v>
                </c:pt>
                <c:pt idx="332">
                  <c:v>4.2837541463414643</c:v>
                </c:pt>
                <c:pt idx="333">
                  <c:v>4.3060653658536605</c:v>
                </c:pt>
                <c:pt idx="334">
                  <c:v>3.4941848780487823</c:v>
                </c:pt>
                <c:pt idx="335">
                  <c:v>3.9193375609756105</c:v>
                </c:pt>
                <c:pt idx="336">
                  <c:v>1.6964028371453739</c:v>
                </c:pt>
                <c:pt idx="337">
                  <c:v>1.4561564339970972</c:v>
                </c:pt>
                <c:pt idx="338">
                  <c:v>1.7836111087505475</c:v>
                </c:pt>
                <c:pt idx="339">
                  <c:v>2.1003011177497992</c:v>
                </c:pt>
                <c:pt idx="340">
                  <c:v>2.3141500665231134</c:v>
                </c:pt>
                <c:pt idx="341">
                  <c:v>2.1860069118643199</c:v>
                </c:pt>
                <c:pt idx="342">
                  <c:v>3.4500455045746312</c:v>
                </c:pt>
                <c:pt idx="343">
                  <c:v>3.2981968001271222</c:v>
                </c:pt>
                <c:pt idx="344">
                  <c:v>2.4895306702570243</c:v>
                </c:pt>
                <c:pt idx="345">
                  <c:v>2.4849393687166836</c:v>
                </c:pt>
                <c:pt idx="346">
                  <c:v>1.6841075492742441</c:v>
                </c:pt>
                <c:pt idx="347">
                  <c:v>2.5063425653495126</c:v>
                </c:pt>
                <c:pt idx="348">
                  <c:v>1.5287967179550732</c:v>
                </c:pt>
                <c:pt idx="349">
                  <c:v>2.4312198424172196</c:v>
                </c:pt>
                <c:pt idx="350">
                  <c:v>1.2539936810247374</c:v>
                </c:pt>
                <c:pt idx="351">
                  <c:v>1.7134722801492257</c:v>
                </c:pt>
                <c:pt idx="352">
                  <c:v>1.9468042242804879</c:v>
                </c:pt>
                <c:pt idx="353">
                  <c:v>2.4130760147092705</c:v>
                </c:pt>
                <c:pt idx="354">
                  <c:v>2.3463851643650329</c:v>
                </c:pt>
                <c:pt idx="355">
                  <c:v>3.1031602709782571</c:v>
                </c:pt>
                <c:pt idx="356">
                  <c:v>3.0935651914427487</c:v>
                </c:pt>
                <c:pt idx="357">
                  <c:v>3.2162182081936104</c:v>
                </c:pt>
                <c:pt idx="358">
                  <c:v>3.0894473625775611</c:v>
                </c:pt>
                <c:pt idx="359">
                  <c:v>2.5874997657702443</c:v>
                </c:pt>
                <c:pt idx="360">
                  <c:v>2.3927800948082929</c:v>
                </c:pt>
                <c:pt idx="361">
                  <c:v>2.8859551284654148</c:v>
                </c:pt>
                <c:pt idx="362">
                  <c:v>2.945670510044927</c:v>
                </c:pt>
                <c:pt idx="363">
                  <c:v>2.9898365501432198</c:v>
                </c:pt>
                <c:pt idx="364">
                  <c:v>1.7377947337728386</c:v>
                </c:pt>
                <c:pt idx="365">
                  <c:v>1.6504017618153022</c:v>
                </c:pt>
                <c:pt idx="366">
                  <c:v>1.7584079094383491</c:v>
                </c:pt>
                <c:pt idx="367">
                  <c:v>2.3229883377192566</c:v>
                </c:pt>
                <c:pt idx="368">
                  <c:v>2.5065415126383459</c:v>
                </c:pt>
                <c:pt idx="369">
                  <c:v>2.9925042123544072</c:v>
                </c:pt>
                <c:pt idx="370">
                  <c:v>2.0505115827340443</c:v>
                </c:pt>
                <c:pt idx="371">
                  <c:v>2.7649438297156097</c:v>
                </c:pt>
                <c:pt idx="372">
                  <c:v>2.1622953271356593</c:v>
                </c:pt>
                <c:pt idx="373">
                  <c:v>2.9113150489500006</c:v>
                </c:pt>
                <c:pt idx="374">
                  <c:v>3.0614578162273181</c:v>
                </c:pt>
                <c:pt idx="375">
                  <c:v>2.78125178067322</c:v>
                </c:pt>
                <c:pt idx="376">
                  <c:v>3.2262968331965856</c:v>
                </c:pt>
                <c:pt idx="377">
                  <c:v>2.9440722112527804</c:v>
                </c:pt>
                <c:pt idx="378">
                  <c:v>1.5467921015088544</c:v>
                </c:pt>
                <c:pt idx="379">
                  <c:v>1.6087986464647839</c:v>
                </c:pt>
                <c:pt idx="380">
                  <c:v>2.2243745169810683</c:v>
                </c:pt>
                <c:pt idx="381">
                  <c:v>2.1199280360602821</c:v>
                </c:pt>
                <c:pt idx="382">
                  <c:v>3.0791508660867528</c:v>
                </c:pt>
                <c:pt idx="383">
                  <c:v>2.1466834308941141</c:v>
                </c:pt>
                <c:pt idx="384">
                  <c:v>2.9050197609177011</c:v>
                </c:pt>
                <c:pt idx="385">
                  <c:v>2.7878390783695615</c:v>
                </c:pt>
                <c:pt idx="386">
                  <c:v>2.2775803364948781</c:v>
                </c:pt>
                <c:pt idx="387">
                  <c:v>2.456229875506537</c:v>
                </c:pt>
                <c:pt idx="388">
                  <c:v>2.4792619149910249</c:v>
                </c:pt>
                <c:pt idx="389">
                  <c:v>2.6315197091522928</c:v>
                </c:pt>
                <c:pt idx="390">
                  <c:v>2.9218674315036592</c:v>
                </c:pt>
                <c:pt idx="391">
                  <c:v>2.0006064871513174</c:v>
                </c:pt>
                <c:pt idx="392">
                  <c:v>2.561897857520866</c:v>
                </c:pt>
                <c:pt idx="393">
                  <c:v>2.4191271766304596</c:v>
                </c:pt>
                <c:pt idx="394">
                  <c:v>2.2847689723696507</c:v>
                </c:pt>
                <c:pt idx="396">
                  <c:v>2.7929240188064481</c:v>
                </c:pt>
                <c:pt idx="397">
                  <c:v>3.0133163543597563</c:v>
                </c:pt>
                <c:pt idx="398">
                  <c:v>2.5498265642539617</c:v>
                </c:pt>
                <c:pt idx="399">
                  <c:v>3.0353763046699034</c:v>
                </c:pt>
                <c:pt idx="400">
                  <c:v>2.9689949854104878</c:v>
                </c:pt>
                <c:pt idx="401">
                  <c:v>2.7980161517525848</c:v>
                </c:pt>
                <c:pt idx="402">
                  <c:v>1.2223591857775609</c:v>
                </c:pt>
                <c:pt idx="403">
                  <c:v>3.0109800679795611</c:v>
                </c:pt>
                <c:pt idx="404">
                  <c:v>1.2701620375797074</c:v>
                </c:pt>
                <c:pt idx="405">
                  <c:v>2.3272135621969756</c:v>
                </c:pt>
                <c:pt idx="406">
                  <c:v>2.4986548354119136</c:v>
                </c:pt>
                <c:pt idx="407">
                  <c:v>2.2129618383334861</c:v>
                </c:pt>
                <c:pt idx="408">
                  <c:v>2.7799266309612976</c:v>
                </c:pt>
                <c:pt idx="409">
                  <c:v>3.2308366478429971</c:v>
                </c:pt>
                <c:pt idx="410">
                  <c:v>2.5832567930744128</c:v>
                </c:pt>
                <c:pt idx="411">
                  <c:v>2.4684685025984008</c:v>
                </c:pt>
                <c:pt idx="412">
                  <c:v>2.8139392379993984</c:v>
                </c:pt>
                <c:pt idx="413">
                  <c:v>3.3054931784997081</c:v>
                </c:pt>
                <c:pt idx="414">
                  <c:v>2.8710089192400003</c:v>
                </c:pt>
                <c:pt idx="415">
                  <c:v>2.5039716734001951</c:v>
                </c:pt>
                <c:pt idx="416">
                  <c:v>2.4007354873565858</c:v>
                </c:pt>
                <c:pt idx="417">
                  <c:v>2.925674860325854</c:v>
                </c:pt>
                <c:pt idx="418">
                  <c:v>2.5282027478174638</c:v>
                </c:pt>
                <c:pt idx="419">
                  <c:v>2.3177876448556103</c:v>
                </c:pt>
                <c:pt idx="420">
                  <c:v>2.9627858857601876</c:v>
                </c:pt>
                <c:pt idx="421">
                  <c:v>2.1604899658985692</c:v>
                </c:pt>
                <c:pt idx="422">
                  <c:v>2.2798698469001386</c:v>
                </c:pt>
                <c:pt idx="423">
                  <c:v>2.7858118323123451</c:v>
                </c:pt>
                <c:pt idx="424">
                  <c:v>1.4821425517039948</c:v>
                </c:pt>
                <c:pt idx="425">
                  <c:v>3.322675552937874</c:v>
                </c:pt>
                <c:pt idx="426">
                  <c:v>2.7800165889299699</c:v>
                </c:pt>
                <c:pt idx="427">
                  <c:v>3.7722385848389282</c:v>
                </c:pt>
                <c:pt idx="428">
                  <c:v>2.1079091187901469</c:v>
                </c:pt>
                <c:pt idx="429">
                  <c:v>3.0088030827150734</c:v>
                </c:pt>
                <c:pt idx="430">
                  <c:v>2.1355646014817564</c:v>
                </c:pt>
                <c:pt idx="431">
                  <c:v>1.6733150072663419</c:v>
                </c:pt>
                <c:pt idx="432">
                  <c:v>1.0763297353814634</c:v>
                </c:pt>
                <c:pt idx="433">
                  <c:v>2.9129999819596102</c:v>
                </c:pt>
                <c:pt idx="434">
                  <c:v>3.1354840355993865</c:v>
                </c:pt>
                <c:pt idx="435">
                  <c:v>2.4712032137683657</c:v>
                </c:pt>
                <c:pt idx="436">
                  <c:v>2.9936582274794805</c:v>
                </c:pt>
                <c:pt idx="437">
                  <c:v>2.6729951422205893</c:v>
                </c:pt>
                <c:pt idx="438">
                  <c:v>2.2349110598399298</c:v>
                </c:pt>
                <c:pt idx="439">
                  <c:v>2.0270713823928364</c:v>
                </c:pt>
                <c:pt idx="440">
                  <c:v>2.8003643610050384</c:v>
                </c:pt>
                <c:pt idx="441">
                  <c:v>4.1619057840585381</c:v>
                </c:pt>
                <c:pt idx="442">
                  <c:v>4.2140625659815623</c:v>
                </c:pt>
                <c:pt idx="443">
                  <c:v>1.5498279622641953</c:v>
                </c:pt>
                <c:pt idx="444">
                  <c:v>3.7801038527034159</c:v>
                </c:pt>
                <c:pt idx="445">
                  <c:v>3.2722182997180971</c:v>
                </c:pt>
                <c:pt idx="446">
                  <c:v>1.683191641238049</c:v>
                </c:pt>
                <c:pt idx="447">
                  <c:v>4.1682162209642941</c:v>
                </c:pt>
                <c:pt idx="448">
                  <c:v>2.482699856</c:v>
                </c:pt>
                <c:pt idx="449">
                  <c:v>1.9678925280000001</c:v>
                </c:pt>
                <c:pt idx="450">
                  <c:v>3.8112348960000002</c:v>
                </c:pt>
                <c:pt idx="451">
                  <c:v>3.4786127040000006</c:v>
                </c:pt>
                <c:pt idx="452">
                  <c:v>2.5979698079999998</c:v>
                </c:pt>
                <c:pt idx="453">
                  <c:v>2.8460932640000012</c:v>
                </c:pt>
                <c:pt idx="454">
                  <c:v>3.3809263039999999</c:v>
                </c:pt>
                <c:pt idx="462">
                  <c:v>2.0533681280000007</c:v>
                </c:pt>
                <c:pt idx="463">
                  <c:v>3.0849365120000001</c:v>
                </c:pt>
                <c:pt idx="464">
                  <c:v>2.9130084480000003</c:v>
                </c:pt>
                <c:pt idx="465">
                  <c:v>3.7653222880000001</c:v>
                </c:pt>
                <c:pt idx="466">
                  <c:v>4.1834200800000012</c:v>
                </c:pt>
                <c:pt idx="476">
                  <c:v>3.0316974240000012</c:v>
                </c:pt>
                <c:pt idx="477">
                  <c:v>2.62287984</c:v>
                </c:pt>
                <c:pt idx="478">
                  <c:v>2.8031112480000004</c:v>
                </c:pt>
                <c:pt idx="479">
                  <c:v>3.1259648000000007</c:v>
                </c:pt>
                <c:pt idx="480">
                  <c:v>2.6121343359999996</c:v>
                </c:pt>
                <c:pt idx="490">
                  <c:v>2.2819543040000001</c:v>
                </c:pt>
                <c:pt idx="491">
                  <c:v>2.7347307680000008</c:v>
                </c:pt>
                <c:pt idx="492">
                  <c:v>3.1772501600000007</c:v>
                </c:pt>
                <c:pt idx="493">
                  <c:v>3.5352708160000001</c:v>
                </c:pt>
                <c:pt idx="494">
                  <c:v>3.1171730240000004</c:v>
                </c:pt>
                <c:pt idx="504">
                  <c:v>2.6529800821523999</c:v>
                </c:pt>
                <c:pt idx="505">
                  <c:v>2.1747707926560005</c:v>
                </c:pt>
                <c:pt idx="506">
                  <c:v>3.6395312778594002</c:v>
                </c:pt>
                <c:pt idx="507">
                  <c:v>4.0896363065342403</c:v>
                </c:pt>
                <c:pt idx="508">
                  <c:v>5.1758080977834018</c:v>
                </c:pt>
                <c:pt idx="509">
                  <c:v>5.9446780867504803</c:v>
                </c:pt>
                <c:pt idx="510">
                  <c:v>5.9101283717784003</c:v>
                </c:pt>
                <c:pt idx="511">
                  <c:v>4.6543528712696389</c:v>
                </c:pt>
                <c:pt idx="512">
                  <c:v>4.8583179125712013</c:v>
                </c:pt>
                <c:pt idx="513">
                  <c:v>5.1678618383699995</c:v>
                </c:pt>
                <c:pt idx="514">
                  <c:v>5.8300501228200012</c:v>
                </c:pt>
                <c:pt idx="515">
                  <c:v>5.8168063571310009</c:v>
                </c:pt>
                <c:pt idx="516">
                  <c:v>5.8048126025967015</c:v>
                </c:pt>
                <c:pt idx="517">
                  <c:v>5.091047997373801</c:v>
                </c:pt>
                <c:pt idx="518">
                  <c:v>2.6210982372775202</c:v>
                </c:pt>
                <c:pt idx="519">
                  <c:v>2.6580607994556011</c:v>
                </c:pt>
                <c:pt idx="520">
                  <c:v>3.663370056099601</c:v>
                </c:pt>
                <c:pt idx="521">
                  <c:v>3.7339113025506605</c:v>
                </c:pt>
                <c:pt idx="522">
                  <c:v>5.3411108532705001</c:v>
                </c:pt>
                <c:pt idx="523">
                  <c:v>5.7352141507953602</c:v>
                </c:pt>
                <c:pt idx="524">
                  <c:v>5.902890834109499</c:v>
                </c:pt>
                <c:pt idx="525">
                  <c:v>5.5317412128686403</c:v>
                </c:pt>
                <c:pt idx="526">
                  <c:v>5.2984858762281597</c:v>
                </c:pt>
                <c:pt idx="527">
                  <c:v>5.8095779379422403</c:v>
                </c:pt>
                <c:pt idx="528">
                  <c:v>5.7963476177006399</c:v>
                </c:pt>
                <c:pt idx="529">
                  <c:v>5.7116735681543993</c:v>
                </c:pt>
                <c:pt idx="530">
                  <c:v>6.0662461506292811</c:v>
                </c:pt>
                <c:pt idx="531">
                  <c:v>5.8697814198869995</c:v>
                </c:pt>
                <c:pt idx="532">
                  <c:v>2.3543592378213596</c:v>
                </c:pt>
                <c:pt idx="533">
                  <c:v>3.3084371356344007</c:v>
                </c:pt>
                <c:pt idx="534">
                  <c:v>4.2087091887086405</c:v>
                </c:pt>
                <c:pt idx="535">
                  <c:v>5.2665772865151608</c:v>
                </c:pt>
                <c:pt idx="536">
                  <c:v>5.5612016793333012</c:v>
                </c:pt>
                <c:pt idx="537">
                  <c:v>5.7286514530753188</c:v>
                </c:pt>
                <c:pt idx="538">
                  <c:v>6.1032910473057598</c:v>
                </c:pt>
                <c:pt idx="539">
                  <c:v>5.1112082969640005</c:v>
                </c:pt>
                <c:pt idx="540">
                  <c:v>2.5566150448792802</c:v>
                </c:pt>
                <c:pt idx="541">
                  <c:v>5.6976124659300016</c:v>
                </c:pt>
                <c:pt idx="542">
                  <c:v>5.8677913470052809</c:v>
                </c:pt>
                <c:pt idx="543">
                  <c:v>5.6976124659300016</c:v>
                </c:pt>
                <c:pt idx="544">
                  <c:v>5.9201077295052009</c:v>
                </c:pt>
                <c:pt idx="545">
                  <c:v>5.8379963822334</c:v>
                </c:pt>
                <c:pt idx="546">
                  <c:v>2.7140869514959203</c:v>
                </c:pt>
                <c:pt idx="547">
                  <c:v>3.2242983615612006</c:v>
                </c:pt>
                <c:pt idx="548">
                  <c:v>3.5131894934875207</c:v>
                </c:pt>
                <c:pt idx="549">
                  <c:v>5.5462945651344011</c:v>
                </c:pt>
                <c:pt idx="550">
                  <c:v>5.9048362436817605</c:v>
                </c:pt>
                <c:pt idx="551">
                  <c:v>5.9246817240441612</c:v>
                </c:pt>
                <c:pt idx="552">
                  <c:v>5.825363186522881</c:v>
                </c:pt>
                <c:pt idx="553">
                  <c:v>5.3167168510810194</c:v>
                </c:pt>
                <c:pt idx="554">
                  <c:v>5.5317412128686403</c:v>
                </c:pt>
                <c:pt idx="555">
                  <c:v>6.0300309847239015</c:v>
                </c:pt>
                <c:pt idx="556">
                  <c:v>5.6472861563117993</c:v>
                </c:pt>
                <c:pt idx="557">
                  <c:v>5.3969789847896994</c:v>
                </c:pt>
                <c:pt idx="558">
                  <c:v>6.0379772441372994</c:v>
                </c:pt>
                <c:pt idx="559">
                  <c:v>5.5067285740420795</c:v>
                </c:pt>
                <c:pt idx="560">
                  <c:v>1.5046080000000002</c:v>
                </c:pt>
                <c:pt idx="561">
                  <c:v>1.405152</c:v>
                </c:pt>
                <c:pt idx="562">
                  <c:v>1.4273279999999999</c:v>
                </c:pt>
                <c:pt idx="563">
                  <c:v>2.3775360000000005</c:v>
                </c:pt>
                <c:pt idx="564">
                  <c:v>2.4131520000000002</c:v>
                </c:pt>
                <c:pt idx="565">
                  <c:v>3.1093440000000006</c:v>
                </c:pt>
                <c:pt idx="566">
                  <c:v>4.1905920000000005</c:v>
                </c:pt>
                <c:pt idx="567">
                  <c:v>2.2646400000000004</c:v>
                </c:pt>
                <c:pt idx="568">
                  <c:v>2.8553280000000005</c:v>
                </c:pt>
                <c:pt idx="569">
                  <c:v>2.872128</c:v>
                </c:pt>
                <c:pt idx="570">
                  <c:v>3.0770880000000003</c:v>
                </c:pt>
                <c:pt idx="571">
                  <c:v>3.0770880000000003</c:v>
                </c:pt>
                <c:pt idx="572">
                  <c:v>4.0850880000000007</c:v>
                </c:pt>
                <c:pt idx="573">
                  <c:v>2.2646400000000004</c:v>
                </c:pt>
                <c:pt idx="574">
                  <c:v>1.6054080000000004</c:v>
                </c:pt>
                <c:pt idx="575">
                  <c:v>1.5449279999999999</c:v>
                </c:pt>
                <c:pt idx="576">
                  <c:v>2.3372160000000002</c:v>
                </c:pt>
                <c:pt idx="577">
                  <c:v>2.0502720000000005</c:v>
                </c:pt>
                <c:pt idx="578">
                  <c:v>2.9406720000000002</c:v>
                </c:pt>
                <c:pt idx="579">
                  <c:v>4.2040320000000007</c:v>
                </c:pt>
                <c:pt idx="580">
                  <c:v>5.227488000000001</c:v>
                </c:pt>
                <c:pt idx="581">
                  <c:v>2.7142080000000006</c:v>
                </c:pt>
                <c:pt idx="582">
                  <c:v>3.008544000000001</c:v>
                </c:pt>
                <c:pt idx="583">
                  <c:v>3.2585280000000001</c:v>
                </c:pt>
                <c:pt idx="584">
                  <c:v>3.0596160000000006</c:v>
                </c:pt>
                <c:pt idx="585">
                  <c:v>4.0138560000000005</c:v>
                </c:pt>
                <c:pt idx="586">
                  <c:v>5.0400000000000009</c:v>
                </c:pt>
                <c:pt idx="587">
                  <c:v>3.2040960000000003</c:v>
                </c:pt>
                <c:pt idx="588">
                  <c:v>1.768032</c:v>
                </c:pt>
                <c:pt idx="589">
                  <c:v>1.7868480000000002</c:v>
                </c:pt>
                <c:pt idx="590">
                  <c:v>2.1913920000000005</c:v>
                </c:pt>
                <c:pt idx="591">
                  <c:v>2.8674240000000006</c:v>
                </c:pt>
                <c:pt idx="592">
                  <c:v>3.5051519999999998</c:v>
                </c:pt>
                <c:pt idx="593">
                  <c:v>4.1764800000000006</c:v>
                </c:pt>
                <c:pt idx="594">
                  <c:v>5.4001920000000005</c:v>
                </c:pt>
                <c:pt idx="595">
                  <c:v>3.5622720000000005</c:v>
                </c:pt>
                <c:pt idx="596">
                  <c:v>3.5360640000000001</c:v>
                </c:pt>
                <c:pt idx="597">
                  <c:v>3.8989440000000011</c:v>
                </c:pt>
                <c:pt idx="598">
                  <c:v>4.3142400000000007</c:v>
                </c:pt>
                <c:pt idx="599">
                  <c:v>3.5313600000000003</c:v>
                </c:pt>
                <c:pt idx="600">
                  <c:v>4.8988800000000001</c:v>
                </c:pt>
                <c:pt idx="601">
                  <c:v>3.1946880000000006</c:v>
                </c:pt>
                <c:pt idx="602">
                  <c:v>1.432032</c:v>
                </c:pt>
                <c:pt idx="603">
                  <c:v>1.4831040000000002</c:v>
                </c:pt>
                <c:pt idx="604">
                  <c:v>2.0133120000000004</c:v>
                </c:pt>
                <c:pt idx="605">
                  <c:v>2.8365120000000004</c:v>
                </c:pt>
                <c:pt idx="606">
                  <c:v>2.8365120000000004</c:v>
                </c:pt>
                <c:pt idx="607">
                  <c:v>3.904992</c:v>
                </c:pt>
                <c:pt idx="608">
                  <c:v>4.813536</c:v>
                </c:pt>
                <c:pt idx="609">
                  <c:v>3.3082559999999996</c:v>
                </c:pt>
                <c:pt idx="610">
                  <c:v>3.0770880000000003</c:v>
                </c:pt>
                <c:pt idx="611">
                  <c:v>3.7047360000000005</c:v>
                </c:pt>
                <c:pt idx="612">
                  <c:v>3.048864</c:v>
                </c:pt>
                <c:pt idx="613">
                  <c:v>3.4460160000000006</c:v>
                </c:pt>
                <c:pt idx="614">
                  <c:v>4.6771200000000004</c:v>
                </c:pt>
                <c:pt idx="615">
                  <c:v>3.2350080000000001</c:v>
                </c:pt>
                <c:pt idx="616">
                  <c:v>0.67601374384164936</c:v>
                </c:pt>
                <c:pt idx="617">
                  <c:v>0.83310987976310791</c:v>
                </c:pt>
                <c:pt idx="618">
                  <c:v>0.90313311499488003</c:v>
                </c:pt>
                <c:pt idx="619">
                  <c:v>0.96512998422455987</c:v>
                </c:pt>
                <c:pt idx="620">
                  <c:v>1.5464216309956615</c:v>
                </c:pt>
                <c:pt idx="621">
                  <c:v>1.7041394110739814</c:v>
                </c:pt>
                <c:pt idx="622">
                  <c:v>2.0923048446513235</c:v>
                </c:pt>
                <c:pt idx="623">
                  <c:v>1.1868016437744926</c:v>
                </c:pt>
                <c:pt idx="624">
                  <c:v>1.3873552982150399</c:v>
                </c:pt>
                <c:pt idx="625">
                  <c:v>1.4165754352382771</c:v>
                </c:pt>
                <c:pt idx="626">
                  <c:v>1.4838744375058157</c:v>
                </c:pt>
                <c:pt idx="627">
                  <c:v>1.5474575914885667</c:v>
                </c:pt>
                <c:pt idx="628">
                  <c:v>1.8405311053042521</c:v>
                </c:pt>
                <c:pt idx="629">
                  <c:v>1.0713295917622525</c:v>
                </c:pt>
                <c:pt idx="630">
                  <c:v>0.81559078058304002</c:v>
                </c:pt>
                <c:pt idx="631">
                  <c:v>0.64166643725184003</c:v>
                </c:pt>
                <c:pt idx="632">
                  <c:v>1.0083961881484615</c:v>
                </c:pt>
                <c:pt idx="633">
                  <c:v>1.5845567857854645</c:v>
                </c:pt>
                <c:pt idx="634">
                  <c:v>1.3827229569526158</c:v>
                </c:pt>
                <c:pt idx="635">
                  <c:v>2.0649152048732309</c:v>
                </c:pt>
                <c:pt idx="636">
                  <c:v>2.0125901768592738</c:v>
                </c:pt>
                <c:pt idx="637">
                  <c:v>1.9228809792248867</c:v>
                </c:pt>
                <c:pt idx="638">
                  <c:v>1.8044418011217231</c:v>
                </c:pt>
                <c:pt idx="639">
                  <c:v>1.6443754503166526</c:v>
                </c:pt>
                <c:pt idx="640">
                  <c:v>1.5329316901852803</c:v>
                </c:pt>
                <c:pt idx="641">
                  <c:v>1.7662669000099207</c:v>
                </c:pt>
                <c:pt idx="642">
                  <c:v>2.1027324156854399</c:v>
                </c:pt>
                <c:pt idx="643">
                  <c:v>1.8313160411913234</c:v>
                </c:pt>
                <c:pt idx="644">
                  <c:v>1.2440980542087139</c:v>
                </c:pt>
                <c:pt idx="645">
                  <c:v>1.0206044122811815</c:v>
                </c:pt>
                <c:pt idx="646">
                  <c:v>0.98581110361698487</c:v>
                </c:pt>
                <c:pt idx="647">
                  <c:v>1.4934092907376246</c:v>
                </c:pt>
                <c:pt idx="648">
                  <c:v>1.7341553270935384</c:v>
                </c:pt>
                <c:pt idx="649">
                  <c:v>1.8116546811885417</c:v>
                </c:pt>
                <c:pt idx="650">
                  <c:v>2.245469363906289</c:v>
                </c:pt>
                <c:pt idx="651">
                  <c:v>1.9052479872177233</c:v>
                </c:pt>
                <c:pt idx="652">
                  <c:v>1.7045840559259942</c:v>
                </c:pt>
                <c:pt idx="653">
                  <c:v>1.626426813757071</c:v>
                </c:pt>
                <c:pt idx="654">
                  <c:v>1.6537291218201602</c:v>
                </c:pt>
                <c:pt idx="655">
                  <c:v>1.7030014628628189</c:v>
                </c:pt>
                <c:pt idx="656">
                  <c:v>2.1392950359722955</c:v>
                </c:pt>
                <c:pt idx="657">
                  <c:v>1.8065675229429048</c:v>
                </c:pt>
                <c:pt idx="658">
                  <c:v>0.94611562369631996</c:v>
                </c:pt>
                <c:pt idx="659">
                  <c:v>1.0045262842876801</c:v>
                </c:pt>
                <c:pt idx="660">
                  <c:v>1.2379027112276679</c:v>
                </c:pt>
                <c:pt idx="661">
                  <c:v>1.5050615766576927</c:v>
                </c:pt>
                <c:pt idx="662">
                  <c:v>1.643556388285883</c:v>
                </c:pt>
                <c:pt idx="663">
                  <c:v>2.0882289701920986</c:v>
                </c:pt>
                <c:pt idx="664">
                  <c:v>2.0703446066403695</c:v>
                </c:pt>
                <c:pt idx="665">
                  <c:v>1.6244510029454218</c:v>
                </c:pt>
                <c:pt idx="666">
                  <c:v>1.6049381967297973</c:v>
                </c:pt>
                <c:pt idx="667">
                  <c:v>1.8822641845562589</c:v>
                </c:pt>
                <c:pt idx="668">
                  <c:v>1.540205868038234</c:v>
                </c:pt>
                <c:pt idx="669">
                  <c:v>1.6542906361283081</c:v>
                </c:pt>
                <c:pt idx="670">
                  <c:v>2.3141745263796918</c:v>
                </c:pt>
                <c:pt idx="671">
                  <c:v>1.5194508292826585</c:v>
                </c:pt>
                <c:pt idx="672">
                  <c:v>1.9577657194176743</c:v>
                </c:pt>
                <c:pt idx="673">
                  <c:v>1.5082298626945851</c:v>
                </c:pt>
                <c:pt idx="674">
                  <c:v>2.4913521610170091</c:v>
                </c:pt>
                <c:pt idx="675">
                  <c:v>2.344160872852616</c:v>
                </c:pt>
                <c:pt idx="676">
                  <c:v>2.5634041573097357</c:v>
                </c:pt>
                <c:pt idx="677">
                  <c:v>2.3620420645795939</c:v>
                </c:pt>
                <c:pt idx="678">
                  <c:v>2.3407043874557538</c:v>
                </c:pt>
                <c:pt idx="679">
                  <c:v>3.2643194393267447</c:v>
                </c:pt>
                <c:pt idx="680">
                  <c:v>2.4038836260643945</c:v>
                </c:pt>
                <c:pt idx="681">
                  <c:v>2.5444230440855269</c:v>
                </c:pt>
                <c:pt idx="682">
                  <c:v>3.1756511887531205</c:v>
                </c:pt>
                <c:pt idx="683">
                  <c:v>3.2578895941013908</c:v>
                </c:pt>
                <c:pt idx="684">
                  <c:v>3.21789161543317</c:v>
                </c:pt>
                <c:pt idx="685">
                  <c:v>2.5949458899131819</c:v>
                </c:pt>
                <c:pt idx="686">
                  <c:v>1.7149914574872371</c:v>
                </c:pt>
                <c:pt idx="687">
                  <c:v>1.9767167969898463</c:v>
                </c:pt>
                <c:pt idx="688">
                  <c:v>2.0375524013388926</c:v>
                </c:pt>
                <c:pt idx="689">
                  <c:v>2.8028205159804558</c:v>
                </c:pt>
                <c:pt idx="690">
                  <c:v>3.0828213267837792</c:v>
                </c:pt>
                <c:pt idx="691">
                  <c:v>3.1887740680402721</c:v>
                </c:pt>
                <c:pt idx="692">
                  <c:v>3.2345654680700315</c:v>
                </c:pt>
                <c:pt idx="693">
                  <c:v>2.8008225540443084</c:v>
                </c:pt>
                <c:pt idx="694">
                  <c:v>3.3535056168796431</c:v>
                </c:pt>
                <c:pt idx="695">
                  <c:v>2.8284439678301916</c:v>
                </c:pt>
                <c:pt idx="696">
                  <c:v>3.1874413291459205</c:v>
                </c:pt>
                <c:pt idx="697">
                  <c:v>3.3810906569932815</c:v>
                </c:pt>
                <c:pt idx="698">
                  <c:v>3.1562848115482711</c:v>
                </c:pt>
                <c:pt idx="699">
                  <c:v>3.1966783307517046</c:v>
                </c:pt>
                <c:pt idx="700">
                  <c:v>2.2389740249610468</c:v>
                </c:pt>
                <c:pt idx="701">
                  <c:v>1.9823489363121234</c:v>
                </c:pt>
                <c:pt idx="702">
                  <c:v>1.6608852853596556</c:v>
                </c:pt>
                <c:pt idx="703">
                  <c:v>2.7635499198440869</c:v>
                </c:pt>
                <c:pt idx="704">
                  <c:v>1.5919818924240001</c:v>
                </c:pt>
                <c:pt idx="705">
                  <c:v>3.4110034373411446</c:v>
                </c:pt>
                <c:pt idx="706">
                  <c:v>3.6669740464526401</c:v>
                </c:pt>
                <c:pt idx="707">
                  <c:v>3.0667153515256249</c:v>
                </c:pt>
                <c:pt idx="708">
                  <c:v>1.6559330266304861</c:v>
                </c:pt>
                <c:pt idx="709">
                  <c:v>3.2293109937467079</c:v>
                </c:pt>
                <c:pt idx="710">
                  <c:v>3.5845052966553608</c:v>
                </c:pt>
                <c:pt idx="711">
                  <c:v>1.4238083356017235</c:v>
                </c:pt>
                <c:pt idx="712">
                  <c:v>1.1510451723440496</c:v>
                </c:pt>
                <c:pt idx="713">
                  <c:v>3.1000630567993483</c:v>
                </c:pt>
                <c:pt idx="714">
                  <c:v>1.9568226499881229</c:v>
                </c:pt>
                <c:pt idx="715">
                  <c:v>1.9288995365327268</c:v>
                </c:pt>
                <c:pt idx="716">
                  <c:v>1.9530323655711508</c:v>
                </c:pt>
                <c:pt idx="717">
                  <c:v>1.8449044618264618</c:v>
                </c:pt>
                <c:pt idx="718">
                  <c:v>2.2398533381517782</c:v>
                </c:pt>
                <c:pt idx="719">
                  <c:v>1.9094356580148559</c:v>
                </c:pt>
                <c:pt idx="720">
                  <c:v>2.7713570170297852</c:v>
                </c:pt>
                <c:pt idx="721">
                  <c:v>2.9955481547319147</c:v>
                </c:pt>
                <c:pt idx="722">
                  <c:v>3.2703946211229784</c:v>
                </c:pt>
                <c:pt idx="723">
                  <c:v>2.1181210507877544</c:v>
                </c:pt>
                <c:pt idx="724">
                  <c:v>3.1070621960148186</c:v>
                </c:pt>
                <c:pt idx="725">
                  <c:v>2.7224255133114097</c:v>
                </c:pt>
                <c:pt idx="726">
                  <c:v>2.2338681321491451</c:v>
                </c:pt>
                <c:pt idx="727">
                  <c:v>3.095122827023447</c:v>
                </c:pt>
                <c:pt idx="728">
                  <c:v>1.6099927045171201</c:v>
                </c:pt>
                <c:pt idx="729">
                  <c:v>1.2462464287243387</c:v>
                </c:pt>
                <c:pt idx="730">
                  <c:v>2.5164134889062399</c:v>
                </c:pt>
                <c:pt idx="731">
                  <c:v>2.8951750244638523</c:v>
                </c:pt>
                <c:pt idx="732">
                  <c:v>3.6504627496231574</c:v>
                </c:pt>
                <c:pt idx="733">
                  <c:v>3.8877528892654523</c:v>
                </c:pt>
                <c:pt idx="734">
                  <c:v>4.248570975797076</c:v>
                </c:pt>
                <c:pt idx="735">
                  <c:v>3.3857766345750089</c:v>
                </c:pt>
                <c:pt idx="736">
                  <c:v>3.3225802070630408</c:v>
                </c:pt>
                <c:pt idx="737">
                  <c:v>3.3061990632714839</c:v>
                </c:pt>
                <c:pt idx="738">
                  <c:v>4.2301118865510841</c:v>
                </c:pt>
                <c:pt idx="739">
                  <c:v>4.1818291836807875</c:v>
                </c:pt>
                <c:pt idx="740">
                  <c:v>4.1217198793506835</c:v>
                </c:pt>
                <c:pt idx="741">
                  <c:v>3.5515777096885297</c:v>
                </c:pt>
                <c:pt idx="742">
                  <c:v>1.5415621182348369</c:v>
                </c:pt>
                <c:pt idx="743">
                  <c:v>1.9157871606606283</c:v>
                </c:pt>
                <c:pt idx="744">
                  <c:v>2.1072189467370457</c:v>
                </c:pt>
                <c:pt idx="745">
                  <c:v>3.3105997495856498</c:v>
                </c:pt>
                <c:pt idx="746">
                  <c:v>3.8311555911978461</c:v>
                </c:pt>
                <c:pt idx="747">
                  <c:v>4.0863714951628802</c:v>
                </c:pt>
                <c:pt idx="748">
                  <c:v>3.8011125025843202</c:v>
                </c:pt>
                <c:pt idx="749">
                  <c:v>3.5876214216697297</c:v>
                </c:pt>
                <c:pt idx="750">
                  <c:v>3.7437519555118528</c:v>
                </c:pt>
                <c:pt idx="751">
                  <c:v>3.883796268549121</c:v>
                </c:pt>
                <c:pt idx="752">
                  <c:v>3.8455904674074461</c:v>
                </c:pt>
                <c:pt idx="753">
                  <c:v>4.2457070920529363</c:v>
                </c:pt>
                <c:pt idx="754">
                  <c:v>3.9737148640358404</c:v>
                </c:pt>
                <c:pt idx="755">
                  <c:v>4.2436169797275687</c:v>
                </c:pt>
                <c:pt idx="756">
                  <c:v>1.8156685723545603</c:v>
                </c:pt>
                <c:pt idx="757">
                  <c:v>1.8995114253675325</c:v>
                </c:pt>
                <c:pt idx="758">
                  <c:v>2.6732723066706456</c:v>
                </c:pt>
                <c:pt idx="759">
                  <c:v>3.1883197824622527</c:v>
                </c:pt>
                <c:pt idx="760">
                  <c:v>4.1289460131640432</c:v>
                </c:pt>
                <c:pt idx="761">
                  <c:v>4.1711223552767995</c:v>
                </c:pt>
                <c:pt idx="762">
                  <c:v>4.231297974077612</c:v>
                </c:pt>
                <c:pt idx="763">
                  <c:v>3.9950945424354458</c:v>
                </c:pt>
                <c:pt idx="764">
                  <c:v>4.0894721363865596</c:v>
                </c:pt>
                <c:pt idx="765">
                  <c:v>3.5371602248960494</c:v>
                </c:pt>
                <c:pt idx="766">
                  <c:v>3.7872531142751638</c:v>
                </c:pt>
                <c:pt idx="767">
                  <c:v>4.1363501167722463</c:v>
                </c:pt>
                <c:pt idx="768">
                  <c:v>4.3178171319786474</c:v>
                </c:pt>
                <c:pt idx="769">
                  <c:v>3.6074734687423389</c:v>
                </c:pt>
                <c:pt idx="770">
                  <c:v>1.9715426927764614</c:v>
                </c:pt>
                <c:pt idx="771">
                  <c:v>2.2156512902092804</c:v>
                </c:pt>
                <c:pt idx="772">
                  <c:v>2.152585700538646</c:v>
                </c:pt>
                <c:pt idx="773">
                  <c:v>3.6154265709123701</c:v>
                </c:pt>
                <c:pt idx="774">
                  <c:v>3.2774375327303082</c:v>
                </c:pt>
                <c:pt idx="775">
                  <c:v>4.157695414550548</c:v>
                </c:pt>
                <c:pt idx="776">
                  <c:v>4.176561557641846</c:v>
                </c:pt>
                <c:pt idx="777">
                  <c:v>3.1806185269490586</c:v>
                </c:pt>
                <c:pt idx="778">
                  <c:v>3.6172368494283327</c:v>
                </c:pt>
                <c:pt idx="779">
                  <c:v>4.0915392305356812</c:v>
                </c:pt>
                <c:pt idx="780">
                  <c:v>3.8873964385360251</c:v>
                </c:pt>
                <c:pt idx="781">
                  <c:v>3.9280754743194461</c:v>
                </c:pt>
                <c:pt idx="782">
                  <c:v>4.0887113718698584</c:v>
                </c:pt>
                <c:pt idx="783">
                  <c:v>4.0630590316178585</c:v>
                </c:pt>
                <c:pt idx="784">
                  <c:v>1.631459542375385</c:v>
                </c:pt>
                <c:pt idx="785">
                  <c:v>0.98175153384000013</c:v>
                </c:pt>
                <c:pt idx="786">
                  <c:v>2.2604176979999999</c:v>
                </c:pt>
                <c:pt idx="787">
                  <c:v>2.1878016567507692</c:v>
                </c:pt>
                <c:pt idx="788">
                  <c:v>3.0365348428800001</c:v>
                </c:pt>
                <c:pt idx="789">
                  <c:v>2.6714819918769237</c:v>
                </c:pt>
                <c:pt idx="790">
                  <c:v>2.7044814663138466</c:v>
                </c:pt>
                <c:pt idx="791">
                  <c:v>1.9653300544984618</c:v>
                </c:pt>
                <c:pt idx="792">
                  <c:v>2.8402918022769237</c:v>
                </c:pt>
                <c:pt idx="793">
                  <c:v>2.5372447616492311</c:v>
                </c:pt>
                <c:pt idx="794">
                  <c:v>3.2029889351815393</c:v>
                </c:pt>
                <c:pt idx="795">
                  <c:v>3.2974108845784618</c:v>
                </c:pt>
                <c:pt idx="796">
                  <c:v>3.6141911467200001</c:v>
                </c:pt>
                <c:pt idx="797">
                  <c:v>2.3035840965415386</c:v>
                </c:pt>
                <c:pt idx="798">
                  <c:v>1.3084873401600001</c:v>
                </c:pt>
                <c:pt idx="799">
                  <c:v>1.7441258874092311</c:v>
                </c:pt>
                <c:pt idx="800">
                  <c:v>1.8778221426461543</c:v>
                </c:pt>
                <c:pt idx="801">
                  <c:v>2.3917790635200005</c:v>
                </c:pt>
                <c:pt idx="802">
                  <c:v>2.815952149661539</c:v>
                </c:pt>
                <c:pt idx="803">
                  <c:v>2.5476058963384616</c:v>
                </c:pt>
                <c:pt idx="804">
                  <c:v>2.6710879414153852</c:v>
                </c:pt>
                <c:pt idx="805">
                  <c:v>2.2764873572861539</c:v>
                </c:pt>
                <c:pt idx="806">
                  <c:v>2.6802549624738465</c:v>
                </c:pt>
                <c:pt idx="807">
                  <c:v>3.1164558760246157</c:v>
                </c:pt>
                <c:pt idx="808">
                  <c:v>2.5434271319261543</c:v>
                </c:pt>
                <c:pt idx="809">
                  <c:v>2.4741845848246151</c:v>
                </c:pt>
                <c:pt idx="810">
                  <c:v>3.0809426411076934</c:v>
                </c:pt>
                <c:pt idx="811">
                  <c:v>2.5567373121230776</c:v>
                </c:pt>
                <c:pt idx="812">
                  <c:v>1.8145268021353846</c:v>
                </c:pt>
                <c:pt idx="813">
                  <c:v>1.6862502888000004</c:v>
                </c:pt>
                <c:pt idx="814">
                  <c:v>1.8935813464615385</c:v>
                </c:pt>
                <c:pt idx="815">
                  <c:v>2.4344887857230773</c:v>
                </c:pt>
                <c:pt idx="816">
                  <c:v>2.7326290537107694</c:v>
                </c:pt>
                <c:pt idx="817">
                  <c:v>2.6347314385107703</c:v>
                </c:pt>
                <c:pt idx="818">
                  <c:v>2.6488882642707696</c:v>
                </c:pt>
                <c:pt idx="819">
                  <c:v>2.6365229607876932</c:v>
                </c:pt>
                <c:pt idx="820">
                  <c:v>2.5299100752369235</c:v>
                </c:pt>
                <c:pt idx="821">
                  <c:v>2.013421239415385</c:v>
                </c:pt>
                <c:pt idx="822">
                  <c:v>2.1356544259938466</c:v>
                </c:pt>
                <c:pt idx="823">
                  <c:v>2.44466316864</c:v>
                </c:pt>
                <c:pt idx="824">
                  <c:v>2.3477458946953851</c:v>
                </c:pt>
                <c:pt idx="825">
                  <c:v>2.8567093518276923</c:v>
                </c:pt>
                <c:pt idx="826">
                  <c:v>1.7346661431507693</c:v>
                </c:pt>
                <c:pt idx="827">
                  <c:v>1.7730193560369232</c:v>
                </c:pt>
                <c:pt idx="828">
                  <c:v>1.5090707058646153</c:v>
                </c:pt>
                <c:pt idx="829">
                  <c:v>2.5366477752000005</c:v>
                </c:pt>
                <c:pt idx="830">
                  <c:v>2.1821219822769229</c:v>
                </c:pt>
                <c:pt idx="831">
                  <c:v>2.387508400910769</c:v>
                </c:pt>
                <c:pt idx="832">
                  <c:v>2.6967406264615392</c:v>
                </c:pt>
                <c:pt idx="833">
                  <c:v>2.5166024282215385</c:v>
                </c:pt>
                <c:pt idx="834">
                  <c:v>2.4462272675076924</c:v>
                </c:pt>
                <c:pt idx="835">
                  <c:v>2.5244344626092312</c:v>
                </c:pt>
                <c:pt idx="836">
                  <c:v>3.046021607741539</c:v>
                </c:pt>
                <c:pt idx="837">
                  <c:v>3.0169432168615389</c:v>
                </c:pt>
                <c:pt idx="838">
                  <c:v>2.7122071070769236</c:v>
                </c:pt>
                <c:pt idx="839">
                  <c:v>2.690723053716924</c:v>
                </c:pt>
                <c:pt idx="840">
                  <c:v>2.0251025840639998</c:v>
                </c:pt>
                <c:pt idx="841">
                  <c:v>1.4570022855360003</c:v>
                </c:pt>
                <c:pt idx="842">
                  <c:v>2.3074809743999998</c:v>
                </c:pt>
                <c:pt idx="843">
                  <c:v>1.8936885844800002</c:v>
                </c:pt>
                <c:pt idx="844">
                  <c:v>1.6795925247360004</c:v>
                </c:pt>
                <c:pt idx="845">
                  <c:v>1.6765204794240003</c:v>
                </c:pt>
                <c:pt idx="846">
                  <c:v>1.6969339820160001</c:v>
                </c:pt>
                <c:pt idx="847">
                  <c:v>1.3778658344639998</c:v>
                </c:pt>
                <c:pt idx="848">
                  <c:v>1.8279642044160003</c:v>
                </c:pt>
                <c:pt idx="849">
                  <c:v>1.6403756376</c:v>
                </c:pt>
                <c:pt idx="850">
                  <c:v>1.891091229216</c:v>
                </c:pt>
                <c:pt idx="851">
                  <c:v>1.7204102415360003</c:v>
                </c:pt>
                <c:pt idx="852">
                  <c:v>1.8940450596480001</c:v>
                </c:pt>
                <c:pt idx="853">
                  <c:v>1.7931345062400004</c:v>
                </c:pt>
                <c:pt idx="854">
                  <c:v>2.0012661903360001</c:v>
                </c:pt>
                <c:pt idx="855">
                  <c:v>2.2376470697280002</c:v>
                </c:pt>
                <c:pt idx="856">
                  <c:v>2.1512692387200003</c:v>
                </c:pt>
                <c:pt idx="857">
                  <c:v>1.9214682977280002</c:v>
                </c:pt>
                <c:pt idx="858">
                  <c:v>1.776619429536</c:v>
                </c:pt>
                <c:pt idx="859">
                  <c:v>1.8693539981760006</c:v>
                </c:pt>
                <c:pt idx="860">
                  <c:v>1.9024919531520004</c:v>
                </c:pt>
                <c:pt idx="861">
                  <c:v>1.8329374029120002</c:v>
                </c:pt>
                <c:pt idx="862">
                  <c:v>1.8998449196160001</c:v>
                </c:pt>
                <c:pt idx="863">
                  <c:v>2.0539880309760004</c:v>
                </c:pt>
                <c:pt idx="864">
                  <c:v>2.1552097432320001</c:v>
                </c:pt>
                <c:pt idx="865">
                  <c:v>2.2561056598080005</c:v>
                </c:pt>
                <c:pt idx="866">
                  <c:v>1.8165367409280002</c:v>
                </c:pt>
                <c:pt idx="867">
                  <c:v>2.0335544033280004</c:v>
                </c:pt>
                <c:pt idx="868">
                  <c:v>1.9416836490239999</c:v>
                </c:pt>
                <c:pt idx="869">
                  <c:v>2.2185477256319999</c:v>
                </c:pt>
                <c:pt idx="870">
                  <c:v>1.959166683264</c:v>
                </c:pt>
                <c:pt idx="871">
                  <c:v>1.9271969472000003</c:v>
                </c:pt>
                <c:pt idx="872">
                  <c:v>1.6967879019840004</c:v>
                </c:pt>
                <c:pt idx="873">
                  <c:v>1.9854829209600002</c:v>
                </c:pt>
                <c:pt idx="874">
                  <c:v>2.1645673156800003</c:v>
                </c:pt>
                <c:pt idx="875">
                  <c:v>2.0436695381760002</c:v>
                </c:pt>
                <c:pt idx="876">
                  <c:v>1.9558110620160003</c:v>
                </c:pt>
                <c:pt idx="877">
                  <c:v>2.0607730167359999</c:v>
                </c:pt>
                <c:pt idx="878">
                  <c:v>2.1979825136640003</c:v>
                </c:pt>
                <c:pt idx="879">
                  <c:v>2.03128790928</c:v>
                </c:pt>
                <c:pt idx="880">
                  <c:v>1.7006007621120003</c:v>
                </c:pt>
                <c:pt idx="881">
                  <c:v>2.1918838791359998</c:v>
                </c:pt>
                <c:pt idx="882">
                  <c:v>2.2707157845120003</c:v>
                </c:pt>
                <c:pt idx="883">
                  <c:v>2.0965395696</c:v>
                </c:pt>
                <c:pt idx="884">
                  <c:v>2.0021264867520001</c:v>
                </c:pt>
                <c:pt idx="885">
                  <c:v>1.7427233490240002</c:v>
                </c:pt>
                <c:pt idx="886">
                  <c:v>1.8049820557440002</c:v>
                </c:pt>
                <c:pt idx="887">
                  <c:v>1.8031929256320003</c:v>
                </c:pt>
                <c:pt idx="888">
                  <c:v>1.8260807839680004</c:v>
                </c:pt>
                <c:pt idx="889">
                  <c:v>1.8907033709760002</c:v>
                </c:pt>
                <c:pt idx="890">
                  <c:v>2.1044757464640003</c:v>
                </c:pt>
                <c:pt idx="891">
                  <c:v>1.9402954656960001</c:v>
                </c:pt>
                <c:pt idx="892">
                  <c:v>2.1930056561280002</c:v>
                </c:pt>
                <c:pt idx="893">
                  <c:v>1.8656635751040003</c:v>
                </c:pt>
                <c:pt idx="894">
                  <c:v>1.6203703992000003</c:v>
                </c:pt>
                <c:pt idx="895">
                  <c:v>2.54357433792</c:v>
                </c:pt>
                <c:pt idx="896">
                  <c:v>1.430135694894336</c:v>
                </c:pt>
                <c:pt idx="897">
                  <c:v>0.83065285614832585</c:v>
                </c:pt>
                <c:pt idx="898">
                  <c:v>2.7164084051546298</c:v>
                </c:pt>
                <c:pt idx="899">
                  <c:v>1.8027803871289227</c:v>
                </c:pt>
                <c:pt idx="900">
                  <c:v>3.4187774117326519</c:v>
                </c:pt>
                <c:pt idx="901">
                  <c:v>3.3605052927269234</c:v>
                </c:pt>
                <c:pt idx="902">
                  <c:v>2.6411052205630798</c:v>
                </c:pt>
                <c:pt idx="903">
                  <c:v>2.4415445752333769</c:v>
                </c:pt>
                <c:pt idx="904">
                  <c:v>3.3358592712460395</c:v>
                </c:pt>
                <c:pt idx="905">
                  <c:v>3.208320971342387</c:v>
                </c:pt>
                <c:pt idx="906">
                  <c:v>2.8942751921095513</c:v>
                </c:pt>
                <c:pt idx="907">
                  <c:v>2.8938314936914717</c:v>
                </c:pt>
                <c:pt idx="908">
                  <c:v>2.309646238562594</c:v>
                </c:pt>
                <c:pt idx="909">
                  <c:v>3.2075308204404109</c:v>
                </c:pt>
                <c:pt idx="910">
                  <c:v>1.5378272025928115</c:v>
                </c:pt>
                <c:pt idx="911">
                  <c:v>1.6594337972063262</c:v>
                </c:pt>
                <c:pt idx="912">
                  <c:v>2.496316758869733</c:v>
                </c:pt>
                <c:pt idx="913">
                  <c:v>2.33051342673147</c:v>
                </c:pt>
                <c:pt idx="914">
                  <c:v>2.6070757288378612</c:v>
                </c:pt>
                <c:pt idx="915">
                  <c:v>2.5011275899773229</c:v>
                </c:pt>
                <c:pt idx="916">
                  <c:v>2.2515836304680983</c:v>
                </c:pt>
                <c:pt idx="917">
                  <c:v>0.94081613263445318</c:v>
                </c:pt>
                <c:pt idx="918">
                  <c:v>2.8856030009615825</c:v>
                </c:pt>
                <c:pt idx="919">
                  <c:v>2.9661374587364735</c:v>
                </c:pt>
                <c:pt idx="920">
                  <c:v>3.1075156391564294</c:v>
                </c:pt>
                <c:pt idx="921">
                  <c:v>2.6017695618990806</c:v>
                </c:pt>
                <c:pt idx="922">
                  <c:v>2.2023111896506919</c:v>
                </c:pt>
                <c:pt idx="923">
                  <c:v>2.6088875081254006</c:v>
                </c:pt>
                <c:pt idx="924">
                  <c:v>0.98240914534637214</c:v>
                </c:pt>
                <c:pt idx="925">
                  <c:v>2.3619653992989424</c:v>
                </c:pt>
                <c:pt idx="926">
                  <c:v>2.5025121670554484</c:v>
                </c:pt>
                <c:pt idx="927">
                  <c:v>2.0113618413564769</c:v>
                </c:pt>
                <c:pt idx="928">
                  <c:v>2.5710981322807607</c:v>
                </c:pt>
                <c:pt idx="929">
                  <c:v>2.5983929344510308</c:v>
                </c:pt>
                <c:pt idx="930">
                  <c:v>2.554801545992003</c:v>
                </c:pt>
                <c:pt idx="931">
                  <c:v>2.0480055152860044</c:v>
                </c:pt>
                <c:pt idx="932">
                  <c:v>3.9813657653556715</c:v>
                </c:pt>
                <c:pt idx="933">
                  <c:v>2.8119970185978302</c:v>
                </c:pt>
                <c:pt idx="934">
                  <c:v>2.8188278336209751</c:v>
                </c:pt>
                <c:pt idx="935">
                  <c:v>2.9723690996306416</c:v>
                </c:pt>
                <c:pt idx="936">
                  <c:v>2.1038608604831435</c:v>
                </c:pt>
                <c:pt idx="937">
                  <c:v>1.974027729526356</c:v>
                </c:pt>
                <c:pt idx="938">
                  <c:v>1.8002270485464253</c:v>
                </c:pt>
                <c:pt idx="939">
                  <c:v>2.8127245245851786</c:v>
                </c:pt>
                <c:pt idx="940">
                  <c:v>1.4719286509062426</c:v>
                </c:pt>
                <c:pt idx="941">
                  <c:v>2.6640003791553921</c:v>
                </c:pt>
                <c:pt idx="942">
                  <c:v>1.9219214712214336</c:v>
                </c:pt>
                <c:pt idx="943">
                  <c:v>3.1625861230107648</c:v>
                </c:pt>
                <c:pt idx="944">
                  <c:v>3.3298449905383678</c:v>
                </c:pt>
                <c:pt idx="945">
                  <c:v>2.7327146625838421</c:v>
                </c:pt>
                <c:pt idx="946">
                  <c:v>3.0085541406940539</c:v>
                </c:pt>
                <c:pt idx="947">
                  <c:v>3.3324266131297939</c:v>
                </c:pt>
                <c:pt idx="948">
                  <c:v>3.6723555506505043</c:v>
                </c:pt>
                <c:pt idx="949">
                  <c:v>3.4910953474696238</c:v>
                </c:pt>
                <c:pt idx="950">
                  <c:v>2.9204876900663326</c:v>
                </c:pt>
                <c:pt idx="951">
                  <c:v>3.763308595779046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101232"/>
        <c:axId val="419101792"/>
      </c:scatterChart>
      <c:valAx>
        <c:axId val="419101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1792"/>
        <c:crosses val="autoZero"/>
        <c:crossBetween val="midCat"/>
      </c:valAx>
      <c:valAx>
        <c:axId val="419101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1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2005-2012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'C0502_NDVI'!$R$3</c:f>
              <c:strCache>
                <c:ptCount val="1"/>
                <c:pt idx="0">
                  <c:v>Mg/ha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'C0502_NDVI'!$V$340:$V$787</c:f>
              <c:numCache>
                <c:formatCode>General</c:formatCode>
                <c:ptCount val="448"/>
                <c:pt idx="0">
                  <c:v>0.53811819444444442</c:v>
                </c:pt>
                <c:pt idx="1">
                  <c:v>0.48566982570806094</c:v>
                </c:pt>
                <c:pt idx="2">
                  <c:v>0.63215888888888883</c:v>
                </c:pt>
                <c:pt idx="3">
                  <c:v>0.61889026416122006</c:v>
                </c:pt>
                <c:pt idx="4">
                  <c:v>0.70019543988648092</c:v>
                </c:pt>
                <c:pt idx="5">
                  <c:v>0.65007386982570814</c:v>
                </c:pt>
                <c:pt idx="6">
                  <c:v>0.78319852693602687</c:v>
                </c:pt>
                <c:pt idx="14">
                  <c:v>0.50256375661375674</c:v>
                </c:pt>
                <c:pt idx="15">
                  <c:v>0.59017544494720964</c:v>
                </c:pt>
                <c:pt idx="16">
                  <c:v>0.59749129273504276</c:v>
                </c:pt>
                <c:pt idx="17">
                  <c:v>0.66437114845938383</c:v>
                </c:pt>
                <c:pt idx="18">
                  <c:v>0.70824001984126994</c:v>
                </c:pt>
                <c:pt idx="19">
                  <c:v>0.77530501089324633</c:v>
                </c:pt>
                <c:pt idx="20">
                  <c:v>0.79039372549019615</c:v>
                </c:pt>
                <c:pt idx="28">
                  <c:v>0.58864632352941182</c:v>
                </c:pt>
                <c:pt idx="29">
                  <c:v>0.59152982142857147</c:v>
                </c:pt>
                <c:pt idx="30">
                  <c:v>0.696317731092437</c:v>
                </c:pt>
                <c:pt idx="31">
                  <c:v>0.7427630753968254</c:v>
                </c:pt>
                <c:pt idx="32">
                  <c:v>0.7593502976190476</c:v>
                </c:pt>
                <c:pt idx="33">
                  <c:v>0.75742808823529406</c:v>
                </c:pt>
                <c:pt idx="34">
                  <c:v>0.8058840686274511</c:v>
                </c:pt>
                <c:pt idx="42">
                  <c:v>0.5793855555555556</c:v>
                </c:pt>
                <c:pt idx="43">
                  <c:v>0.58345523809523814</c:v>
                </c:pt>
                <c:pt idx="44">
                  <c:v>0.67667838827838833</c:v>
                </c:pt>
                <c:pt idx="45">
                  <c:v>0.73199727564102546</c:v>
                </c:pt>
                <c:pt idx="46">
                  <c:v>0.77639111111111092</c:v>
                </c:pt>
                <c:pt idx="47">
                  <c:v>0.79506428571428567</c:v>
                </c:pt>
                <c:pt idx="48">
                  <c:v>0.77947168650793641</c:v>
                </c:pt>
                <c:pt idx="56">
                  <c:v>0.35686887254901961</c:v>
                </c:pt>
                <c:pt idx="57">
                  <c:v>0.47730718954248363</c:v>
                </c:pt>
                <c:pt idx="58">
                  <c:v>0.54310924369747893</c:v>
                </c:pt>
                <c:pt idx="59">
                  <c:v>0.53757638888888881</c:v>
                </c:pt>
                <c:pt idx="60">
                  <c:v>0.61938888888888899</c:v>
                </c:pt>
                <c:pt idx="61">
                  <c:v>0.4232777777777777</c:v>
                </c:pt>
                <c:pt idx="62">
                  <c:v>0.52594771241830074</c:v>
                </c:pt>
                <c:pt idx="70">
                  <c:v>0.61306349206349198</c:v>
                </c:pt>
                <c:pt idx="71">
                  <c:v>0.48486764705882351</c:v>
                </c:pt>
                <c:pt idx="72">
                  <c:v>0.66612637362637361</c:v>
                </c:pt>
                <c:pt idx="73">
                  <c:v>0.6956924019607843</c:v>
                </c:pt>
                <c:pt idx="74">
                  <c:v>0.42265756302521007</c:v>
                </c:pt>
                <c:pt idx="75">
                  <c:v>0.50213598901098899</c:v>
                </c:pt>
                <c:pt idx="76">
                  <c:v>0.54096825396825399</c:v>
                </c:pt>
                <c:pt idx="84">
                  <c:v>0.48328869047619044</c:v>
                </c:pt>
                <c:pt idx="85">
                  <c:v>0.44398412698412693</c:v>
                </c:pt>
                <c:pt idx="86">
                  <c:v>0.68698511904761894</c:v>
                </c:pt>
                <c:pt idx="87">
                  <c:v>0.5972777777777778</c:v>
                </c:pt>
                <c:pt idx="88">
                  <c:v>0.6611004273504274</c:v>
                </c:pt>
                <c:pt idx="89">
                  <c:v>0.6046588827838828</c:v>
                </c:pt>
                <c:pt idx="90">
                  <c:v>0.6528211233211233</c:v>
                </c:pt>
                <c:pt idx="98">
                  <c:v>0.49848901098901105</c:v>
                </c:pt>
                <c:pt idx="99">
                  <c:v>0.68661805555555555</c:v>
                </c:pt>
                <c:pt idx="100">
                  <c:v>0.57016117216117213</c:v>
                </c:pt>
                <c:pt idx="101">
                  <c:v>0.49342735042735048</c:v>
                </c:pt>
                <c:pt idx="102">
                  <c:v>0.69991300366300369</c:v>
                </c:pt>
                <c:pt idx="103">
                  <c:v>0.63654761904761903</c:v>
                </c:pt>
                <c:pt idx="104">
                  <c:v>0.53106837606837609</c:v>
                </c:pt>
                <c:pt idx="112">
                  <c:v>0.50215333333333334</c:v>
                </c:pt>
                <c:pt idx="113">
                  <c:v>0.40749000000000002</c:v>
                </c:pt>
                <c:pt idx="114">
                  <c:v>0.59702666666666671</c:v>
                </c:pt>
                <c:pt idx="115">
                  <c:v>0.58232666666666655</c:v>
                </c:pt>
                <c:pt idx="116">
                  <c:v>0.63292999999999999</c:v>
                </c:pt>
                <c:pt idx="117">
                  <c:v>0.63024666666666673</c:v>
                </c:pt>
                <c:pt idx="118">
                  <c:v>0.64963666666666675</c:v>
                </c:pt>
                <c:pt idx="126">
                  <c:v>0.44336999999999999</c:v>
                </c:pt>
                <c:pt idx="127">
                  <c:v>0.54884666666666659</c:v>
                </c:pt>
                <c:pt idx="128">
                  <c:v>0.55838333333333334</c:v>
                </c:pt>
                <c:pt idx="129">
                  <c:v>0.63960000000000006</c:v>
                </c:pt>
                <c:pt idx="130">
                  <c:v>0.65969666666666671</c:v>
                </c:pt>
                <c:pt idx="131">
                  <c:v>0.66448333333333343</c:v>
                </c:pt>
                <c:pt idx="132">
                  <c:v>0.69967666666666661</c:v>
                </c:pt>
                <c:pt idx="140">
                  <c:v>0.52921666666666667</c:v>
                </c:pt>
                <c:pt idx="141">
                  <c:v>0.5196466666666667</c:v>
                </c:pt>
                <c:pt idx="142">
                  <c:v>0.65753000000000006</c:v>
                </c:pt>
                <c:pt idx="143">
                  <c:v>0.66180000000000005</c:v>
                </c:pt>
                <c:pt idx="144">
                  <c:v>0.68074333333333337</c:v>
                </c:pt>
                <c:pt idx="145">
                  <c:v>0.64285666666666663</c:v>
                </c:pt>
                <c:pt idx="146">
                  <c:v>0.67655999999999994</c:v>
                </c:pt>
                <c:pt idx="154">
                  <c:v>0.5390100000000001</c:v>
                </c:pt>
                <c:pt idx="155">
                  <c:v>0.57960999999999996</c:v>
                </c:pt>
                <c:pt idx="156">
                  <c:v>0.55779666666666661</c:v>
                </c:pt>
                <c:pt idx="157">
                  <c:v>0.65749666666666673</c:v>
                </c:pt>
                <c:pt idx="158">
                  <c:v>0.65559333333333336</c:v>
                </c:pt>
                <c:pt idx="159">
                  <c:v>0.70194666666666661</c:v>
                </c:pt>
                <c:pt idx="160">
                  <c:v>0.70501000000000003</c:v>
                </c:pt>
                <c:pt idx="168">
                  <c:v>0.42146666666666666</c:v>
                </c:pt>
                <c:pt idx="169">
                  <c:v>0.30358999999999997</c:v>
                </c:pt>
                <c:pt idx="170">
                  <c:v>0.59062333333333339</c:v>
                </c:pt>
                <c:pt idx="171">
                  <c:v>0.54325666666666672</c:v>
                </c:pt>
                <c:pt idx="172">
                  <c:v>0.70115333333333341</c:v>
                </c:pt>
                <c:pt idx="173">
                  <c:v>0.77088000000000001</c:v>
                </c:pt>
                <c:pt idx="174">
                  <c:v>0.83687000000000011</c:v>
                </c:pt>
                <c:pt idx="182">
                  <c:v>0.37355999999999995</c:v>
                </c:pt>
                <c:pt idx="183">
                  <c:v>0.48886333333333337</c:v>
                </c:pt>
                <c:pt idx="184">
                  <c:v>0.50378666666666672</c:v>
                </c:pt>
                <c:pt idx="185">
                  <c:v>0.57888333333333331</c:v>
                </c:pt>
                <c:pt idx="186">
                  <c:v>0.74839999999999984</c:v>
                </c:pt>
                <c:pt idx="187">
                  <c:v>0.83484666666666663</c:v>
                </c:pt>
                <c:pt idx="188">
                  <c:v>0.8573400000000001</c:v>
                </c:pt>
                <c:pt idx="196">
                  <c:v>0.41044333333333333</c:v>
                </c:pt>
                <c:pt idx="197">
                  <c:v>0.49426333333333333</c:v>
                </c:pt>
                <c:pt idx="198">
                  <c:v>0.71251666666666669</c:v>
                </c:pt>
                <c:pt idx="199">
                  <c:v>0.7602133333333333</c:v>
                </c:pt>
                <c:pt idx="200">
                  <c:v>0.80636333333333343</c:v>
                </c:pt>
                <c:pt idx="201">
                  <c:v>0.83979666666666664</c:v>
                </c:pt>
                <c:pt idx="202">
                  <c:v>0.84782000000000002</c:v>
                </c:pt>
                <c:pt idx="210">
                  <c:v>0.46617333333333333</c:v>
                </c:pt>
                <c:pt idx="211">
                  <c:v>0.49865999999999994</c:v>
                </c:pt>
                <c:pt idx="212">
                  <c:v>0.53280666666666665</c:v>
                </c:pt>
                <c:pt idx="213">
                  <c:v>0.72139666666666669</c:v>
                </c:pt>
                <c:pt idx="214">
                  <c:v>0.77160666666666666</c:v>
                </c:pt>
                <c:pt idx="215">
                  <c:v>0.84624999999999995</c:v>
                </c:pt>
                <c:pt idx="216">
                  <c:v>0.83652000000000004</c:v>
                </c:pt>
                <c:pt idx="224">
                  <c:v>0.27936</c:v>
                </c:pt>
                <c:pt idx="225">
                  <c:v>0.23750000000000002</c:v>
                </c:pt>
                <c:pt idx="226">
                  <c:v>0.3808766666666667</c:v>
                </c:pt>
                <c:pt idx="227">
                  <c:v>0.35829666666666665</c:v>
                </c:pt>
                <c:pt idx="228">
                  <c:v>0.45581333333333335</c:v>
                </c:pt>
                <c:pt idx="229">
                  <c:v>0.53195666666666674</c:v>
                </c:pt>
                <c:pt idx="230">
                  <c:v>0.57001666666666673</c:v>
                </c:pt>
                <c:pt idx="238">
                  <c:v>0.29194333333333333</c:v>
                </c:pt>
                <c:pt idx="239">
                  <c:v>0.32094333333333336</c:v>
                </c:pt>
                <c:pt idx="240">
                  <c:v>0.40887333333333337</c:v>
                </c:pt>
                <c:pt idx="241">
                  <c:v>0.33687666666666666</c:v>
                </c:pt>
                <c:pt idx="242">
                  <c:v>0.58394000000000001</c:v>
                </c:pt>
                <c:pt idx="243">
                  <c:v>0.63349</c:v>
                </c:pt>
                <c:pt idx="244">
                  <c:v>0.77048000000000005</c:v>
                </c:pt>
                <c:pt idx="252">
                  <c:v>0.30109000000000002</c:v>
                </c:pt>
                <c:pt idx="253">
                  <c:v>0.29843666666666668</c:v>
                </c:pt>
                <c:pt idx="254">
                  <c:v>0.42802333333333326</c:v>
                </c:pt>
                <c:pt idx="255">
                  <c:v>0.50137666666666669</c:v>
                </c:pt>
                <c:pt idx="256">
                  <c:v>0.60621333333333327</c:v>
                </c:pt>
                <c:pt idx="257">
                  <c:v>0.63002000000000002</c:v>
                </c:pt>
                <c:pt idx="258">
                  <c:v>0.70982999999999985</c:v>
                </c:pt>
                <c:pt idx="266">
                  <c:v>0.33982666666666667</c:v>
                </c:pt>
                <c:pt idx="267">
                  <c:v>0.31143666666666664</c:v>
                </c:pt>
                <c:pt idx="268">
                  <c:v>0.32490333333333332</c:v>
                </c:pt>
                <c:pt idx="269">
                  <c:v>0.48761333333333329</c:v>
                </c:pt>
                <c:pt idx="270">
                  <c:v>0.64891999999999994</c:v>
                </c:pt>
                <c:pt idx="271">
                  <c:v>0.72369666666666665</c:v>
                </c:pt>
                <c:pt idx="272">
                  <c:v>0.69732666666666665</c:v>
                </c:pt>
                <c:pt idx="280">
                  <c:v>0.31825500000000001</c:v>
                </c:pt>
                <c:pt idx="281">
                  <c:v>0.27204499999999998</c:v>
                </c:pt>
                <c:pt idx="282">
                  <c:v>0.37862499999999999</c:v>
                </c:pt>
                <c:pt idx="283">
                  <c:v>0.41994999999999999</c:v>
                </c:pt>
                <c:pt idx="284">
                  <c:v>0.55407499999999998</c:v>
                </c:pt>
                <c:pt idx="285">
                  <c:v>0.62154500000000001</c:v>
                </c:pt>
                <c:pt idx="286">
                  <c:v>0.73262000000000005</c:v>
                </c:pt>
                <c:pt idx="294">
                  <c:v>0.30938500000000002</c:v>
                </c:pt>
                <c:pt idx="295">
                  <c:v>0.33396500000000001</c:v>
                </c:pt>
                <c:pt idx="296">
                  <c:v>0.323965</c:v>
                </c:pt>
                <c:pt idx="297">
                  <c:v>0.46675999999999995</c:v>
                </c:pt>
                <c:pt idx="298">
                  <c:v>0.57363500000000001</c:v>
                </c:pt>
                <c:pt idx="299">
                  <c:v>0.72598000000000007</c:v>
                </c:pt>
                <c:pt idx="300">
                  <c:v>0.75021000000000004</c:v>
                </c:pt>
                <c:pt idx="308">
                  <c:v>0.36150500000000002</c:v>
                </c:pt>
                <c:pt idx="309">
                  <c:v>0.35816999999999999</c:v>
                </c:pt>
                <c:pt idx="310">
                  <c:v>0.420765</c:v>
                </c:pt>
                <c:pt idx="311">
                  <c:v>0.5968</c:v>
                </c:pt>
                <c:pt idx="312">
                  <c:v>0.61754500000000001</c:v>
                </c:pt>
                <c:pt idx="313">
                  <c:v>0.64997499999999997</c:v>
                </c:pt>
                <c:pt idx="314">
                  <c:v>0.73050499999999996</c:v>
                </c:pt>
                <c:pt idx="322">
                  <c:v>0.40029000000000003</c:v>
                </c:pt>
                <c:pt idx="323">
                  <c:v>0.379855</c:v>
                </c:pt>
                <c:pt idx="324">
                  <c:v>0.4088</c:v>
                </c:pt>
                <c:pt idx="325">
                  <c:v>0.60541</c:v>
                </c:pt>
                <c:pt idx="326">
                  <c:v>0.60311999999999999</c:v>
                </c:pt>
                <c:pt idx="327">
                  <c:v>0.72387500000000005</c:v>
                </c:pt>
                <c:pt idx="328">
                  <c:v>0.75976500000000002</c:v>
                </c:pt>
                <c:pt idx="336">
                  <c:v>0.45116500000000004</c:v>
                </c:pt>
                <c:pt idx="337">
                  <c:v>0.40397</c:v>
                </c:pt>
                <c:pt idx="338">
                  <c:v>0.53211999999999993</c:v>
                </c:pt>
                <c:pt idx="339">
                  <c:v>0.52699999999999991</c:v>
                </c:pt>
                <c:pt idx="340">
                  <c:v>0.63442500000000002</c:v>
                </c:pt>
                <c:pt idx="341">
                  <c:v>0.67537999999999998</c:v>
                </c:pt>
                <c:pt idx="342">
                  <c:v>0.74330000000000007</c:v>
                </c:pt>
                <c:pt idx="343">
                  <c:v>0.65528999999999993</c:v>
                </c:pt>
                <c:pt idx="344">
                  <c:v>0.57058999999999993</c:v>
                </c:pt>
                <c:pt idx="345">
                  <c:v>0.62767499999999998</c:v>
                </c:pt>
                <c:pt idx="346">
                  <c:v>0.69157000000000002</c:v>
                </c:pt>
                <c:pt idx="347">
                  <c:v>0.75829499999999994</c:v>
                </c:pt>
                <c:pt idx="348">
                  <c:v>0.76934499999999995</c:v>
                </c:pt>
                <c:pt idx="349">
                  <c:v>0.6307100000000001</c:v>
                </c:pt>
                <c:pt idx="350">
                  <c:v>0.43005499999999997</c:v>
                </c:pt>
                <c:pt idx="351">
                  <c:v>0.46886499999999998</c:v>
                </c:pt>
                <c:pt idx="352">
                  <c:v>0.48482999999999998</c:v>
                </c:pt>
                <c:pt idx="353">
                  <c:v>0.58316999999999997</c:v>
                </c:pt>
                <c:pt idx="354">
                  <c:v>0.67061499999999996</c:v>
                </c:pt>
                <c:pt idx="355">
                  <c:v>0.75195499999999993</c:v>
                </c:pt>
                <c:pt idx="356">
                  <c:v>0.79620000000000002</c:v>
                </c:pt>
                <c:pt idx="357">
                  <c:v>0.63958999999999999</c:v>
                </c:pt>
                <c:pt idx="358">
                  <c:v>0.67273499999999997</c:v>
                </c:pt>
                <c:pt idx="359">
                  <c:v>0.65098</c:v>
                </c:pt>
                <c:pt idx="360">
                  <c:v>0.65544500000000006</c:v>
                </c:pt>
                <c:pt idx="361">
                  <c:v>0.69680500000000001</c:v>
                </c:pt>
                <c:pt idx="362">
                  <c:v>0.78247500000000003</c:v>
                </c:pt>
                <c:pt idx="363">
                  <c:v>0.71300999999999992</c:v>
                </c:pt>
                <c:pt idx="364">
                  <c:v>0.54400500000000007</c:v>
                </c:pt>
                <c:pt idx="365">
                  <c:v>0.54200000000000004</c:v>
                </c:pt>
                <c:pt idx="366">
                  <c:v>0.52197499999999997</c:v>
                </c:pt>
                <c:pt idx="367">
                  <c:v>0.65146999999999999</c:v>
                </c:pt>
                <c:pt idx="368">
                  <c:v>0.72394000000000003</c:v>
                </c:pt>
                <c:pt idx="369">
                  <c:v>0.73735499999999998</c:v>
                </c:pt>
                <c:pt idx="370">
                  <c:v>0.81030000000000002</c:v>
                </c:pt>
                <c:pt idx="371">
                  <c:v>0.71451500000000001</c:v>
                </c:pt>
                <c:pt idx="372">
                  <c:v>0.69748500000000002</c:v>
                </c:pt>
                <c:pt idx="373">
                  <c:v>0.68727499999999997</c:v>
                </c:pt>
                <c:pt idx="374">
                  <c:v>0.74007000000000001</c:v>
                </c:pt>
                <c:pt idx="375">
                  <c:v>0.68746499999999999</c:v>
                </c:pt>
                <c:pt idx="376">
                  <c:v>0.80911</c:v>
                </c:pt>
                <c:pt idx="377">
                  <c:v>0.73775999999999997</c:v>
                </c:pt>
                <c:pt idx="378">
                  <c:v>0.53001999999999994</c:v>
                </c:pt>
                <c:pt idx="379">
                  <c:v>0.56065999999999994</c:v>
                </c:pt>
                <c:pt idx="380">
                  <c:v>0.57091500000000006</c:v>
                </c:pt>
                <c:pt idx="381">
                  <c:v>0.66167500000000001</c:v>
                </c:pt>
                <c:pt idx="382">
                  <c:v>0.69813499999999995</c:v>
                </c:pt>
                <c:pt idx="383">
                  <c:v>0.77479500000000001</c:v>
                </c:pt>
                <c:pt idx="384">
                  <c:v>0.81976000000000004</c:v>
                </c:pt>
                <c:pt idx="385">
                  <c:v>0.71014999999999995</c:v>
                </c:pt>
                <c:pt idx="386">
                  <c:v>0.76426499999999997</c:v>
                </c:pt>
                <c:pt idx="387">
                  <c:v>0.75282000000000004</c:v>
                </c:pt>
                <c:pt idx="388">
                  <c:v>0.70825000000000005</c:v>
                </c:pt>
                <c:pt idx="389">
                  <c:v>0.74002999999999997</c:v>
                </c:pt>
                <c:pt idx="390">
                  <c:v>0.79464500000000005</c:v>
                </c:pt>
                <c:pt idx="391">
                  <c:v>0.75744999999999996</c:v>
                </c:pt>
                <c:pt idx="392">
                  <c:v>0.38144</c:v>
                </c:pt>
                <c:pt idx="393">
                  <c:v>0.28190000000000004</c:v>
                </c:pt>
                <c:pt idx="394">
                  <c:v>0.40717499999999995</c:v>
                </c:pt>
                <c:pt idx="395">
                  <c:v>0.50058500000000006</c:v>
                </c:pt>
                <c:pt idx="396">
                  <c:v>0.54360999999999993</c:v>
                </c:pt>
                <c:pt idx="397">
                  <c:v>0.51564500000000002</c:v>
                </c:pt>
                <c:pt idx="398">
                  <c:v>0.597275</c:v>
                </c:pt>
                <c:pt idx="399">
                  <c:v>0.49373500000000003</c:v>
                </c:pt>
                <c:pt idx="400">
                  <c:v>0.58462499999999995</c:v>
                </c:pt>
                <c:pt idx="401">
                  <c:v>0.5728899999999999</c:v>
                </c:pt>
                <c:pt idx="402">
                  <c:v>0.47093000000000002</c:v>
                </c:pt>
                <c:pt idx="403">
                  <c:v>0.48921500000000001</c:v>
                </c:pt>
                <c:pt idx="404">
                  <c:v>0.74801499999999999</c:v>
                </c:pt>
                <c:pt idx="405">
                  <c:v>0.54962500000000003</c:v>
                </c:pt>
                <c:pt idx="406">
                  <c:v>0.39513500000000001</c:v>
                </c:pt>
                <c:pt idx="407">
                  <c:v>0.342775</c:v>
                </c:pt>
                <c:pt idx="408">
                  <c:v>0.44292000000000004</c:v>
                </c:pt>
                <c:pt idx="409">
                  <c:v>0.49944499999999997</c:v>
                </c:pt>
                <c:pt idx="410">
                  <c:v>0.62990000000000002</c:v>
                </c:pt>
                <c:pt idx="411">
                  <c:v>0.63580499999999995</c:v>
                </c:pt>
                <c:pt idx="412">
                  <c:v>0.75087999999999999</c:v>
                </c:pt>
                <c:pt idx="413">
                  <c:v>0.52961499999999995</c:v>
                </c:pt>
                <c:pt idx="414">
                  <c:v>0.6415249999999999</c:v>
                </c:pt>
                <c:pt idx="415">
                  <c:v>0.53936499999999998</c:v>
                </c:pt>
                <c:pt idx="416">
                  <c:v>0.43972999999999995</c:v>
                </c:pt>
                <c:pt idx="417">
                  <c:v>0.49573500000000004</c:v>
                </c:pt>
                <c:pt idx="418">
                  <c:v>0.615595</c:v>
                </c:pt>
                <c:pt idx="419">
                  <c:v>0.55642000000000003</c:v>
                </c:pt>
                <c:pt idx="420">
                  <c:v>0.35352499999999998</c:v>
                </c:pt>
                <c:pt idx="421">
                  <c:v>0.44423000000000001</c:v>
                </c:pt>
                <c:pt idx="422">
                  <c:v>0.40586</c:v>
                </c:pt>
                <c:pt idx="423">
                  <c:v>0.58247000000000004</c:v>
                </c:pt>
                <c:pt idx="424">
                  <c:v>0.62243000000000004</c:v>
                </c:pt>
                <c:pt idx="425">
                  <c:v>0.48975000000000002</c:v>
                </c:pt>
                <c:pt idx="426">
                  <c:v>0.62204999999999999</c:v>
                </c:pt>
                <c:pt idx="427">
                  <c:v>0.59854499999999999</c:v>
                </c:pt>
                <c:pt idx="428">
                  <c:v>0.56248500000000001</c:v>
                </c:pt>
                <c:pt idx="429">
                  <c:v>0.63890500000000006</c:v>
                </c:pt>
                <c:pt idx="430">
                  <c:v>0.54388499999999995</c:v>
                </c:pt>
                <c:pt idx="431">
                  <c:v>0.59776000000000007</c:v>
                </c:pt>
                <c:pt idx="432">
                  <c:v>0.60538499999999995</c:v>
                </c:pt>
                <c:pt idx="433">
                  <c:v>0.58721500000000004</c:v>
                </c:pt>
                <c:pt idx="434">
                  <c:v>0.34378999999999998</c:v>
                </c:pt>
                <c:pt idx="435">
                  <c:v>0.41269500000000003</c:v>
                </c:pt>
                <c:pt idx="436">
                  <c:v>0.51663000000000003</c:v>
                </c:pt>
                <c:pt idx="437">
                  <c:v>0.56834000000000007</c:v>
                </c:pt>
                <c:pt idx="438">
                  <c:v>0.52758499999999997</c:v>
                </c:pt>
                <c:pt idx="439">
                  <c:v>0.48390500000000003</c:v>
                </c:pt>
                <c:pt idx="440">
                  <c:v>0.59051999999999993</c:v>
                </c:pt>
                <c:pt idx="441">
                  <c:v>0.55928500000000003</c:v>
                </c:pt>
                <c:pt idx="442">
                  <c:v>0.55227500000000007</c:v>
                </c:pt>
                <c:pt idx="443">
                  <c:v>0.44564000000000004</c:v>
                </c:pt>
                <c:pt idx="444">
                  <c:v>0.48770500000000006</c:v>
                </c:pt>
                <c:pt idx="445">
                  <c:v>0.56169500000000006</c:v>
                </c:pt>
                <c:pt idx="446">
                  <c:v>0.61986999999999992</c:v>
                </c:pt>
                <c:pt idx="447">
                  <c:v>0.558535</c:v>
                </c:pt>
              </c:numCache>
            </c:numRef>
          </c:xVal>
          <c:yVal>
            <c:numRef>
              <c:f>'C0502_NDVI'!$W$340:$W$787</c:f>
              <c:numCache>
                <c:formatCode>General</c:formatCode>
                <c:ptCount val="448"/>
                <c:pt idx="0">
                  <c:v>1.6964028371453739</c:v>
                </c:pt>
                <c:pt idx="1">
                  <c:v>1.4561564339970972</c:v>
                </c:pt>
                <c:pt idx="2">
                  <c:v>1.7836111087505475</c:v>
                </c:pt>
                <c:pt idx="3">
                  <c:v>2.1003011177497992</c:v>
                </c:pt>
                <c:pt idx="4">
                  <c:v>2.3141500665231134</c:v>
                </c:pt>
                <c:pt idx="5">
                  <c:v>2.1860069118643199</c:v>
                </c:pt>
                <c:pt idx="6">
                  <c:v>3.4500455045746312</c:v>
                </c:pt>
                <c:pt idx="7">
                  <c:v>3.2981968001271222</c:v>
                </c:pt>
                <c:pt idx="8">
                  <c:v>2.4895306702570243</c:v>
                </c:pt>
                <c:pt idx="9">
                  <c:v>2.4849393687166836</c:v>
                </c:pt>
                <c:pt idx="10">
                  <c:v>1.6841075492742441</c:v>
                </c:pt>
                <c:pt idx="11">
                  <c:v>2.5063425653495126</c:v>
                </c:pt>
                <c:pt idx="12">
                  <c:v>1.5287967179550732</c:v>
                </c:pt>
                <c:pt idx="13">
                  <c:v>2.4312198424172196</c:v>
                </c:pt>
                <c:pt idx="14">
                  <c:v>1.2539936810247374</c:v>
                </c:pt>
                <c:pt idx="15">
                  <c:v>1.7134722801492257</c:v>
                </c:pt>
                <c:pt idx="16">
                  <c:v>1.9468042242804879</c:v>
                </c:pt>
                <c:pt idx="17">
                  <c:v>2.4130760147092705</c:v>
                </c:pt>
                <c:pt idx="18">
                  <c:v>2.3463851643650329</c:v>
                </c:pt>
                <c:pt idx="19">
                  <c:v>3.1031602709782571</c:v>
                </c:pt>
                <c:pt idx="20">
                  <c:v>3.0935651914427487</c:v>
                </c:pt>
                <c:pt idx="21">
                  <c:v>3.2162182081936104</c:v>
                </c:pt>
                <c:pt idx="22">
                  <c:v>3.0894473625775611</c:v>
                </c:pt>
                <c:pt idx="23">
                  <c:v>2.5874997657702443</c:v>
                </c:pt>
                <c:pt idx="24">
                  <c:v>2.3927800948082929</c:v>
                </c:pt>
                <c:pt idx="25">
                  <c:v>2.8859551284654148</c:v>
                </c:pt>
                <c:pt idx="26">
                  <c:v>2.945670510044927</c:v>
                </c:pt>
                <c:pt idx="27">
                  <c:v>2.9898365501432198</c:v>
                </c:pt>
                <c:pt idx="28">
                  <c:v>1.7377947337728386</c:v>
                </c:pt>
                <c:pt idx="29">
                  <c:v>1.6504017618153022</c:v>
                </c:pt>
                <c:pt idx="30">
                  <c:v>1.7584079094383491</c:v>
                </c:pt>
                <c:pt idx="31">
                  <c:v>2.3229883377192566</c:v>
                </c:pt>
                <c:pt idx="32">
                  <c:v>2.5065415126383459</c:v>
                </c:pt>
                <c:pt idx="33">
                  <c:v>2.9925042123544072</c:v>
                </c:pt>
                <c:pt idx="34">
                  <c:v>2.0505115827340443</c:v>
                </c:pt>
                <c:pt idx="35">
                  <c:v>2.7649438297156097</c:v>
                </c:pt>
                <c:pt idx="36">
                  <c:v>2.1622953271356593</c:v>
                </c:pt>
                <c:pt idx="37">
                  <c:v>2.9113150489500006</c:v>
                </c:pt>
                <c:pt idx="38">
                  <c:v>3.0614578162273181</c:v>
                </c:pt>
                <c:pt idx="39">
                  <c:v>2.78125178067322</c:v>
                </c:pt>
                <c:pt idx="40">
                  <c:v>3.2262968331965856</c:v>
                </c:pt>
                <c:pt idx="41">
                  <c:v>2.9440722112527804</c:v>
                </c:pt>
                <c:pt idx="42">
                  <c:v>1.5467921015088544</c:v>
                </c:pt>
                <c:pt idx="43">
                  <c:v>1.6087986464647839</c:v>
                </c:pt>
                <c:pt idx="44">
                  <c:v>2.2243745169810683</c:v>
                </c:pt>
                <c:pt idx="45">
                  <c:v>2.1199280360602821</c:v>
                </c:pt>
                <c:pt idx="46">
                  <c:v>3.0791508660867528</c:v>
                </c:pt>
                <c:pt idx="47">
                  <c:v>2.1466834308941141</c:v>
                </c:pt>
                <c:pt idx="48">
                  <c:v>2.9050197609177011</c:v>
                </c:pt>
                <c:pt idx="49">
                  <c:v>2.7878390783695615</c:v>
                </c:pt>
                <c:pt idx="50">
                  <c:v>2.2775803364948781</c:v>
                </c:pt>
                <c:pt idx="51">
                  <c:v>2.456229875506537</c:v>
                </c:pt>
                <c:pt idx="52">
                  <c:v>2.4792619149910249</c:v>
                </c:pt>
                <c:pt idx="53">
                  <c:v>2.6315197091522928</c:v>
                </c:pt>
                <c:pt idx="54">
                  <c:v>2.9218674315036592</c:v>
                </c:pt>
                <c:pt idx="55">
                  <c:v>2.0006064871513174</c:v>
                </c:pt>
                <c:pt idx="56">
                  <c:v>2.561897857520866</c:v>
                </c:pt>
                <c:pt idx="57">
                  <c:v>2.4191271766304596</c:v>
                </c:pt>
                <c:pt idx="58">
                  <c:v>2.2847689723696507</c:v>
                </c:pt>
                <c:pt idx="60">
                  <c:v>2.7929240188064481</c:v>
                </c:pt>
                <c:pt idx="61">
                  <c:v>3.0133163543597563</c:v>
                </c:pt>
                <c:pt idx="62">
                  <c:v>2.5498265642539617</c:v>
                </c:pt>
                <c:pt idx="63">
                  <c:v>3.0353763046699034</c:v>
                </c:pt>
                <c:pt idx="64">
                  <c:v>2.9689949854104878</c:v>
                </c:pt>
                <c:pt idx="65">
                  <c:v>2.7980161517525848</c:v>
                </c:pt>
                <c:pt idx="66">
                  <c:v>1.2223591857775609</c:v>
                </c:pt>
                <c:pt idx="67">
                  <c:v>3.0109800679795611</c:v>
                </c:pt>
                <c:pt idx="68">
                  <c:v>1.2701620375797074</c:v>
                </c:pt>
                <c:pt idx="69">
                  <c:v>2.3272135621969756</c:v>
                </c:pt>
                <c:pt idx="70">
                  <c:v>2.4986548354119136</c:v>
                </c:pt>
                <c:pt idx="71">
                  <c:v>2.2129618383334861</c:v>
                </c:pt>
                <c:pt idx="72">
                  <c:v>2.7799266309612976</c:v>
                </c:pt>
                <c:pt idx="73">
                  <c:v>3.2308366478429971</c:v>
                </c:pt>
                <c:pt idx="74">
                  <c:v>2.5832567930744128</c:v>
                </c:pt>
                <c:pt idx="75">
                  <c:v>2.4684685025984008</c:v>
                </c:pt>
                <c:pt idx="76">
                  <c:v>2.8139392379993984</c:v>
                </c:pt>
                <c:pt idx="77">
                  <c:v>3.3054931784997081</c:v>
                </c:pt>
                <c:pt idx="78">
                  <c:v>2.8710089192400003</c:v>
                </c:pt>
                <c:pt idx="79">
                  <c:v>2.5039716734001951</c:v>
                </c:pt>
                <c:pt idx="80">
                  <c:v>2.4007354873565858</c:v>
                </c:pt>
                <c:pt idx="81">
                  <c:v>2.925674860325854</c:v>
                </c:pt>
                <c:pt idx="82">
                  <c:v>2.5282027478174638</c:v>
                </c:pt>
                <c:pt idx="83">
                  <c:v>2.3177876448556103</c:v>
                </c:pt>
                <c:pt idx="84">
                  <c:v>2.9627858857601876</c:v>
                </c:pt>
                <c:pt idx="85">
                  <c:v>2.1604899658985692</c:v>
                </c:pt>
                <c:pt idx="86">
                  <c:v>2.2798698469001386</c:v>
                </c:pt>
                <c:pt idx="87">
                  <c:v>2.7858118323123451</c:v>
                </c:pt>
                <c:pt idx="88">
                  <c:v>1.4821425517039948</c:v>
                </c:pt>
                <c:pt idx="89">
                  <c:v>3.322675552937874</c:v>
                </c:pt>
                <c:pt idx="90">
                  <c:v>2.7800165889299699</c:v>
                </c:pt>
                <c:pt idx="91">
                  <c:v>3.7722385848389282</c:v>
                </c:pt>
                <c:pt idx="92">
                  <c:v>2.1079091187901469</c:v>
                </c:pt>
                <c:pt idx="93">
                  <c:v>3.0088030827150734</c:v>
                </c:pt>
                <c:pt idx="94">
                  <c:v>2.1355646014817564</c:v>
                </c:pt>
                <c:pt idx="95">
                  <c:v>1.6733150072663419</c:v>
                </c:pt>
                <c:pt idx="96">
                  <c:v>1.0763297353814634</c:v>
                </c:pt>
                <c:pt idx="97">
                  <c:v>2.9129999819596102</c:v>
                </c:pt>
                <c:pt idx="98">
                  <c:v>3.1354840355993865</c:v>
                </c:pt>
                <c:pt idx="99">
                  <c:v>2.4712032137683657</c:v>
                </c:pt>
                <c:pt idx="100">
                  <c:v>2.9936582274794805</c:v>
                </c:pt>
                <c:pt idx="101">
                  <c:v>2.6729951422205893</c:v>
                </c:pt>
                <c:pt idx="102">
                  <c:v>2.2349110598399298</c:v>
                </c:pt>
                <c:pt idx="103">
                  <c:v>2.0270713823928364</c:v>
                </c:pt>
                <c:pt idx="104">
                  <c:v>2.8003643610050384</c:v>
                </c:pt>
                <c:pt idx="105">
                  <c:v>4.1619057840585381</c:v>
                </c:pt>
                <c:pt idx="106">
                  <c:v>4.2140625659815623</c:v>
                </c:pt>
                <c:pt idx="107">
                  <c:v>1.5498279622641953</c:v>
                </c:pt>
                <c:pt idx="108">
                  <c:v>3.7801038527034159</c:v>
                </c:pt>
                <c:pt idx="109">
                  <c:v>3.2722182997180971</c:v>
                </c:pt>
                <c:pt idx="110">
                  <c:v>1.683191641238049</c:v>
                </c:pt>
                <c:pt idx="111">
                  <c:v>4.1682162209642941</c:v>
                </c:pt>
                <c:pt idx="112">
                  <c:v>2.482699856</c:v>
                </c:pt>
                <c:pt idx="113">
                  <c:v>1.9678925280000001</c:v>
                </c:pt>
                <c:pt idx="114">
                  <c:v>3.8112348960000002</c:v>
                </c:pt>
                <c:pt idx="115">
                  <c:v>3.4786127040000006</c:v>
                </c:pt>
                <c:pt idx="116">
                  <c:v>2.5979698079999998</c:v>
                </c:pt>
                <c:pt idx="117">
                  <c:v>2.8460932640000012</c:v>
                </c:pt>
                <c:pt idx="118">
                  <c:v>3.3809263039999999</c:v>
                </c:pt>
                <c:pt idx="126">
                  <c:v>2.0533681280000007</c:v>
                </c:pt>
                <c:pt idx="127">
                  <c:v>3.0849365120000001</c:v>
                </c:pt>
                <c:pt idx="128">
                  <c:v>2.9130084480000003</c:v>
                </c:pt>
                <c:pt idx="129">
                  <c:v>3.7653222880000001</c:v>
                </c:pt>
                <c:pt idx="130">
                  <c:v>4.1834200800000012</c:v>
                </c:pt>
                <c:pt idx="140">
                  <c:v>3.0316974240000012</c:v>
                </c:pt>
                <c:pt idx="141">
                  <c:v>2.62287984</c:v>
                </c:pt>
                <c:pt idx="142">
                  <c:v>2.8031112480000004</c:v>
                </c:pt>
                <c:pt idx="143">
                  <c:v>3.1259648000000007</c:v>
                </c:pt>
                <c:pt idx="144">
                  <c:v>2.6121343359999996</c:v>
                </c:pt>
                <c:pt idx="154">
                  <c:v>2.2819543040000001</c:v>
                </c:pt>
                <c:pt idx="155">
                  <c:v>2.7347307680000008</c:v>
                </c:pt>
                <c:pt idx="156">
                  <c:v>3.1772501600000007</c:v>
                </c:pt>
                <c:pt idx="157">
                  <c:v>3.5352708160000001</c:v>
                </c:pt>
                <c:pt idx="158">
                  <c:v>3.1171730240000004</c:v>
                </c:pt>
                <c:pt idx="168">
                  <c:v>2.6529800821523999</c:v>
                </c:pt>
                <c:pt idx="169">
                  <c:v>2.1747707926560005</c:v>
                </c:pt>
                <c:pt idx="170">
                  <c:v>3.6395312778594002</c:v>
                </c:pt>
                <c:pt idx="171">
                  <c:v>4.0896363065342403</c:v>
                </c:pt>
                <c:pt idx="172">
                  <c:v>5.1758080977834018</c:v>
                </c:pt>
                <c:pt idx="173">
                  <c:v>5.9446780867504803</c:v>
                </c:pt>
                <c:pt idx="174">
                  <c:v>5.9101283717784003</c:v>
                </c:pt>
                <c:pt idx="175">
                  <c:v>4.6543528712696389</c:v>
                </c:pt>
                <c:pt idx="176">
                  <c:v>4.8583179125712013</c:v>
                </c:pt>
                <c:pt idx="177">
                  <c:v>5.1678618383699995</c:v>
                </c:pt>
                <c:pt idx="178">
                  <c:v>5.8300501228200012</c:v>
                </c:pt>
                <c:pt idx="179">
                  <c:v>5.8168063571310009</c:v>
                </c:pt>
                <c:pt idx="180">
                  <c:v>5.8048126025967015</c:v>
                </c:pt>
                <c:pt idx="181">
                  <c:v>5.091047997373801</c:v>
                </c:pt>
                <c:pt idx="182">
                  <c:v>2.6210982372775202</c:v>
                </c:pt>
                <c:pt idx="183">
                  <c:v>2.6580607994556011</c:v>
                </c:pt>
                <c:pt idx="184">
                  <c:v>3.663370056099601</c:v>
                </c:pt>
                <c:pt idx="185">
                  <c:v>3.7339113025506605</c:v>
                </c:pt>
                <c:pt idx="186">
                  <c:v>5.3411108532705001</c:v>
                </c:pt>
                <c:pt idx="187">
                  <c:v>5.7352141507953602</c:v>
                </c:pt>
                <c:pt idx="188">
                  <c:v>5.902890834109499</c:v>
                </c:pt>
                <c:pt idx="189">
                  <c:v>5.5317412128686403</c:v>
                </c:pt>
                <c:pt idx="190">
                  <c:v>5.2984858762281597</c:v>
                </c:pt>
                <c:pt idx="191">
                  <c:v>5.8095779379422403</c:v>
                </c:pt>
                <c:pt idx="192">
                  <c:v>5.7963476177006399</c:v>
                </c:pt>
                <c:pt idx="193">
                  <c:v>5.7116735681543993</c:v>
                </c:pt>
                <c:pt idx="194">
                  <c:v>6.0662461506292811</c:v>
                </c:pt>
                <c:pt idx="195">
                  <c:v>5.8697814198869995</c:v>
                </c:pt>
                <c:pt idx="196">
                  <c:v>2.3543592378213596</c:v>
                </c:pt>
                <c:pt idx="197">
                  <c:v>3.3084371356344007</c:v>
                </c:pt>
                <c:pt idx="198">
                  <c:v>4.2087091887086405</c:v>
                </c:pt>
                <c:pt idx="199">
                  <c:v>5.2665772865151608</c:v>
                </c:pt>
                <c:pt idx="200">
                  <c:v>5.5612016793333012</c:v>
                </c:pt>
                <c:pt idx="201">
                  <c:v>5.7286514530753188</c:v>
                </c:pt>
                <c:pt idx="202">
                  <c:v>6.1032910473057598</c:v>
                </c:pt>
                <c:pt idx="203">
                  <c:v>5.1112082969640005</c:v>
                </c:pt>
                <c:pt idx="204">
                  <c:v>2.5566150448792802</c:v>
                </c:pt>
                <c:pt idx="205">
                  <c:v>5.6976124659300016</c:v>
                </c:pt>
                <c:pt idx="206">
                  <c:v>5.8677913470052809</c:v>
                </c:pt>
                <c:pt idx="207">
                  <c:v>5.6976124659300016</c:v>
                </c:pt>
                <c:pt idx="208">
                  <c:v>5.9201077295052009</c:v>
                </c:pt>
                <c:pt idx="209">
                  <c:v>5.8379963822334</c:v>
                </c:pt>
                <c:pt idx="210">
                  <c:v>2.7140869514959203</c:v>
                </c:pt>
                <c:pt idx="211">
                  <c:v>3.2242983615612006</c:v>
                </c:pt>
                <c:pt idx="212">
                  <c:v>3.5131894934875207</c:v>
                </c:pt>
                <c:pt idx="213">
                  <c:v>5.5462945651344011</c:v>
                </c:pt>
                <c:pt idx="214">
                  <c:v>5.9048362436817605</c:v>
                </c:pt>
                <c:pt idx="215">
                  <c:v>5.9246817240441612</c:v>
                </c:pt>
                <c:pt idx="216">
                  <c:v>5.825363186522881</c:v>
                </c:pt>
                <c:pt idx="217">
                  <c:v>5.3167168510810194</c:v>
                </c:pt>
                <c:pt idx="218">
                  <c:v>5.5317412128686403</c:v>
                </c:pt>
                <c:pt idx="219">
                  <c:v>6.0300309847239015</c:v>
                </c:pt>
                <c:pt idx="220">
                  <c:v>5.6472861563117993</c:v>
                </c:pt>
                <c:pt idx="221">
                  <c:v>5.3969789847896994</c:v>
                </c:pt>
                <c:pt idx="222">
                  <c:v>6.0379772441372994</c:v>
                </c:pt>
                <c:pt idx="223">
                  <c:v>5.5067285740420795</c:v>
                </c:pt>
                <c:pt idx="224">
                  <c:v>1.5046080000000002</c:v>
                </c:pt>
                <c:pt idx="225">
                  <c:v>1.405152</c:v>
                </c:pt>
                <c:pt idx="226">
                  <c:v>1.4273279999999999</c:v>
                </c:pt>
                <c:pt idx="227">
                  <c:v>2.3775360000000005</c:v>
                </c:pt>
                <c:pt idx="228">
                  <c:v>2.4131520000000002</c:v>
                </c:pt>
                <c:pt idx="229">
                  <c:v>3.1093440000000006</c:v>
                </c:pt>
                <c:pt idx="230">
                  <c:v>4.1905920000000005</c:v>
                </c:pt>
                <c:pt idx="231">
                  <c:v>2.2646400000000004</c:v>
                </c:pt>
                <c:pt idx="232">
                  <c:v>2.8553280000000005</c:v>
                </c:pt>
                <c:pt idx="233">
                  <c:v>2.872128</c:v>
                </c:pt>
                <c:pt idx="234">
                  <c:v>3.0770880000000003</c:v>
                </c:pt>
                <c:pt idx="235">
                  <c:v>3.0770880000000003</c:v>
                </c:pt>
                <c:pt idx="236">
                  <c:v>4.0850880000000007</c:v>
                </c:pt>
                <c:pt idx="237">
                  <c:v>2.2646400000000004</c:v>
                </c:pt>
                <c:pt idx="238">
                  <c:v>1.6054080000000004</c:v>
                </c:pt>
                <c:pt idx="239">
                  <c:v>1.5449279999999999</c:v>
                </c:pt>
                <c:pt idx="240">
                  <c:v>2.3372160000000002</c:v>
                </c:pt>
                <c:pt idx="241">
                  <c:v>2.0502720000000005</c:v>
                </c:pt>
                <c:pt idx="242">
                  <c:v>2.9406720000000002</c:v>
                </c:pt>
                <c:pt idx="243">
                  <c:v>4.2040320000000007</c:v>
                </c:pt>
                <c:pt idx="244">
                  <c:v>5.227488000000001</c:v>
                </c:pt>
                <c:pt idx="245">
                  <c:v>2.7142080000000006</c:v>
                </c:pt>
                <c:pt idx="246">
                  <c:v>3.008544000000001</c:v>
                </c:pt>
                <c:pt idx="247">
                  <c:v>3.2585280000000001</c:v>
                </c:pt>
                <c:pt idx="248">
                  <c:v>3.0596160000000006</c:v>
                </c:pt>
                <c:pt idx="249">
                  <c:v>4.0138560000000005</c:v>
                </c:pt>
                <c:pt idx="250">
                  <c:v>5.0400000000000009</c:v>
                </c:pt>
                <c:pt idx="251">
                  <c:v>3.2040960000000003</c:v>
                </c:pt>
                <c:pt idx="252">
                  <c:v>1.768032</c:v>
                </c:pt>
                <c:pt idx="253">
                  <c:v>1.7868480000000002</c:v>
                </c:pt>
                <c:pt idx="254">
                  <c:v>2.1913920000000005</c:v>
                </c:pt>
                <c:pt idx="255">
                  <c:v>2.8674240000000006</c:v>
                </c:pt>
                <c:pt idx="256">
                  <c:v>3.5051519999999998</c:v>
                </c:pt>
                <c:pt idx="257">
                  <c:v>4.1764800000000006</c:v>
                </c:pt>
                <c:pt idx="258">
                  <c:v>5.4001920000000005</c:v>
                </c:pt>
                <c:pt idx="259">
                  <c:v>3.5622720000000005</c:v>
                </c:pt>
                <c:pt idx="260">
                  <c:v>3.5360640000000001</c:v>
                </c:pt>
                <c:pt idx="261">
                  <c:v>3.8989440000000011</c:v>
                </c:pt>
                <c:pt idx="262">
                  <c:v>4.3142400000000007</c:v>
                </c:pt>
                <c:pt idx="263">
                  <c:v>3.5313600000000003</c:v>
                </c:pt>
                <c:pt idx="264">
                  <c:v>4.8988800000000001</c:v>
                </c:pt>
                <c:pt idx="265">
                  <c:v>3.1946880000000006</c:v>
                </c:pt>
                <c:pt idx="266">
                  <c:v>1.432032</c:v>
                </c:pt>
                <c:pt idx="267">
                  <c:v>1.4831040000000002</c:v>
                </c:pt>
                <c:pt idx="268">
                  <c:v>2.0133120000000004</c:v>
                </c:pt>
                <c:pt idx="269">
                  <c:v>2.8365120000000004</c:v>
                </c:pt>
                <c:pt idx="270">
                  <c:v>2.8365120000000004</c:v>
                </c:pt>
                <c:pt idx="271">
                  <c:v>3.904992</c:v>
                </c:pt>
                <c:pt idx="272">
                  <c:v>4.813536</c:v>
                </c:pt>
                <c:pt idx="273">
                  <c:v>3.3082559999999996</c:v>
                </c:pt>
                <c:pt idx="274">
                  <c:v>3.0770880000000003</c:v>
                </c:pt>
                <c:pt idx="275">
                  <c:v>3.7047360000000005</c:v>
                </c:pt>
                <c:pt idx="276">
                  <c:v>3.048864</c:v>
                </c:pt>
                <c:pt idx="277">
                  <c:v>3.4460160000000006</c:v>
                </c:pt>
                <c:pt idx="278">
                  <c:v>4.6771200000000004</c:v>
                </c:pt>
                <c:pt idx="279">
                  <c:v>3.2350080000000001</c:v>
                </c:pt>
                <c:pt idx="280">
                  <c:v>0.67601374384164936</c:v>
                </c:pt>
                <c:pt idx="281">
                  <c:v>0.83310987976310791</c:v>
                </c:pt>
                <c:pt idx="282">
                  <c:v>0.90313311499488003</c:v>
                </c:pt>
                <c:pt idx="283">
                  <c:v>0.96512998422455987</c:v>
                </c:pt>
                <c:pt idx="284">
                  <c:v>1.5464216309956615</c:v>
                </c:pt>
                <c:pt idx="285">
                  <c:v>1.7041394110739814</c:v>
                </c:pt>
                <c:pt idx="286">
                  <c:v>2.0923048446513235</c:v>
                </c:pt>
                <c:pt idx="287">
                  <c:v>1.1868016437744926</c:v>
                </c:pt>
                <c:pt idx="288">
                  <c:v>1.3873552982150399</c:v>
                </c:pt>
                <c:pt idx="289">
                  <c:v>1.4165754352382771</c:v>
                </c:pt>
                <c:pt idx="290">
                  <c:v>1.4838744375058157</c:v>
                </c:pt>
                <c:pt idx="291">
                  <c:v>1.5474575914885667</c:v>
                </c:pt>
                <c:pt idx="292">
                  <c:v>1.8405311053042521</c:v>
                </c:pt>
                <c:pt idx="293">
                  <c:v>1.0713295917622525</c:v>
                </c:pt>
                <c:pt idx="294">
                  <c:v>0.81559078058304002</c:v>
                </c:pt>
                <c:pt idx="295">
                  <c:v>0.64166643725184003</c:v>
                </c:pt>
                <c:pt idx="296">
                  <c:v>1.0083961881484615</c:v>
                </c:pt>
                <c:pt idx="297">
                  <c:v>1.5845567857854645</c:v>
                </c:pt>
                <c:pt idx="298">
                  <c:v>1.3827229569526158</c:v>
                </c:pt>
                <c:pt idx="299">
                  <c:v>2.0649152048732309</c:v>
                </c:pt>
                <c:pt idx="300">
                  <c:v>2.0125901768592738</c:v>
                </c:pt>
                <c:pt idx="301">
                  <c:v>1.9228809792248867</c:v>
                </c:pt>
                <c:pt idx="302">
                  <c:v>1.8044418011217231</c:v>
                </c:pt>
                <c:pt idx="303">
                  <c:v>1.6443754503166526</c:v>
                </c:pt>
                <c:pt idx="304">
                  <c:v>1.5329316901852803</c:v>
                </c:pt>
                <c:pt idx="305">
                  <c:v>1.7662669000099207</c:v>
                </c:pt>
                <c:pt idx="306">
                  <c:v>2.1027324156854399</c:v>
                </c:pt>
                <c:pt idx="307">
                  <c:v>1.8313160411913234</c:v>
                </c:pt>
                <c:pt idx="308">
                  <c:v>1.2440980542087139</c:v>
                </c:pt>
                <c:pt idx="309">
                  <c:v>1.0206044122811815</c:v>
                </c:pt>
                <c:pt idx="310">
                  <c:v>0.98581110361698487</c:v>
                </c:pt>
                <c:pt idx="311">
                  <c:v>1.4934092907376246</c:v>
                </c:pt>
                <c:pt idx="312">
                  <c:v>1.7341553270935384</c:v>
                </c:pt>
                <c:pt idx="313">
                  <c:v>1.8116546811885417</c:v>
                </c:pt>
                <c:pt idx="314">
                  <c:v>2.245469363906289</c:v>
                </c:pt>
                <c:pt idx="315">
                  <c:v>1.9052479872177233</c:v>
                </c:pt>
                <c:pt idx="316">
                  <c:v>1.7045840559259942</c:v>
                </c:pt>
                <c:pt idx="317">
                  <c:v>1.626426813757071</c:v>
                </c:pt>
                <c:pt idx="318">
                  <c:v>1.6537291218201602</c:v>
                </c:pt>
                <c:pt idx="319">
                  <c:v>1.7030014628628189</c:v>
                </c:pt>
                <c:pt idx="320">
                  <c:v>2.1392950359722955</c:v>
                </c:pt>
                <c:pt idx="321">
                  <c:v>1.8065675229429048</c:v>
                </c:pt>
                <c:pt idx="322">
                  <c:v>0.94611562369631996</c:v>
                </c:pt>
                <c:pt idx="323">
                  <c:v>1.0045262842876801</c:v>
                </c:pt>
                <c:pt idx="324">
                  <c:v>1.2379027112276679</c:v>
                </c:pt>
                <c:pt idx="325">
                  <c:v>1.5050615766576927</c:v>
                </c:pt>
                <c:pt idx="326">
                  <c:v>1.643556388285883</c:v>
                </c:pt>
                <c:pt idx="327">
                  <c:v>2.0882289701920986</c:v>
                </c:pt>
                <c:pt idx="328">
                  <c:v>2.0703446066403695</c:v>
                </c:pt>
                <c:pt idx="329">
                  <c:v>1.6244510029454218</c:v>
                </c:pt>
                <c:pt idx="330">
                  <c:v>1.6049381967297973</c:v>
                </c:pt>
                <c:pt idx="331">
                  <c:v>1.8822641845562589</c:v>
                </c:pt>
                <c:pt idx="332">
                  <c:v>1.540205868038234</c:v>
                </c:pt>
                <c:pt idx="333">
                  <c:v>1.6542906361283081</c:v>
                </c:pt>
                <c:pt idx="334">
                  <c:v>2.3141745263796918</c:v>
                </c:pt>
                <c:pt idx="335">
                  <c:v>1.5194508292826585</c:v>
                </c:pt>
                <c:pt idx="336">
                  <c:v>1.9577657194176743</c:v>
                </c:pt>
                <c:pt idx="337">
                  <c:v>1.5082298626945851</c:v>
                </c:pt>
                <c:pt idx="338">
                  <c:v>2.4913521610170091</c:v>
                </c:pt>
                <c:pt idx="339">
                  <c:v>2.344160872852616</c:v>
                </c:pt>
                <c:pt idx="340">
                  <c:v>2.5634041573097357</c:v>
                </c:pt>
                <c:pt idx="341">
                  <c:v>2.3620420645795939</c:v>
                </c:pt>
                <c:pt idx="342">
                  <c:v>2.3407043874557538</c:v>
                </c:pt>
                <c:pt idx="343">
                  <c:v>3.2643194393267447</c:v>
                </c:pt>
                <c:pt idx="344">
                  <c:v>2.4038836260643945</c:v>
                </c:pt>
                <c:pt idx="345">
                  <c:v>2.5444230440855269</c:v>
                </c:pt>
                <c:pt idx="346">
                  <c:v>3.1756511887531205</c:v>
                </c:pt>
                <c:pt idx="347">
                  <c:v>3.2578895941013908</c:v>
                </c:pt>
                <c:pt idx="348">
                  <c:v>3.21789161543317</c:v>
                </c:pt>
                <c:pt idx="349">
                  <c:v>2.5949458899131819</c:v>
                </c:pt>
                <c:pt idx="350">
                  <c:v>1.7149914574872371</c:v>
                </c:pt>
                <c:pt idx="351">
                  <c:v>1.9767167969898463</c:v>
                </c:pt>
                <c:pt idx="352">
                  <c:v>2.0375524013388926</c:v>
                </c:pt>
                <c:pt idx="353">
                  <c:v>2.8028205159804558</c:v>
                </c:pt>
                <c:pt idx="354">
                  <c:v>3.0828213267837792</c:v>
                </c:pt>
                <c:pt idx="355">
                  <c:v>3.1887740680402721</c:v>
                </c:pt>
                <c:pt idx="356">
                  <c:v>3.2345654680700315</c:v>
                </c:pt>
                <c:pt idx="357">
                  <c:v>2.8008225540443084</c:v>
                </c:pt>
                <c:pt idx="358">
                  <c:v>3.3535056168796431</c:v>
                </c:pt>
                <c:pt idx="359">
                  <c:v>2.8284439678301916</c:v>
                </c:pt>
                <c:pt idx="360">
                  <c:v>3.1874413291459205</c:v>
                </c:pt>
                <c:pt idx="361">
                  <c:v>3.3810906569932815</c:v>
                </c:pt>
                <c:pt idx="362">
                  <c:v>3.1562848115482711</c:v>
                </c:pt>
                <c:pt idx="363">
                  <c:v>3.1966783307517046</c:v>
                </c:pt>
                <c:pt idx="364">
                  <c:v>2.2389740249610468</c:v>
                </c:pt>
                <c:pt idx="365">
                  <c:v>1.9823489363121234</c:v>
                </c:pt>
                <c:pt idx="366">
                  <c:v>1.6608852853596556</c:v>
                </c:pt>
                <c:pt idx="367">
                  <c:v>2.7635499198440869</c:v>
                </c:pt>
                <c:pt idx="368">
                  <c:v>1.5919818924240001</c:v>
                </c:pt>
                <c:pt idx="369">
                  <c:v>3.4110034373411446</c:v>
                </c:pt>
                <c:pt idx="370">
                  <c:v>3.6669740464526401</c:v>
                </c:pt>
                <c:pt idx="371">
                  <c:v>3.0667153515256249</c:v>
                </c:pt>
                <c:pt idx="372">
                  <c:v>1.6559330266304861</c:v>
                </c:pt>
                <c:pt idx="373">
                  <c:v>3.2293109937467079</c:v>
                </c:pt>
                <c:pt idx="374">
                  <c:v>3.5845052966553608</c:v>
                </c:pt>
                <c:pt idx="375">
                  <c:v>1.4238083356017235</c:v>
                </c:pt>
                <c:pt idx="376">
                  <c:v>1.1510451723440496</c:v>
                </c:pt>
                <c:pt idx="377">
                  <c:v>3.1000630567993483</c:v>
                </c:pt>
                <c:pt idx="378">
                  <c:v>1.9568226499881229</c:v>
                </c:pt>
                <c:pt idx="379">
                  <c:v>1.9288995365327268</c:v>
                </c:pt>
                <c:pt idx="380">
                  <c:v>1.9530323655711508</c:v>
                </c:pt>
                <c:pt idx="381">
                  <c:v>1.8449044618264618</c:v>
                </c:pt>
                <c:pt idx="382">
                  <c:v>2.2398533381517782</c:v>
                </c:pt>
                <c:pt idx="383">
                  <c:v>1.9094356580148559</c:v>
                </c:pt>
                <c:pt idx="384">
                  <c:v>2.7713570170297852</c:v>
                </c:pt>
                <c:pt idx="385">
                  <c:v>2.9955481547319147</c:v>
                </c:pt>
                <c:pt idx="386">
                  <c:v>3.2703946211229784</c:v>
                </c:pt>
                <c:pt idx="387">
                  <c:v>2.1181210507877544</c:v>
                </c:pt>
                <c:pt idx="388">
                  <c:v>3.1070621960148186</c:v>
                </c:pt>
                <c:pt idx="389">
                  <c:v>2.7224255133114097</c:v>
                </c:pt>
                <c:pt idx="390">
                  <c:v>2.2338681321491451</c:v>
                </c:pt>
                <c:pt idx="391">
                  <c:v>3.095122827023447</c:v>
                </c:pt>
                <c:pt idx="392">
                  <c:v>1.6099927045171201</c:v>
                </c:pt>
                <c:pt idx="393">
                  <c:v>1.2462464287243387</c:v>
                </c:pt>
                <c:pt idx="394">
                  <c:v>2.5164134889062399</c:v>
                </c:pt>
                <c:pt idx="395">
                  <c:v>2.8951750244638523</c:v>
                </c:pt>
                <c:pt idx="396">
                  <c:v>3.6504627496231574</c:v>
                </c:pt>
                <c:pt idx="397">
                  <c:v>3.8877528892654523</c:v>
                </c:pt>
                <c:pt idx="398">
                  <c:v>4.248570975797076</c:v>
                </c:pt>
                <c:pt idx="399">
                  <c:v>3.3857766345750089</c:v>
                </c:pt>
                <c:pt idx="400">
                  <c:v>3.3225802070630408</c:v>
                </c:pt>
                <c:pt idx="401">
                  <c:v>3.3061990632714839</c:v>
                </c:pt>
                <c:pt idx="402">
                  <c:v>4.2301118865510841</c:v>
                </c:pt>
                <c:pt idx="403">
                  <c:v>4.1818291836807875</c:v>
                </c:pt>
                <c:pt idx="404">
                  <c:v>4.1217198793506835</c:v>
                </c:pt>
                <c:pt idx="405">
                  <c:v>3.5515777096885297</c:v>
                </c:pt>
                <c:pt idx="406">
                  <c:v>1.5415621182348369</c:v>
                </c:pt>
                <c:pt idx="407">
                  <c:v>1.9157871606606283</c:v>
                </c:pt>
                <c:pt idx="408">
                  <c:v>2.1072189467370457</c:v>
                </c:pt>
                <c:pt idx="409">
                  <c:v>3.3105997495856498</c:v>
                </c:pt>
                <c:pt idx="410">
                  <c:v>3.8311555911978461</c:v>
                </c:pt>
                <c:pt idx="411">
                  <c:v>4.0863714951628802</c:v>
                </c:pt>
                <c:pt idx="412">
                  <c:v>3.8011125025843202</c:v>
                </c:pt>
                <c:pt idx="413">
                  <c:v>3.5876214216697297</c:v>
                </c:pt>
                <c:pt idx="414">
                  <c:v>3.7437519555118528</c:v>
                </c:pt>
                <c:pt idx="415">
                  <c:v>3.883796268549121</c:v>
                </c:pt>
                <c:pt idx="416">
                  <c:v>3.8455904674074461</c:v>
                </c:pt>
                <c:pt idx="417">
                  <c:v>4.2457070920529363</c:v>
                </c:pt>
                <c:pt idx="418">
                  <c:v>3.9737148640358404</c:v>
                </c:pt>
                <c:pt idx="419">
                  <c:v>4.2436169797275687</c:v>
                </c:pt>
                <c:pt idx="420">
                  <c:v>1.8156685723545603</c:v>
                </c:pt>
                <c:pt idx="421">
                  <c:v>1.8995114253675325</c:v>
                </c:pt>
                <c:pt idx="422">
                  <c:v>2.6732723066706456</c:v>
                </c:pt>
                <c:pt idx="423">
                  <c:v>3.1883197824622527</c:v>
                </c:pt>
                <c:pt idx="424">
                  <c:v>4.1289460131640432</c:v>
                </c:pt>
                <c:pt idx="425">
                  <c:v>4.1711223552767995</c:v>
                </c:pt>
                <c:pt idx="426">
                  <c:v>4.231297974077612</c:v>
                </c:pt>
                <c:pt idx="427">
                  <c:v>3.9950945424354458</c:v>
                </c:pt>
                <c:pt idx="428">
                  <c:v>4.0894721363865596</c:v>
                </c:pt>
                <c:pt idx="429">
                  <c:v>3.5371602248960494</c:v>
                </c:pt>
                <c:pt idx="430">
                  <c:v>3.7872531142751638</c:v>
                </c:pt>
                <c:pt idx="431">
                  <c:v>4.1363501167722463</c:v>
                </c:pt>
                <c:pt idx="432">
                  <c:v>4.3178171319786474</c:v>
                </c:pt>
                <c:pt idx="433">
                  <c:v>3.6074734687423389</c:v>
                </c:pt>
                <c:pt idx="434">
                  <c:v>1.9715426927764614</c:v>
                </c:pt>
                <c:pt idx="435">
                  <c:v>2.2156512902092804</c:v>
                </c:pt>
                <c:pt idx="436">
                  <c:v>2.152585700538646</c:v>
                </c:pt>
                <c:pt idx="437">
                  <c:v>3.6154265709123701</c:v>
                </c:pt>
                <c:pt idx="438">
                  <c:v>3.2774375327303082</c:v>
                </c:pt>
                <c:pt idx="439">
                  <c:v>4.157695414550548</c:v>
                </c:pt>
                <c:pt idx="440">
                  <c:v>4.176561557641846</c:v>
                </c:pt>
                <c:pt idx="441">
                  <c:v>3.1806185269490586</c:v>
                </c:pt>
                <c:pt idx="442">
                  <c:v>3.6172368494283327</c:v>
                </c:pt>
                <c:pt idx="443">
                  <c:v>4.0915392305356812</c:v>
                </c:pt>
                <c:pt idx="444">
                  <c:v>3.8873964385360251</c:v>
                </c:pt>
                <c:pt idx="445">
                  <c:v>3.9280754743194461</c:v>
                </c:pt>
                <c:pt idx="446">
                  <c:v>4.0887113718698584</c:v>
                </c:pt>
                <c:pt idx="447">
                  <c:v>4.0630590316178585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69632"/>
        <c:axId val="515570192"/>
      </c:scatterChart>
      <c:valAx>
        <c:axId val="515569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70192"/>
        <c:crosses val="autoZero"/>
        <c:crossBetween val="midCat"/>
      </c:valAx>
      <c:valAx>
        <c:axId val="515570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69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E502, 2008-2015</a:t>
            </a:r>
          </a:p>
        </c:rich>
      </c:tx>
      <c:layout>
        <c:manualLayout>
          <c:xMode val="edge"/>
          <c:yMode val="edge"/>
          <c:x val="0.5334069900467685"/>
          <c:y val="4.06529366678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87210890689854"/>
          <c:y val="2.7212570755849416E-2"/>
          <c:w val="0.82814129483814525"/>
          <c:h val="0.76721659722112678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-0.27938251097723688"/>
                  <c:y val="-0.285454037818256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E502 y=0.946 e128.37x</a:t>
                    </a:r>
                  </a:p>
                  <a:p>
                    <a:pPr>
                      <a:defRPr/>
                    </a:pPr>
                    <a:r>
                      <a:rPr lang="en-US"/>
                      <a:t>OSU y =0.590e258.2</a:t>
                    </a:r>
                  </a:p>
                  <a:p>
                    <a:pPr>
                      <a:defRPr/>
                    </a:pPr>
                    <a:r>
                      <a:rPr lang="en-US"/>
                      <a:t>KSU  y=0.734e212.14x</a:t>
                    </a: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'C0502_NDVI'!$T$508:$T$955</c:f>
              <c:numCache>
                <c:formatCode>General</c:formatCode>
                <c:ptCount val="448"/>
                <c:pt idx="0">
                  <c:v>4.7893939393939397E-3</c:v>
                </c:pt>
                <c:pt idx="1">
                  <c:v>3.4498863636363633E-3</c:v>
                </c:pt>
                <c:pt idx="2">
                  <c:v>6.7116287878787881E-3</c:v>
                </c:pt>
                <c:pt idx="3">
                  <c:v>6.1733712121212125E-3</c:v>
                </c:pt>
                <c:pt idx="4">
                  <c:v>7.9676515151515161E-3</c:v>
                </c:pt>
                <c:pt idx="5">
                  <c:v>8.7600000000000004E-3</c:v>
                </c:pt>
                <c:pt idx="6">
                  <c:v>9.5098863636363645E-3</c:v>
                </c:pt>
                <c:pt idx="14">
                  <c:v>4.2449999999999996E-3</c:v>
                </c:pt>
                <c:pt idx="15">
                  <c:v>5.5552651515151522E-3</c:v>
                </c:pt>
                <c:pt idx="16">
                  <c:v>5.7248484848484854E-3</c:v>
                </c:pt>
                <c:pt idx="17">
                  <c:v>6.578219696969697E-3</c:v>
                </c:pt>
                <c:pt idx="18">
                  <c:v>8.5045454545454521E-3</c:v>
                </c:pt>
                <c:pt idx="19">
                  <c:v>9.4868939393939391E-3</c:v>
                </c:pt>
                <c:pt idx="20">
                  <c:v>9.7425000000000012E-3</c:v>
                </c:pt>
                <c:pt idx="28">
                  <c:v>4.6641287878787874E-3</c:v>
                </c:pt>
                <c:pt idx="29">
                  <c:v>5.6166287878787876E-3</c:v>
                </c:pt>
                <c:pt idx="30">
                  <c:v>8.0967803030303036E-3</c:v>
                </c:pt>
                <c:pt idx="31">
                  <c:v>8.6387878787878777E-3</c:v>
                </c:pt>
                <c:pt idx="32">
                  <c:v>9.1632196969696975E-3</c:v>
                </c:pt>
                <c:pt idx="33">
                  <c:v>9.5431439393939398E-3</c:v>
                </c:pt>
                <c:pt idx="34">
                  <c:v>9.6343181818181814E-3</c:v>
                </c:pt>
                <c:pt idx="42">
                  <c:v>5.2974242424242424E-3</c:v>
                </c:pt>
                <c:pt idx="43">
                  <c:v>5.6665909090909084E-3</c:v>
                </c:pt>
                <c:pt idx="44">
                  <c:v>6.0546212121212117E-3</c:v>
                </c:pt>
                <c:pt idx="45">
                  <c:v>8.1976893939393943E-3</c:v>
                </c:pt>
                <c:pt idx="46">
                  <c:v>8.7682575757575751E-3</c:v>
                </c:pt>
                <c:pt idx="47">
                  <c:v>9.6164772727272713E-3</c:v>
                </c:pt>
                <c:pt idx="48">
                  <c:v>9.5059090909090909E-3</c:v>
                </c:pt>
                <c:pt idx="56">
                  <c:v>2.7388235294117645E-3</c:v>
                </c:pt>
                <c:pt idx="57">
                  <c:v>2.3284313725490196E-3</c:v>
                </c:pt>
                <c:pt idx="58">
                  <c:v>3.7340849673202616E-3</c:v>
                </c:pt>
                <c:pt idx="59">
                  <c:v>3.5127124183006535E-3</c:v>
                </c:pt>
                <c:pt idx="60">
                  <c:v>4.4687581699346408E-3</c:v>
                </c:pt>
                <c:pt idx="61">
                  <c:v>5.2152614379084973E-3</c:v>
                </c:pt>
                <c:pt idx="62">
                  <c:v>5.5883986928104579E-3</c:v>
                </c:pt>
                <c:pt idx="70">
                  <c:v>2.8621895424836602E-3</c:v>
                </c:pt>
                <c:pt idx="71">
                  <c:v>3.1465032679738564E-3</c:v>
                </c:pt>
                <c:pt idx="72">
                  <c:v>4.0085620915032679E-3</c:v>
                </c:pt>
                <c:pt idx="73">
                  <c:v>3.3027124183006534E-3</c:v>
                </c:pt>
                <c:pt idx="74">
                  <c:v>5.7249019607843142E-3</c:v>
                </c:pt>
                <c:pt idx="75">
                  <c:v>6.2106862745098038E-3</c:v>
                </c:pt>
                <c:pt idx="76">
                  <c:v>7.5537254901960789E-3</c:v>
                </c:pt>
                <c:pt idx="84">
                  <c:v>2.9518627450980397E-3</c:v>
                </c:pt>
                <c:pt idx="85">
                  <c:v>2.9258496732026146E-3</c:v>
                </c:pt>
                <c:pt idx="86">
                  <c:v>4.1963071895424831E-3</c:v>
                </c:pt>
                <c:pt idx="87">
                  <c:v>4.9154575163398691E-3</c:v>
                </c:pt>
                <c:pt idx="88">
                  <c:v>5.9432679738562087E-3</c:v>
                </c:pt>
                <c:pt idx="89">
                  <c:v>6.1766666666666671E-3</c:v>
                </c:pt>
                <c:pt idx="90">
                  <c:v>6.9591176470588222E-3</c:v>
                </c:pt>
                <c:pt idx="98">
                  <c:v>3.3316339869281044E-3</c:v>
                </c:pt>
                <c:pt idx="99">
                  <c:v>3.0533006535947709E-3</c:v>
                </c:pt>
                <c:pt idx="100">
                  <c:v>3.1853267973856207E-3</c:v>
                </c:pt>
                <c:pt idx="101">
                  <c:v>4.7805228758169933E-3</c:v>
                </c:pt>
                <c:pt idx="102">
                  <c:v>6.3619607843137249E-3</c:v>
                </c:pt>
                <c:pt idx="103">
                  <c:v>7.0950653594771236E-3</c:v>
                </c:pt>
                <c:pt idx="104">
                  <c:v>6.8365359477124184E-3</c:v>
                </c:pt>
                <c:pt idx="112">
                  <c:v>3.6165340909090908E-3</c:v>
                </c:pt>
                <c:pt idx="113">
                  <c:v>3.0914204545454543E-3</c:v>
                </c:pt>
                <c:pt idx="114">
                  <c:v>4.3025568181818182E-3</c:v>
                </c:pt>
                <c:pt idx="115">
                  <c:v>4.7721590909090908E-3</c:v>
                </c:pt>
                <c:pt idx="116">
                  <c:v>6.2963068181818181E-3</c:v>
                </c:pt>
                <c:pt idx="117">
                  <c:v>7.0630113636363642E-3</c:v>
                </c:pt>
                <c:pt idx="118">
                  <c:v>8.3252272727272741E-3</c:v>
                </c:pt>
                <c:pt idx="126">
                  <c:v>3.5157386363636367E-3</c:v>
                </c:pt>
                <c:pt idx="127">
                  <c:v>3.7950568181818185E-3</c:v>
                </c:pt>
                <c:pt idx="128">
                  <c:v>3.6814204545454546E-3</c:v>
                </c:pt>
                <c:pt idx="129">
                  <c:v>5.3040909090909085E-3</c:v>
                </c:pt>
                <c:pt idx="130">
                  <c:v>6.5185795454545453E-3</c:v>
                </c:pt>
                <c:pt idx="131">
                  <c:v>8.2497727272727289E-3</c:v>
                </c:pt>
                <c:pt idx="132">
                  <c:v>8.5251136363636362E-3</c:v>
                </c:pt>
                <c:pt idx="140">
                  <c:v>4.108011363636364E-3</c:v>
                </c:pt>
                <c:pt idx="141">
                  <c:v>4.0701136363636365E-3</c:v>
                </c:pt>
                <c:pt idx="142">
                  <c:v>4.7814204545454549E-3</c:v>
                </c:pt>
                <c:pt idx="143">
                  <c:v>6.7818181818181814E-3</c:v>
                </c:pt>
                <c:pt idx="144">
                  <c:v>7.0175568181818186E-3</c:v>
                </c:pt>
                <c:pt idx="145">
                  <c:v>7.3860795454545455E-3</c:v>
                </c:pt>
                <c:pt idx="146">
                  <c:v>8.3011931818181822E-3</c:v>
                </c:pt>
                <c:pt idx="154">
                  <c:v>4.5487500000000007E-3</c:v>
                </c:pt>
                <c:pt idx="155">
                  <c:v>4.3165340909090905E-3</c:v>
                </c:pt>
                <c:pt idx="156">
                  <c:v>4.6454545454545455E-3</c:v>
                </c:pt>
                <c:pt idx="157">
                  <c:v>6.8796590909090908E-3</c:v>
                </c:pt>
                <c:pt idx="158">
                  <c:v>6.8536363636363638E-3</c:v>
                </c:pt>
                <c:pt idx="159">
                  <c:v>8.2258522727272736E-3</c:v>
                </c:pt>
                <c:pt idx="160">
                  <c:v>8.6336931818181816E-3</c:v>
                </c:pt>
                <c:pt idx="168">
                  <c:v>5.0692696629213484E-3</c:v>
                </c:pt>
                <c:pt idx="169">
                  <c:v>4.5389887640449435E-3</c:v>
                </c:pt>
                <c:pt idx="170">
                  <c:v>5.9788764044943809E-3</c:v>
                </c:pt>
                <c:pt idx="171">
                  <c:v>5.9213483146067407E-3</c:v>
                </c:pt>
                <c:pt idx="172">
                  <c:v>7.1283707865168544E-3</c:v>
                </c:pt>
                <c:pt idx="173">
                  <c:v>7.5885393258426966E-3</c:v>
                </c:pt>
                <c:pt idx="174">
                  <c:v>8.3516853932584286E-3</c:v>
                </c:pt>
                <c:pt idx="175">
                  <c:v>7.3628089887640439E-3</c:v>
                </c:pt>
                <c:pt idx="176">
                  <c:v>6.4111235955056174E-3</c:v>
                </c:pt>
                <c:pt idx="177">
                  <c:v>7.0525280898876405E-3</c:v>
                </c:pt>
                <c:pt idx="178">
                  <c:v>7.7704494382022475E-3</c:v>
                </c:pt>
                <c:pt idx="179">
                  <c:v>8.5201685393258425E-3</c:v>
                </c:pt>
                <c:pt idx="180">
                  <c:v>8.6443258426966291E-3</c:v>
                </c:pt>
                <c:pt idx="181">
                  <c:v>7.0866292134831475E-3</c:v>
                </c:pt>
                <c:pt idx="182">
                  <c:v>4.8320786516853932E-3</c:v>
                </c:pt>
                <c:pt idx="183">
                  <c:v>5.2681460674157297E-3</c:v>
                </c:pt>
                <c:pt idx="184">
                  <c:v>5.44752808988764E-3</c:v>
                </c:pt>
                <c:pt idx="185">
                  <c:v>6.5524719101123594E-3</c:v>
                </c:pt>
                <c:pt idx="186">
                  <c:v>7.5349999999999992E-3</c:v>
                </c:pt>
                <c:pt idx="187">
                  <c:v>8.4489325842696614E-3</c:v>
                </c:pt>
                <c:pt idx="188">
                  <c:v>8.9460674157303376E-3</c:v>
                </c:pt>
                <c:pt idx="189">
                  <c:v>7.1864044943820227E-3</c:v>
                </c:pt>
                <c:pt idx="190">
                  <c:v>7.5588202247191009E-3</c:v>
                </c:pt>
                <c:pt idx="191">
                  <c:v>7.3143820224719101E-3</c:v>
                </c:pt>
                <c:pt idx="192">
                  <c:v>7.3645505617977534E-3</c:v>
                </c:pt>
                <c:pt idx="193">
                  <c:v>7.8292696629213478E-3</c:v>
                </c:pt>
                <c:pt idx="194">
                  <c:v>8.7918539325842707E-3</c:v>
                </c:pt>
                <c:pt idx="195">
                  <c:v>8.0113483146067414E-3</c:v>
                </c:pt>
                <c:pt idx="196">
                  <c:v>6.1124157303370794E-3</c:v>
                </c:pt>
                <c:pt idx="197">
                  <c:v>6.0898876404494387E-3</c:v>
                </c:pt>
                <c:pt idx="198">
                  <c:v>5.8648876404494375E-3</c:v>
                </c:pt>
                <c:pt idx="199">
                  <c:v>7.319887640449438E-3</c:v>
                </c:pt>
                <c:pt idx="200">
                  <c:v>8.1341573033707863E-3</c:v>
                </c:pt>
                <c:pt idx="201">
                  <c:v>8.2848876404494377E-3</c:v>
                </c:pt>
                <c:pt idx="202">
                  <c:v>9.1044943820224721E-3</c:v>
                </c:pt>
                <c:pt idx="203">
                  <c:v>8.0282584269662921E-3</c:v>
                </c:pt>
                <c:pt idx="204">
                  <c:v>7.8369101123595512E-3</c:v>
                </c:pt>
                <c:pt idx="205">
                  <c:v>7.7221910112359547E-3</c:v>
                </c:pt>
                <c:pt idx="206">
                  <c:v>8.3153932584269664E-3</c:v>
                </c:pt>
                <c:pt idx="207">
                  <c:v>7.7243258426966293E-3</c:v>
                </c:pt>
                <c:pt idx="208">
                  <c:v>9.0911235955056183E-3</c:v>
                </c:pt>
                <c:pt idx="209">
                  <c:v>8.2894382022471909E-3</c:v>
                </c:pt>
                <c:pt idx="210">
                  <c:v>5.9552808988764042E-3</c:v>
                </c:pt>
                <c:pt idx="211">
                  <c:v>6.2995505617977517E-3</c:v>
                </c:pt>
                <c:pt idx="212">
                  <c:v>6.4147752808988772E-3</c:v>
                </c:pt>
                <c:pt idx="213">
                  <c:v>7.4345505617977531E-3</c:v>
                </c:pt>
                <c:pt idx="214">
                  <c:v>7.8442134831460675E-3</c:v>
                </c:pt>
                <c:pt idx="215">
                  <c:v>8.7055617977528088E-3</c:v>
                </c:pt>
                <c:pt idx="216">
                  <c:v>9.2107865168539332E-3</c:v>
                </c:pt>
                <c:pt idx="217">
                  <c:v>7.9792134831460672E-3</c:v>
                </c:pt>
                <c:pt idx="218">
                  <c:v>8.5872471910112356E-3</c:v>
                </c:pt>
                <c:pt idx="219">
                  <c:v>8.4586516853932588E-3</c:v>
                </c:pt>
                <c:pt idx="220">
                  <c:v>7.9578651685393263E-3</c:v>
                </c:pt>
                <c:pt idx="221">
                  <c:v>8.314943820224718E-3</c:v>
                </c:pt>
                <c:pt idx="222">
                  <c:v>8.9285955056179773E-3</c:v>
                </c:pt>
                <c:pt idx="223">
                  <c:v>8.510674157303371E-3</c:v>
                </c:pt>
                <c:pt idx="224">
                  <c:v>4.2382222222222222E-3</c:v>
                </c:pt>
                <c:pt idx="225">
                  <c:v>3.1322222222222229E-3</c:v>
                </c:pt>
                <c:pt idx="226">
                  <c:v>4.5241666666666659E-3</c:v>
                </c:pt>
                <c:pt idx="227">
                  <c:v>5.5620555555555562E-3</c:v>
                </c:pt>
                <c:pt idx="228">
                  <c:v>6.0401111111111107E-3</c:v>
                </c:pt>
                <c:pt idx="229">
                  <c:v>5.7293888888888889E-3</c:v>
                </c:pt>
                <c:pt idx="230">
                  <c:v>6.6363888888888887E-3</c:v>
                </c:pt>
                <c:pt idx="231">
                  <c:v>5.4859444444444452E-3</c:v>
                </c:pt>
                <c:pt idx="232">
                  <c:v>6.4958333333333326E-3</c:v>
                </c:pt>
                <c:pt idx="233">
                  <c:v>6.3654444444444435E-3</c:v>
                </c:pt>
                <c:pt idx="234">
                  <c:v>5.2325555555555554E-3</c:v>
                </c:pt>
                <c:pt idx="235">
                  <c:v>5.435722222222222E-3</c:v>
                </c:pt>
                <c:pt idx="236">
                  <c:v>8.3112777777777768E-3</c:v>
                </c:pt>
                <c:pt idx="237">
                  <c:v>6.1069444444444444E-3</c:v>
                </c:pt>
                <c:pt idx="238">
                  <c:v>4.390388888888889E-3</c:v>
                </c:pt>
                <c:pt idx="239">
                  <c:v>3.8086111111111111E-3</c:v>
                </c:pt>
                <c:pt idx="240">
                  <c:v>4.921333333333334E-3</c:v>
                </c:pt>
                <c:pt idx="241">
                  <c:v>5.5493888888888884E-3</c:v>
                </c:pt>
                <c:pt idx="242">
                  <c:v>6.9988888888888887E-3</c:v>
                </c:pt>
                <c:pt idx="243">
                  <c:v>7.0644999999999996E-3</c:v>
                </c:pt>
                <c:pt idx="244">
                  <c:v>8.3431111111111102E-3</c:v>
                </c:pt>
                <c:pt idx="245">
                  <c:v>5.8846111111111104E-3</c:v>
                </c:pt>
                <c:pt idx="246">
                  <c:v>7.1280555555555541E-3</c:v>
                </c:pt>
                <c:pt idx="247">
                  <c:v>5.992944444444444E-3</c:v>
                </c:pt>
                <c:pt idx="248">
                  <c:v>4.8858888888888884E-3</c:v>
                </c:pt>
                <c:pt idx="249">
                  <c:v>5.5081666666666673E-3</c:v>
                </c:pt>
                <c:pt idx="250">
                  <c:v>6.8399444444444445E-3</c:v>
                </c:pt>
                <c:pt idx="251">
                  <c:v>6.1824444444444444E-3</c:v>
                </c:pt>
                <c:pt idx="252">
                  <c:v>3.9280555555555553E-3</c:v>
                </c:pt>
                <c:pt idx="253">
                  <c:v>4.935888888888889E-3</c:v>
                </c:pt>
                <c:pt idx="254">
                  <c:v>4.5095555555555557E-3</c:v>
                </c:pt>
                <c:pt idx="255">
                  <c:v>6.471888888888889E-3</c:v>
                </c:pt>
                <c:pt idx="256">
                  <c:v>6.915888888888889E-3</c:v>
                </c:pt>
                <c:pt idx="257">
                  <c:v>5.4416666666666667E-3</c:v>
                </c:pt>
                <c:pt idx="258">
                  <c:v>6.9116666666666667E-3</c:v>
                </c:pt>
                <c:pt idx="259">
                  <c:v>6.6505000000000002E-3</c:v>
                </c:pt>
                <c:pt idx="260">
                  <c:v>6.2498333333333338E-3</c:v>
                </c:pt>
                <c:pt idx="261">
                  <c:v>7.098944444444445E-3</c:v>
                </c:pt>
                <c:pt idx="262">
                  <c:v>6.0431666666666663E-3</c:v>
                </c:pt>
                <c:pt idx="263">
                  <c:v>6.6417777777777786E-3</c:v>
                </c:pt>
                <c:pt idx="264">
                  <c:v>6.7264999999999998E-3</c:v>
                </c:pt>
                <c:pt idx="265">
                  <c:v>6.5246111111111112E-3</c:v>
                </c:pt>
                <c:pt idx="266">
                  <c:v>3.8198888888888887E-3</c:v>
                </c:pt>
                <c:pt idx="267">
                  <c:v>4.5855000000000002E-3</c:v>
                </c:pt>
                <c:pt idx="268">
                  <c:v>5.7403333333333334E-3</c:v>
                </c:pt>
                <c:pt idx="269">
                  <c:v>6.3148888888888898E-3</c:v>
                </c:pt>
                <c:pt idx="270">
                  <c:v>5.8620555555555552E-3</c:v>
                </c:pt>
                <c:pt idx="271">
                  <c:v>5.3767222222222228E-3</c:v>
                </c:pt>
                <c:pt idx="272">
                  <c:v>6.5613333333333322E-3</c:v>
                </c:pt>
                <c:pt idx="273">
                  <c:v>6.2142777777777778E-3</c:v>
                </c:pt>
                <c:pt idx="274">
                  <c:v>6.13638888888889E-3</c:v>
                </c:pt>
                <c:pt idx="275">
                  <c:v>4.9515555555555563E-3</c:v>
                </c:pt>
                <c:pt idx="276">
                  <c:v>5.418944444444445E-3</c:v>
                </c:pt>
                <c:pt idx="277">
                  <c:v>6.2410555555555561E-3</c:v>
                </c:pt>
                <c:pt idx="278">
                  <c:v>6.8874444444444434E-3</c:v>
                </c:pt>
                <c:pt idx="279">
                  <c:v>6.2059444444444445E-3</c:v>
                </c:pt>
                <c:pt idx="280">
                  <c:v>3.7338202247191011E-3</c:v>
                </c:pt>
                <c:pt idx="281">
                  <c:v>3.2614044943820226E-3</c:v>
                </c:pt>
                <c:pt idx="282">
                  <c:v>4.0737640449438209E-3</c:v>
                </c:pt>
                <c:pt idx="283">
                  <c:v>4.03623595505618E-3</c:v>
                </c:pt>
                <c:pt idx="284">
                  <c:v>4.0175842696629216E-3</c:v>
                </c:pt>
                <c:pt idx="285">
                  <c:v>4.4052808988764049E-3</c:v>
                </c:pt>
                <c:pt idx="286">
                  <c:v>3.8169662921348308E-3</c:v>
                </c:pt>
                <c:pt idx="287">
                  <c:v>2.3885955056179775E-3</c:v>
                </c:pt>
                <c:pt idx="288">
                  <c:v>4.0387640449438206E-3</c:v>
                </c:pt>
                <c:pt idx="289">
                  <c:v>4.4972471910112366E-3</c:v>
                </c:pt>
                <c:pt idx="290">
                  <c:v>4.2625280898876397E-3</c:v>
                </c:pt>
                <c:pt idx="291">
                  <c:v>4.0746067415730336E-3</c:v>
                </c:pt>
                <c:pt idx="292">
                  <c:v>4.908089887640449E-3</c:v>
                </c:pt>
                <c:pt idx="293">
                  <c:v>3.4659550561797754E-3</c:v>
                </c:pt>
                <c:pt idx="294">
                  <c:v>3.9492134831460675E-3</c:v>
                </c:pt>
                <c:pt idx="295">
                  <c:v>3.3051685393258425E-3</c:v>
                </c:pt>
                <c:pt idx="296">
                  <c:v>4.443202247191011E-3</c:v>
                </c:pt>
                <c:pt idx="297">
                  <c:v>3.5511235955056181E-3</c:v>
                </c:pt>
                <c:pt idx="298">
                  <c:v>3.5842696629213482E-3</c:v>
                </c:pt>
                <c:pt idx="299">
                  <c:v>3.2100561797752812E-3</c:v>
                </c:pt>
                <c:pt idx="300">
                  <c:v>3.863539325842697E-3</c:v>
                </c:pt>
                <c:pt idx="301">
                  <c:v>3.5932022471910114E-3</c:v>
                </c:pt>
                <c:pt idx="302">
                  <c:v>3.562584269662921E-3</c:v>
                </c:pt>
                <c:pt idx="303">
                  <c:v>3.1283146067415729E-3</c:v>
                </c:pt>
                <c:pt idx="304">
                  <c:v>4.2169101123595504E-3</c:v>
                </c:pt>
                <c:pt idx="305">
                  <c:v>3.8484269662921347E-3</c:v>
                </c:pt>
                <c:pt idx="306">
                  <c:v>2.5723595505617982E-3</c:v>
                </c:pt>
                <c:pt idx="307">
                  <c:v>4.1438764044943819E-3</c:v>
                </c:pt>
                <c:pt idx="308">
                  <c:v>4.3119662921348315E-3</c:v>
                </c:pt>
                <c:pt idx="309">
                  <c:v>4.6594382022471913E-3</c:v>
                </c:pt>
                <c:pt idx="310">
                  <c:v>4.7324157303370792E-3</c:v>
                </c:pt>
                <c:pt idx="311">
                  <c:v>4.0138202247191014E-3</c:v>
                </c:pt>
                <c:pt idx="312">
                  <c:v>2.3505617977528088E-3</c:v>
                </c:pt>
                <c:pt idx="313">
                  <c:v>3.6853370786516853E-3</c:v>
                </c:pt>
                <c:pt idx="314">
                  <c:v>2.4731460674157304E-3</c:v>
                </c:pt>
                <c:pt idx="315">
                  <c:v>4.1364606741573036E-3</c:v>
                </c:pt>
                <c:pt idx="316">
                  <c:v>3.502303370786517E-3</c:v>
                </c:pt>
                <c:pt idx="317">
                  <c:v>3.5638202247191015E-3</c:v>
                </c:pt>
                <c:pt idx="318">
                  <c:v>3.8165730337078652E-3</c:v>
                </c:pt>
                <c:pt idx="319">
                  <c:v>3.1824719101123593E-3</c:v>
                </c:pt>
                <c:pt idx="320">
                  <c:v>5.312696629213483E-3</c:v>
                </c:pt>
                <c:pt idx="321">
                  <c:v>4.5894943820224713E-3</c:v>
                </c:pt>
                <c:pt idx="322">
                  <c:v>4.2632022471910114E-3</c:v>
                </c:pt>
                <c:pt idx="323">
                  <c:v>3.5570224719101125E-3</c:v>
                </c:pt>
                <c:pt idx="324">
                  <c:v>4.4479213483146068E-3</c:v>
                </c:pt>
                <c:pt idx="325">
                  <c:v>3.7264044943820223E-3</c:v>
                </c:pt>
                <c:pt idx="326">
                  <c:v>3.4979775280898876E-3</c:v>
                </c:pt>
                <c:pt idx="327">
                  <c:v>3.4226966292134832E-3</c:v>
                </c:pt>
                <c:pt idx="328">
                  <c:v>3.4381460674157305E-3</c:v>
                </c:pt>
                <c:pt idx="329">
                  <c:v>4.0664044943820223E-3</c:v>
                </c:pt>
                <c:pt idx="330">
                  <c:v>3.5793820224719101E-3</c:v>
                </c:pt>
                <c:pt idx="331">
                  <c:v>4.5987078651685397E-3</c:v>
                </c:pt>
                <c:pt idx="332">
                  <c:v>4.8134269662921348E-3</c:v>
                </c:pt>
                <c:pt idx="333">
                  <c:v>3.444494382022472E-3</c:v>
                </c:pt>
                <c:pt idx="334">
                  <c:v>3.3051685393258425E-3</c:v>
                </c:pt>
                <c:pt idx="335">
                  <c:v>5.2756179775280895E-3</c:v>
                </c:pt>
                <c:pt idx="336">
                  <c:v>4.5961842105263157E-3</c:v>
                </c:pt>
                <c:pt idx="337">
                  <c:v>4.1566447368421048E-3</c:v>
                </c:pt>
                <c:pt idx="338">
                  <c:v>4.8149342105263159E-3</c:v>
                </c:pt>
                <c:pt idx="339">
                  <c:v>4.6709868421052634E-3</c:v>
                </c:pt>
                <c:pt idx="340">
                  <c:v>3.8163815789473685E-3</c:v>
                </c:pt>
                <c:pt idx="341">
                  <c:v>3.6889473684210525E-3</c:v>
                </c:pt>
                <c:pt idx="342">
                  <c:v>3.0442763157894734E-3</c:v>
                </c:pt>
                <c:pt idx="343">
                  <c:v>3.3893421052631576E-3</c:v>
                </c:pt>
                <c:pt idx="344">
                  <c:v>3.7993421052631578E-3</c:v>
                </c:pt>
                <c:pt idx="345">
                  <c:v>3.8480263157894736E-3</c:v>
                </c:pt>
                <c:pt idx="346">
                  <c:v>3.6049342105263153E-3</c:v>
                </c:pt>
                <c:pt idx="347">
                  <c:v>3.390657894736842E-3</c:v>
                </c:pt>
                <c:pt idx="348">
                  <c:v>3.2866447368421052E-3</c:v>
                </c:pt>
                <c:pt idx="349">
                  <c:v>3.7684868421052633E-3</c:v>
                </c:pt>
                <c:pt idx="350">
                  <c:v>4.4771052631578951E-3</c:v>
                </c:pt>
                <c:pt idx="351">
                  <c:v>4.818026315789474E-3</c:v>
                </c:pt>
                <c:pt idx="352">
                  <c:v>4.5228289473684211E-3</c:v>
                </c:pt>
                <c:pt idx="353">
                  <c:v>5.1850000000000004E-3</c:v>
                </c:pt>
                <c:pt idx="354">
                  <c:v>4.1728947368421046E-3</c:v>
                </c:pt>
                <c:pt idx="355">
                  <c:v>3.07625E-3</c:v>
                </c:pt>
                <c:pt idx="356">
                  <c:v>2.8936842105263157E-3</c:v>
                </c:pt>
                <c:pt idx="357">
                  <c:v>3.5586184210526315E-3</c:v>
                </c:pt>
                <c:pt idx="358">
                  <c:v>3.2736184210526318E-3</c:v>
                </c:pt>
                <c:pt idx="359">
                  <c:v>3.6854605263157893E-3</c:v>
                </c:pt>
                <c:pt idx="360">
                  <c:v>3.4907894736842101E-3</c:v>
                </c:pt>
                <c:pt idx="361">
                  <c:v>2.9083552631578948E-3</c:v>
                </c:pt>
                <c:pt idx="362">
                  <c:v>2.8460526315789471E-3</c:v>
                </c:pt>
                <c:pt idx="363">
                  <c:v>2.984013157894737E-3</c:v>
                </c:pt>
                <c:pt idx="364">
                  <c:v>4.5278947368421049E-3</c:v>
                </c:pt>
                <c:pt idx="365">
                  <c:v>4.470065789473684E-3</c:v>
                </c:pt>
                <c:pt idx="366">
                  <c:v>4.0026315789473688E-3</c:v>
                </c:pt>
                <c:pt idx="367">
                  <c:v>4.057894736842105E-3</c:v>
                </c:pt>
                <c:pt idx="368">
                  <c:v>3.660065789473684E-3</c:v>
                </c:pt>
                <c:pt idx="369">
                  <c:v>3.4689473684210523E-3</c:v>
                </c:pt>
                <c:pt idx="370">
                  <c:v>3.0476973684210526E-3</c:v>
                </c:pt>
                <c:pt idx="371">
                  <c:v>3.1559868421052631E-3</c:v>
                </c:pt>
                <c:pt idx="372">
                  <c:v>3.6164473684210524E-3</c:v>
                </c:pt>
                <c:pt idx="373">
                  <c:v>3.3674999999999998E-3</c:v>
                </c:pt>
                <c:pt idx="374">
                  <c:v>3.0456578947368421E-3</c:v>
                </c:pt>
                <c:pt idx="375">
                  <c:v>3.4422368421052631E-3</c:v>
                </c:pt>
                <c:pt idx="376">
                  <c:v>3.151644736842105E-3</c:v>
                </c:pt>
                <c:pt idx="377">
                  <c:v>4.1312500000000004E-3</c:v>
                </c:pt>
                <c:pt idx="378">
                  <c:v>4.6033552631578947E-3</c:v>
                </c:pt>
                <c:pt idx="379">
                  <c:v>4.2783552631578941E-3</c:v>
                </c:pt>
                <c:pt idx="380">
                  <c:v>4.3773026315789476E-3</c:v>
                </c:pt>
                <c:pt idx="381">
                  <c:v>3.9404605263157902E-3</c:v>
                </c:pt>
                <c:pt idx="382">
                  <c:v>4.112434210526315E-3</c:v>
                </c:pt>
                <c:pt idx="383">
                  <c:v>3.4650657894736842E-3</c:v>
                </c:pt>
                <c:pt idx="384">
                  <c:v>3.4084868421052628E-3</c:v>
                </c:pt>
                <c:pt idx="385">
                  <c:v>3.9536184210526319E-3</c:v>
                </c:pt>
                <c:pt idx="386">
                  <c:v>3.82453947368421E-3</c:v>
                </c:pt>
                <c:pt idx="387">
                  <c:v>3.5537500000000001E-3</c:v>
                </c:pt>
                <c:pt idx="388">
                  <c:v>4.1875000000000002E-3</c:v>
                </c:pt>
                <c:pt idx="389">
                  <c:v>3.7205921052631576E-3</c:v>
                </c:pt>
                <c:pt idx="390">
                  <c:v>3.3541447368421054E-3</c:v>
                </c:pt>
                <c:pt idx="391">
                  <c:v>3.8948026315789469E-3</c:v>
                </c:pt>
                <c:pt idx="392">
                  <c:v>4.6270886075949367E-3</c:v>
                </c:pt>
                <c:pt idx="393">
                  <c:v>4.1575316455696202E-3</c:v>
                </c:pt>
                <c:pt idx="394">
                  <c:v>3.9463291139240509E-3</c:v>
                </c:pt>
                <c:pt idx="395">
                  <c:v>4.0705696202531644E-3</c:v>
                </c:pt>
                <c:pt idx="396">
                  <c:v>4.8422151898734177E-3</c:v>
                </c:pt>
                <c:pt idx="397">
                  <c:v>5.9741139240506334E-3</c:v>
                </c:pt>
                <c:pt idx="398">
                  <c:v>4.5015189873417721E-3</c:v>
                </c:pt>
                <c:pt idx="399">
                  <c:v>4.3777848101265822E-3</c:v>
                </c:pt>
                <c:pt idx="400">
                  <c:v>4.1121518987341779E-3</c:v>
                </c:pt>
                <c:pt idx="401">
                  <c:v>4.1143037974683541E-3</c:v>
                </c:pt>
                <c:pt idx="402">
                  <c:v>5.0022151898734173E-3</c:v>
                </c:pt>
                <c:pt idx="403">
                  <c:v>3.4666455696202533E-3</c:v>
                </c:pt>
                <c:pt idx="404">
                  <c:v>4.2909493670886074E-3</c:v>
                </c:pt>
                <c:pt idx="405">
                  <c:v>4.3517721518987343E-3</c:v>
                </c:pt>
                <c:pt idx="406">
                  <c:v>4.4034177215189875E-3</c:v>
                </c:pt>
                <c:pt idx="407">
                  <c:v>7.2469620253164564E-3</c:v>
                </c:pt>
                <c:pt idx="408">
                  <c:v>6.0959493670886076E-3</c:v>
                </c:pt>
                <c:pt idx="409">
                  <c:v>5.3505063291139241E-3</c:v>
                </c:pt>
                <c:pt idx="410">
                  <c:v>6.1375316455696202E-3</c:v>
                </c:pt>
                <c:pt idx="411">
                  <c:v>5.4504430379746834E-3</c:v>
                </c:pt>
                <c:pt idx="412">
                  <c:v>7.2063291139240508E-3</c:v>
                </c:pt>
                <c:pt idx="413">
                  <c:v>6.4033544303797466E-3</c:v>
                </c:pt>
                <c:pt idx="414">
                  <c:v>6.44139240506329E-3</c:v>
                </c:pt>
                <c:pt idx="415">
                  <c:v>6.5073417721518987E-3</c:v>
                </c:pt>
                <c:pt idx="416">
                  <c:v>5.4624683544303798E-3</c:v>
                </c:pt>
                <c:pt idx="417">
                  <c:v>6.3717088607594943E-3</c:v>
                </c:pt>
                <c:pt idx="418">
                  <c:v>6.014683544303798E-3</c:v>
                </c:pt>
                <c:pt idx="419">
                  <c:v>6.1084810126582276E-3</c:v>
                </c:pt>
                <c:pt idx="420">
                  <c:v>6.5176582278481015E-3</c:v>
                </c:pt>
                <c:pt idx="421">
                  <c:v>6.1470886075949364E-3</c:v>
                </c:pt>
                <c:pt idx="422">
                  <c:v>5.9865822784810133E-3</c:v>
                </c:pt>
                <c:pt idx="423">
                  <c:v>6.7035443037974677E-3</c:v>
                </c:pt>
                <c:pt idx="424">
                  <c:v>5.2382278481012661E-3</c:v>
                </c:pt>
                <c:pt idx="425">
                  <c:v>3.9629113924050628E-3</c:v>
                </c:pt>
                <c:pt idx="426">
                  <c:v>6.2893670886075949E-3</c:v>
                </c:pt>
                <c:pt idx="427">
                  <c:v>5.3905063291139243E-3</c:v>
                </c:pt>
                <c:pt idx="428">
                  <c:v>5.5500000000000002E-3</c:v>
                </c:pt>
                <c:pt idx="429">
                  <c:v>5.4215822784810129E-3</c:v>
                </c:pt>
                <c:pt idx="430">
                  <c:v>5.5891772151898727E-3</c:v>
                </c:pt>
                <c:pt idx="431">
                  <c:v>6.848670886075949E-3</c:v>
                </c:pt>
                <c:pt idx="432">
                  <c:v>5.5679113924050633E-3</c:v>
                </c:pt>
                <c:pt idx="433">
                  <c:v>6.1062025316455694E-3</c:v>
                </c:pt>
                <c:pt idx="434">
                  <c:v>5.2994936708860765E-3</c:v>
                </c:pt>
                <c:pt idx="435">
                  <c:v>4.8243670886075948E-3</c:v>
                </c:pt>
                <c:pt idx="436">
                  <c:v>4.8722784810126575E-3</c:v>
                </c:pt>
                <c:pt idx="437">
                  <c:v>4.7407594936708861E-3</c:v>
                </c:pt>
                <c:pt idx="438">
                  <c:v>3.5318354430379749E-3</c:v>
                </c:pt>
                <c:pt idx="439">
                  <c:v>5.1903797468354435E-3</c:v>
                </c:pt>
                <c:pt idx="440">
                  <c:v>5.0566455696202531E-3</c:v>
                </c:pt>
                <c:pt idx="441">
                  <c:v>6.8198101265822776E-3</c:v>
                </c:pt>
                <c:pt idx="442">
                  <c:v>5.0165822784810129E-3</c:v>
                </c:pt>
                <c:pt idx="443">
                  <c:v>4.7862025316455694E-3</c:v>
                </c:pt>
                <c:pt idx="444">
                  <c:v>5.5951898734177214E-3</c:v>
                </c:pt>
                <c:pt idx="445">
                  <c:v>4.847658227848101E-3</c:v>
                </c:pt>
                <c:pt idx="446">
                  <c:v>5.1871518987341774E-3</c:v>
                </c:pt>
                <c:pt idx="447">
                  <c:v>5.6873417721518991E-3</c:v>
                </c:pt>
              </c:numCache>
            </c:numRef>
          </c:xVal>
          <c:yVal>
            <c:numRef>
              <c:f>'C0502_NDVI'!$W$508:$W$955</c:f>
              <c:numCache>
                <c:formatCode>General</c:formatCode>
                <c:ptCount val="448"/>
                <c:pt idx="0">
                  <c:v>2.6529800821523999</c:v>
                </c:pt>
                <c:pt idx="1">
                  <c:v>2.1747707926560005</c:v>
                </c:pt>
                <c:pt idx="2">
                  <c:v>3.6395312778594002</c:v>
                </c:pt>
                <c:pt idx="3">
                  <c:v>4.0896363065342403</c:v>
                </c:pt>
                <c:pt idx="4">
                  <c:v>5.1758080977834018</c:v>
                </c:pt>
                <c:pt idx="5">
                  <c:v>5.9446780867504803</c:v>
                </c:pt>
                <c:pt idx="6">
                  <c:v>5.9101283717784003</c:v>
                </c:pt>
                <c:pt idx="7">
                  <c:v>4.6543528712696389</c:v>
                </c:pt>
                <c:pt idx="8">
                  <c:v>4.8583179125712013</c:v>
                </c:pt>
                <c:pt idx="9">
                  <c:v>5.1678618383699995</c:v>
                </c:pt>
                <c:pt idx="10">
                  <c:v>5.8300501228200012</c:v>
                </c:pt>
                <c:pt idx="11">
                  <c:v>5.8168063571310009</c:v>
                </c:pt>
                <c:pt idx="12">
                  <c:v>5.8048126025967015</c:v>
                </c:pt>
                <c:pt idx="13">
                  <c:v>5.091047997373801</c:v>
                </c:pt>
                <c:pt idx="14">
                  <c:v>2.6210982372775202</c:v>
                </c:pt>
                <c:pt idx="15">
                  <c:v>2.6580607994556011</c:v>
                </c:pt>
                <c:pt idx="16">
                  <c:v>3.663370056099601</c:v>
                </c:pt>
                <c:pt idx="17">
                  <c:v>3.7339113025506605</c:v>
                </c:pt>
                <c:pt idx="18">
                  <c:v>5.3411108532705001</c:v>
                </c:pt>
                <c:pt idx="19">
                  <c:v>5.7352141507953602</c:v>
                </c:pt>
                <c:pt idx="20">
                  <c:v>5.902890834109499</c:v>
                </c:pt>
                <c:pt idx="21">
                  <c:v>5.5317412128686403</c:v>
                </c:pt>
                <c:pt idx="22">
                  <c:v>5.2984858762281597</c:v>
                </c:pt>
                <c:pt idx="23">
                  <c:v>5.8095779379422403</c:v>
                </c:pt>
                <c:pt idx="24">
                  <c:v>5.7963476177006399</c:v>
                </c:pt>
                <c:pt idx="25">
                  <c:v>5.7116735681543993</c:v>
                </c:pt>
                <c:pt idx="26">
                  <c:v>6.0662461506292811</c:v>
                </c:pt>
                <c:pt idx="27">
                  <c:v>5.8697814198869995</c:v>
                </c:pt>
                <c:pt idx="28">
                  <c:v>2.3543592378213596</c:v>
                </c:pt>
                <c:pt idx="29">
                  <c:v>3.3084371356344007</c:v>
                </c:pt>
                <c:pt idx="30">
                  <c:v>4.2087091887086405</c:v>
                </c:pt>
                <c:pt idx="31">
                  <c:v>5.2665772865151608</c:v>
                </c:pt>
                <c:pt idx="32">
                  <c:v>5.5612016793333012</c:v>
                </c:pt>
                <c:pt idx="33">
                  <c:v>5.7286514530753188</c:v>
                </c:pt>
                <c:pt idx="34">
                  <c:v>6.1032910473057598</c:v>
                </c:pt>
                <c:pt idx="35">
                  <c:v>5.1112082969640005</c:v>
                </c:pt>
                <c:pt idx="36">
                  <c:v>2.5566150448792802</c:v>
                </c:pt>
                <c:pt idx="37">
                  <c:v>5.6976124659300016</c:v>
                </c:pt>
                <c:pt idx="38">
                  <c:v>5.8677913470052809</c:v>
                </c:pt>
                <c:pt idx="39">
                  <c:v>5.6976124659300016</c:v>
                </c:pt>
                <c:pt idx="40">
                  <c:v>5.9201077295052009</c:v>
                </c:pt>
                <c:pt idx="41">
                  <c:v>5.8379963822334</c:v>
                </c:pt>
                <c:pt idx="42">
                  <c:v>2.7140869514959203</c:v>
                </c:pt>
                <c:pt idx="43">
                  <c:v>3.2242983615612006</c:v>
                </c:pt>
                <c:pt idx="44">
                  <c:v>3.5131894934875207</c:v>
                </c:pt>
                <c:pt idx="45">
                  <c:v>5.5462945651344011</c:v>
                </c:pt>
                <c:pt idx="46">
                  <c:v>5.9048362436817605</c:v>
                </c:pt>
                <c:pt idx="47">
                  <c:v>5.9246817240441612</c:v>
                </c:pt>
                <c:pt idx="48">
                  <c:v>5.825363186522881</c:v>
                </c:pt>
                <c:pt idx="49">
                  <c:v>5.3167168510810194</c:v>
                </c:pt>
                <c:pt idx="50">
                  <c:v>5.5317412128686403</c:v>
                </c:pt>
                <c:pt idx="51">
                  <c:v>6.0300309847239015</c:v>
                </c:pt>
                <c:pt idx="52">
                  <c:v>5.6472861563117993</c:v>
                </c:pt>
                <c:pt idx="53">
                  <c:v>5.3969789847896994</c:v>
                </c:pt>
                <c:pt idx="54">
                  <c:v>6.0379772441372994</c:v>
                </c:pt>
                <c:pt idx="55">
                  <c:v>5.5067285740420795</c:v>
                </c:pt>
                <c:pt idx="56">
                  <c:v>1.5046080000000002</c:v>
                </c:pt>
                <c:pt idx="57">
                  <c:v>1.405152</c:v>
                </c:pt>
                <c:pt idx="58">
                  <c:v>1.4273279999999999</c:v>
                </c:pt>
                <c:pt idx="59">
                  <c:v>2.3775360000000005</c:v>
                </c:pt>
                <c:pt idx="60">
                  <c:v>2.4131520000000002</c:v>
                </c:pt>
                <c:pt idx="61">
                  <c:v>3.1093440000000006</c:v>
                </c:pt>
                <c:pt idx="62">
                  <c:v>4.1905920000000005</c:v>
                </c:pt>
                <c:pt idx="63">
                  <c:v>2.2646400000000004</c:v>
                </c:pt>
                <c:pt idx="64">
                  <c:v>2.8553280000000005</c:v>
                </c:pt>
                <c:pt idx="65">
                  <c:v>2.872128</c:v>
                </c:pt>
                <c:pt idx="66">
                  <c:v>3.0770880000000003</c:v>
                </c:pt>
                <c:pt idx="67">
                  <c:v>3.0770880000000003</c:v>
                </c:pt>
                <c:pt idx="68">
                  <c:v>4.0850880000000007</c:v>
                </c:pt>
                <c:pt idx="69">
                  <c:v>2.2646400000000004</c:v>
                </c:pt>
                <c:pt idx="70">
                  <c:v>1.6054080000000004</c:v>
                </c:pt>
                <c:pt idx="71">
                  <c:v>1.5449279999999999</c:v>
                </c:pt>
                <c:pt idx="72">
                  <c:v>2.3372160000000002</c:v>
                </c:pt>
                <c:pt idx="73">
                  <c:v>2.0502720000000005</c:v>
                </c:pt>
                <c:pt idx="74">
                  <c:v>2.9406720000000002</c:v>
                </c:pt>
                <c:pt idx="75">
                  <c:v>4.2040320000000007</c:v>
                </c:pt>
                <c:pt idx="76">
                  <c:v>5.227488000000001</c:v>
                </c:pt>
                <c:pt idx="77">
                  <c:v>2.7142080000000006</c:v>
                </c:pt>
                <c:pt idx="78">
                  <c:v>3.008544000000001</c:v>
                </c:pt>
                <c:pt idx="79">
                  <c:v>3.2585280000000001</c:v>
                </c:pt>
                <c:pt idx="80">
                  <c:v>3.0596160000000006</c:v>
                </c:pt>
                <c:pt idx="81">
                  <c:v>4.0138560000000005</c:v>
                </c:pt>
                <c:pt idx="82">
                  <c:v>5.0400000000000009</c:v>
                </c:pt>
                <c:pt idx="83">
                  <c:v>3.2040960000000003</c:v>
                </c:pt>
                <c:pt idx="84">
                  <c:v>1.768032</c:v>
                </c:pt>
                <c:pt idx="85">
                  <c:v>1.7868480000000002</c:v>
                </c:pt>
                <c:pt idx="86">
                  <c:v>2.1913920000000005</c:v>
                </c:pt>
                <c:pt idx="87">
                  <c:v>2.8674240000000006</c:v>
                </c:pt>
                <c:pt idx="88">
                  <c:v>3.5051519999999998</c:v>
                </c:pt>
                <c:pt idx="89">
                  <c:v>4.1764800000000006</c:v>
                </c:pt>
                <c:pt idx="90">
                  <c:v>5.4001920000000005</c:v>
                </c:pt>
                <c:pt idx="91">
                  <c:v>3.5622720000000005</c:v>
                </c:pt>
                <c:pt idx="92">
                  <c:v>3.5360640000000001</c:v>
                </c:pt>
                <c:pt idx="93">
                  <c:v>3.8989440000000011</c:v>
                </c:pt>
                <c:pt idx="94">
                  <c:v>4.3142400000000007</c:v>
                </c:pt>
                <c:pt idx="95">
                  <c:v>3.5313600000000003</c:v>
                </c:pt>
                <c:pt idx="96">
                  <c:v>4.8988800000000001</c:v>
                </c:pt>
                <c:pt idx="97">
                  <c:v>3.1946880000000006</c:v>
                </c:pt>
                <c:pt idx="98">
                  <c:v>1.432032</c:v>
                </c:pt>
                <c:pt idx="99">
                  <c:v>1.4831040000000002</c:v>
                </c:pt>
                <c:pt idx="100">
                  <c:v>2.0133120000000004</c:v>
                </c:pt>
                <c:pt idx="101">
                  <c:v>2.8365120000000004</c:v>
                </c:pt>
                <c:pt idx="102">
                  <c:v>2.8365120000000004</c:v>
                </c:pt>
                <c:pt idx="103">
                  <c:v>3.904992</c:v>
                </c:pt>
                <c:pt idx="104">
                  <c:v>4.813536</c:v>
                </c:pt>
                <c:pt idx="105">
                  <c:v>3.3082559999999996</c:v>
                </c:pt>
                <c:pt idx="106">
                  <c:v>3.0770880000000003</c:v>
                </c:pt>
                <c:pt idx="107">
                  <c:v>3.7047360000000005</c:v>
                </c:pt>
                <c:pt idx="108">
                  <c:v>3.048864</c:v>
                </c:pt>
                <c:pt idx="109">
                  <c:v>3.4460160000000006</c:v>
                </c:pt>
                <c:pt idx="110">
                  <c:v>4.6771200000000004</c:v>
                </c:pt>
                <c:pt idx="111">
                  <c:v>3.2350080000000001</c:v>
                </c:pt>
                <c:pt idx="112">
                  <c:v>0.67601374384164936</c:v>
                </c:pt>
                <c:pt idx="113">
                  <c:v>0.83310987976310791</c:v>
                </c:pt>
                <c:pt idx="114">
                  <c:v>0.90313311499488003</c:v>
                </c:pt>
                <c:pt idx="115">
                  <c:v>0.96512998422455987</c:v>
                </c:pt>
                <c:pt idx="116">
                  <c:v>1.5464216309956615</c:v>
                </c:pt>
                <c:pt idx="117">
                  <c:v>1.7041394110739814</c:v>
                </c:pt>
                <c:pt idx="118">
                  <c:v>2.0923048446513235</c:v>
                </c:pt>
                <c:pt idx="119">
                  <c:v>1.1868016437744926</c:v>
                </c:pt>
                <c:pt idx="120">
                  <c:v>1.3873552982150399</c:v>
                </c:pt>
                <c:pt idx="121">
                  <c:v>1.4165754352382771</c:v>
                </c:pt>
                <c:pt idx="122">
                  <c:v>1.4838744375058157</c:v>
                </c:pt>
                <c:pt idx="123">
                  <c:v>1.5474575914885667</c:v>
                </c:pt>
                <c:pt idx="124">
                  <c:v>1.8405311053042521</c:v>
                </c:pt>
                <c:pt idx="125">
                  <c:v>1.0713295917622525</c:v>
                </c:pt>
                <c:pt idx="126">
                  <c:v>0.81559078058304002</c:v>
                </c:pt>
                <c:pt idx="127">
                  <c:v>0.64166643725184003</c:v>
                </c:pt>
                <c:pt idx="128">
                  <c:v>1.0083961881484615</c:v>
                </c:pt>
                <c:pt idx="129">
                  <c:v>1.5845567857854645</c:v>
                </c:pt>
                <c:pt idx="130">
                  <c:v>1.3827229569526158</c:v>
                </c:pt>
                <c:pt idx="131">
                  <c:v>2.0649152048732309</c:v>
                </c:pt>
                <c:pt idx="132">
                  <c:v>2.0125901768592738</c:v>
                </c:pt>
                <c:pt idx="133">
                  <c:v>1.9228809792248867</c:v>
                </c:pt>
                <c:pt idx="134">
                  <c:v>1.8044418011217231</c:v>
                </c:pt>
                <c:pt idx="135">
                  <c:v>1.6443754503166526</c:v>
                </c:pt>
                <c:pt idx="136">
                  <c:v>1.5329316901852803</c:v>
                </c:pt>
                <c:pt idx="137">
                  <c:v>1.7662669000099207</c:v>
                </c:pt>
                <c:pt idx="138">
                  <c:v>2.1027324156854399</c:v>
                </c:pt>
                <c:pt idx="139">
                  <c:v>1.8313160411913234</c:v>
                </c:pt>
                <c:pt idx="140">
                  <c:v>1.2440980542087139</c:v>
                </c:pt>
                <c:pt idx="141">
                  <c:v>1.0206044122811815</c:v>
                </c:pt>
                <c:pt idx="142">
                  <c:v>0.98581110361698487</c:v>
                </c:pt>
                <c:pt idx="143">
                  <c:v>1.4934092907376246</c:v>
                </c:pt>
                <c:pt idx="144">
                  <c:v>1.7341553270935384</c:v>
                </c:pt>
                <c:pt idx="145">
                  <c:v>1.8116546811885417</c:v>
                </c:pt>
                <c:pt idx="146">
                  <c:v>2.245469363906289</c:v>
                </c:pt>
                <c:pt idx="147">
                  <c:v>1.9052479872177233</c:v>
                </c:pt>
                <c:pt idx="148">
                  <c:v>1.7045840559259942</c:v>
                </c:pt>
                <c:pt idx="149">
                  <c:v>1.626426813757071</c:v>
                </c:pt>
                <c:pt idx="150">
                  <c:v>1.6537291218201602</c:v>
                </c:pt>
                <c:pt idx="151">
                  <c:v>1.7030014628628189</c:v>
                </c:pt>
                <c:pt idx="152">
                  <c:v>2.1392950359722955</c:v>
                </c:pt>
                <c:pt idx="153">
                  <c:v>1.8065675229429048</c:v>
                </c:pt>
                <c:pt idx="154">
                  <c:v>0.94611562369631996</c:v>
                </c:pt>
                <c:pt idx="155">
                  <c:v>1.0045262842876801</c:v>
                </c:pt>
                <c:pt idx="156">
                  <c:v>1.2379027112276679</c:v>
                </c:pt>
                <c:pt idx="157">
                  <c:v>1.5050615766576927</c:v>
                </c:pt>
                <c:pt idx="158">
                  <c:v>1.643556388285883</c:v>
                </c:pt>
                <c:pt idx="159">
                  <c:v>2.0882289701920986</c:v>
                </c:pt>
                <c:pt idx="160">
                  <c:v>2.0703446066403695</c:v>
                </c:pt>
                <c:pt idx="161">
                  <c:v>1.6244510029454218</c:v>
                </c:pt>
                <c:pt idx="162">
                  <c:v>1.6049381967297973</c:v>
                </c:pt>
                <c:pt idx="163">
                  <c:v>1.8822641845562589</c:v>
                </c:pt>
                <c:pt idx="164">
                  <c:v>1.540205868038234</c:v>
                </c:pt>
                <c:pt idx="165">
                  <c:v>1.6542906361283081</c:v>
                </c:pt>
                <c:pt idx="166">
                  <c:v>2.3141745263796918</c:v>
                </c:pt>
                <c:pt idx="167">
                  <c:v>1.5194508292826585</c:v>
                </c:pt>
                <c:pt idx="168">
                  <c:v>1.9577657194176743</c:v>
                </c:pt>
                <c:pt idx="169">
                  <c:v>1.5082298626945851</c:v>
                </c:pt>
                <c:pt idx="170">
                  <c:v>2.4913521610170091</c:v>
                </c:pt>
                <c:pt idx="171">
                  <c:v>2.344160872852616</c:v>
                </c:pt>
                <c:pt idx="172">
                  <c:v>2.5634041573097357</c:v>
                </c:pt>
                <c:pt idx="173">
                  <c:v>2.3620420645795939</c:v>
                </c:pt>
                <c:pt idx="174">
                  <c:v>2.3407043874557538</c:v>
                </c:pt>
                <c:pt idx="175">
                  <c:v>3.2643194393267447</c:v>
                </c:pt>
                <c:pt idx="176">
                  <c:v>2.4038836260643945</c:v>
                </c:pt>
                <c:pt idx="177">
                  <c:v>2.5444230440855269</c:v>
                </c:pt>
                <c:pt idx="178">
                  <c:v>3.1756511887531205</c:v>
                </c:pt>
                <c:pt idx="179">
                  <c:v>3.2578895941013908</c:v>
                </c:pt>
                <c:pt idx="180">
                  <c:v>3.21789161543317</c:v>
                </c:pt>
                <c:pt idx="181">
                  <c:v>2.5949458899131819</c:v>
                </c:pt>
                <c:pt idx="182">
                  <c:v>1.7149914574872371</c:v>
                </c:pt>
                <c:pt idx="183">
                  <c:v>1.9767167969898463</c:v>
                </c:pt>
                <c:pt idx="184">
                  <c:v>2.0375524013388926</c:v>
                </c:pt>
                <c:pt idx="185">
                  <c:v>2.8028205159804558</c:v>
                </c:pt>
                <c:pt idx="186">
                  <c:v>3.0828213267837792</c:v>
                </c:pt>
                <c:pt idx="187">
                  <c:v>3.1887740680402721</c:v>
                </c:pt>
                <c:pt idx="188">
                  <c:v>3.2345654680700315</c:v>
                </c:pt>
                <c:pt idx="189">
                  <c:v>2.8008225540443084</c:v>
                </c:pt>
                <c:pt idx="190">
                  <c:v>3.3535056168796431</c:v>
                </c:pt>
                <c:pt idx="191">
                  <c:v>2.8284439678301916</c:v>
                </c:pt>
                <c:pt idx="192">
                  <c:v>3.1874413291459205</c:v>
                </c:pt>
                <c:pt idx="193">
                  <c:v>3.3810906569932815</c:v>
                </c:pt>
                <c:pt idx="194">
                  <c:v>3.1562848115482711</c:v>
                </c:pt>
                <c:pt idx="195">
                  <c:v>3.1966783307517046</c:v>
                </c:pt>
                <c:pt idx="196">
                  <c:v>2.2389740249610468</c:v>
                </c:pt>
                <c:pt idx="197">
                  <c:v>1.9823489363121234</c:v>
                </c:pt>
                <c:pt idx="198">
                  <c:v>1.6608852853596556</c:v>
                </c:pt>
                <c:pt idx="199">
                  <c:v>2.7635499198440869</c:v>
                </c:pt>
                <c:pt idx="200">
                  <c:v>1.5919818924240001</c:v>
                </c:pt>
                <c:pt idx="201">
                  <c:v>3.4110034373411446</c:v>
                </c:pt>
                <c:pt idx="202">
                  <c:v>3.6669740464526401</c:v>
                </c:pt>
                <c:pt idx="203">
                  <c:v>3.0667153515256249</c:v>
                </c:pt>
                <c:pt idx="204">
                  <c:v>1.6559330266304861</c:v>
                </c:pt>
                <c:pt idx="205">
                  <c:v>3.2293109937467079</c:v>
                </c:pt>
                <c:pt idx="206">
                  <c:v>3.5845052966553608</c:v>
                </c:pt>
                <c:pt idx="207">
                  <c:v>1.4238083356017235</c:v>
                </c:pt>
                <c:pt idx="208">
                  <c:v>1.1510451723440496</c:v>
                </c:pt>
                <c:pt idx="209">
                  <c:v>3.1000630567993483</c:v>
                </c:pt>
                <c:pt idx="210">
                  <c:v>1.9568226499881229</c:v>
                </c:pt>
                <c:pt idx="211">
                  <c:v>1.9288995365327268</c:v>
                </c:pt>
                <c:pt idx="212">
                  <c:v>1.9530323655711508</c:v>
                </c:pt>
                <c:pt idx="213">
                  <c:v>1.8449044618264618</c:v>
                </c:pt>
                <c:pt idx="214">
                  <c:v>2.2398533381517782</c:v>
                </c:pt>
                <c:pt idx="215">
                  <c:v>1.9094356580148559</c:v>
                </c:pt>
                <c:pt idx="216">
                  <c:v>2.7713570170297852</c:v>
                </c:pt>
                <c:pt idx="217">
                  <c:v>2.9955481547319147</c:v>
                </c:pt>
                <c:pt idx="218">
                  <c:v>3.2703946211229784</c:v>
                </c:pt>
                <c:pt idx="219">
                  <c:v>2.1181210507877544</c:v>
                </c:pt>
                <c:pt idx="220">
                  <c:v>3.1070621960148186</c:v>
                </c:pt>
                <c:pt idx="221">
                  <c:v>2.7224255133114097</c:v>
                </c:pt>
                <c:pt idx="222">
                  <c:v>2.2338681321491451</c:v>
                </c:pt>
                <c:pt idx="223">
                  <c:v>3.095122827023447</c:v>
                </c:pt>
                <c:pt idx="224">
                  <c:v>1.6099927045171201</c:v>
                </c:pt>
                <c:pt idx="225">
                  <c:v>1.2462464287243387</c:v>
                </c:pt>
                <c:pt idx="226">
                  <c:v>2.5164134889062399</c:v>
                </c:pt>
                <c:pt idx="227">
                  <c:v>2.8951750244638523</c:v>
                </c:pt>
                <c:pt idx="228">
                  <c:v>3.6504627496231574</c:v>
                </c:pt>
                <c:pt idx="229">
                  <c:v>3.8877528892654523</c:v>
                </c:pt>
                <c:pt idx="230">
                  <c:v>4.248570975797076</c:v>
                </c:pt>
                <c:pt idx="231">
                  <c:v>3.3857766345750089</c:v>
                </c:pt>
                <c:pt idx="232">
                  <c:v>3.3225802070630408</c:v>
                </c:pt>
                <c:pt idx="233">
                  <c:v>3.3061990632714839</c:v>
                </c:pt>
                <c:pt idx="234">
                  <c:v>4.2301118865510841</c:v>
                </c:pt>
                <c:pt idx="235">
                  <c:v>4.1818291836807875</c:v>
                </c:pt>
                <c:pt idx="236">
                  <c:v>4.1217198793506835</c:v>
                </c:pt>
                <c:pt idx="237">
                  <c:v>3.5515777096885297</c:v>
                </c:pt>
                <c:pt idx="238">
                  <c:v>1.5415621182348369</c:v>
                </c:pt>
                <c:pt idx="239">
                  <c:v>1.9157871606606283</c:v>
                </c:pt>
                <c:pt idx="240">
                  <c:v>2.1072189467370457</c:v>
                </c:pt>
                <c:pt idx="241">
                  <c:v>3.3105997495856498</c:v>
                </c:pt>
                <c:pt idx="242">
                  <c:v>3.8311555911978461</c:v>
                </c:pt>
                <c:pt idx="243">
                  <c:v>4.0863714951628802</c:v>
                </c:pt>
                <c:pt idx="244">
                  <c:v>3.8011125025843202</c:v>
                </c:pt>
                <c:pt idx="245">
                  <c:v>3.5876214216697297</c:v>
                </c:pt>
                <c:pt idx="246">
                  <c:v>3.7437519555118528</c:v>
                </c:pt>
                <c:pt idx="247">
                  <c:v>3.883796268549121</c:v>
                </c:pt>
                <c:pt idx="248">
                  <c:v>3.8455904674074461</c:v>
                </c:pt>
                <c:pt idx="249">
                  <c:v>4.2457070920529363</c:v>
                </c:pt>
                <c:pt idx="250">
                  <c:v>3.9737148640358404</c:v>
                </c:pt>
                <c:pt idx="251">
                  <c:v>4.2436169797275687</c:v>
                </c:pt>
                <c:pt idx="252">
                  <c:v>1.8156685723545603</c:v>
                </c:pt>
                <c:pt idx="253">
                  <c:v>1.8995114253675325</c:v>
                </c:pt>
                <c:pt idx="254">
                  <c:v>2.6732723066706456</c:v>
                </c:pt>
                <c:pt idx="255">
                  <c:v>3.1883197824622527</c:v>
                </c:pt>
                <c:pt idx="256">
                  <c:v>4.1289460131640432</c:v>
                </c:pt>
                <c:pt idx="257">
                  <c:v>4.1711223552767995</c:v>
                </c:pt>
                <c:pt idx="258">
                  <c:v>4.231297974077612</c:v>
                </c:pt>
                <c:pt idx="259">
                  <c:v>3.9950945424354458</c:v>
                </c:pt>
                <c:pt idx="260">
                  <c:v>4.0894721363865596</c:v>
                </c:pt>
                <c:pt idx="261">
                  <c:v>3.5371602248960494</c:v>
                </c:pt>
                <c:pt idx="262">
                  <c:v>3.7872531142751638</c:v>
                </c:pt>
                <c:pt idx="263">
                  <c:v>4.1363501167722463</c:v>
                </c:pt>
                <c:pt idx="264">
                  <c:v>4.3178171319786474</c:v>
                </c:pt>
                <c:pt idx="265">
                  <c:v>3.6074734687423389</c:v>
                </c:pt>
                <c:pt idx="266">
                  <c:v>1.9715426927764614</c:v>
                </c:pt>
                <c:pt idx="267">
                  <c:v>2.2156512902092804</c:v>
                </c:pt>
                <c:pt idx="268">
                  <c:v>2.152585700538646</c:v>
                </c:pt>
                <c:pt idx="269">
                  <c:v>3.6154265709123701</c:v>
                </c:pt>
                <c:pt idx="270">
                  <c:v>3.2774375327303082</c:v>
                </c:pt>
                <c:pt idx="271">
                  <c:v>4.157695414550548</c:v>
                </c:pt>
                <c:pt idx="272">
                  <c:v>4.176561557641846</c:v>
                </c:pt>
                <c:pt idx="273">
                  <c:v>3.1806185269490586</c:v>
                </c:pt>
                <c:pt idx="274">
                  <c:v>3.6172368494283327</c:v>
                </c:pt>
                <c:pt idx="275">
                  <c:v>4.0915392305356812</c:v>
                </c:pt>
                <c:pt idx="276">
                  <c:v>3.8873964385360251</c:v>
                </c:pt>
                <c:pt idx="277">
                  <c:v>3.9280754743194461</c:v>
                </c:pt>
                <c:pt idx="278">
                  <c:v>4.0887113718698584</c:v>
                </c:pt>
                <c:pt idx="279">
                  <c:v>4.0630590316178585</c:v>
                </c:pt>
                <c:pt idx="280">
                  <c:v>1.631459542375385</c:v>
                </c:pt>
                <c:pt idx="281">
                  <c:v>0.98175153384000013</c:v>
                </c:pt>
                <c:pt idx="282">
                  <c:v>2.2604176979999999</c:v>
                </c:pt>
                <c:pt idx="283">
                  <c:v>2.1878016567507692</c:v>
                </c:pt>
                <c:pt idx="284">
                  <c:v>3.0365348428800001</c:v>
                </c:pt>
                <c:pt idx="285">
                  <c:v>2.6714819918769237</c:v>
                </c:pt>
                <c:pt idx="286">
                  <c:v>2.7044814663138466</c:v>
                </c:pt>
                <c:pt idx="287">
                  <c:v>1.9653300544984618</c:v>
                </c:pt>
                <c:pt idx="288">
                  <c:v>2.8402918022769237</c:v>
                </c:pt>
                <c:pt idx="289">
                  <c:v>2.5372447616492311</c:v>
                </c:pt>
                <c:pt idx="290">
                  <c:v>3.2029889351815393</c:v>
                </c:pt>
                <c:pt idx="291">
                  <c:v>3.2974108845784618</c:v>
                </c:pt>
                <c:pt idx="292">
                  <c:v>3.6141911467200001</c:v>
                </c:pt>
                <c:pt idx="293">
                  <c:v>2.3035840965415386</c:v>
                </c:pt>
                <c:pt idx="294">
                  <c:v>1.3084873401600001</c:v>
                </c:pt>
                <c:pt idx="295">
                  <c:v>1.7441258874092311</c:v>
                </c:pt>
                <c:pt idx="296">
                  <c:v>1.8778221426461543</c:v>
                </c:pt>
                <c:pt idx="297">
                  <c:v>2.3917790635200005</c:v>
                </c:pt>
                <c:pt idx="298">
                  <c:v>2.815952149661539</c:v>
                </c:pt>
                <c:pt idx="299">
                  <c:v>2.5476058963384616</c:v>
                </c:pt>
                <c:pt idx="300">
                  <c:v>2.6710879414153852</c:v>
                </c:pt>
                <c:pt idx="301">
                  <c:v>2.2764873572861539</c:v>
                </c:pt>
                <c:pt idx="302">
                  <c:v>2.6802549624738465</c:v>
                </c:pt>
                <c:pt idx="303">
                  <c:v>3.1164558760246157</c:v>
                </c:pt>
                <c:pt idx="304">
                  <c:v>2.5434271319261543</c:v>
                </c:pt>
                <c:pt idx="305">
                  <c:v>2.4741845848246151</c:v>
                </c:pt>
                <c:pt idx="306">
                  <c:v>3.0809426411076934</c:v>
                </c:pt>
                <c:pt idx="307">
                  <c:v>2.5567373121230776</c:v>
                </c:pt>
                <c:pt idx="308">
                  <c:v>1.8145268021353846</c:v>
                </c:pt>
                <c:pt idx="309">
                  <c:v>1.6862502888000004</c:v>
                </c:pt>
                <c:pt idx="310">
                  <c:v>1.8935813464615385</c:v>
                </c:pt>
                <c:pt idx="311">
                  <c:v>2.4344887857230773</c:v>
                </c:pt>
                <c:pt idx="312">
                  <c:v>2.7326290537107694</c:v>
                </c:pt>
                <c:pt idx="313">
                  <c:v>2.6347314385107703</c:v>
                </c:pt>
                <c:pt idx="314">
                  <c:v>2.6488882642707696</c:v>
                </c:pt>
                <c:pt idx="315">
                  <c:v>2.6365229607876932</c:v>
                </c:pt>
                <c:pt idx="316">
                  <c:v>2.5299100752369235</c:v>
                </c:pt>
                <c:pt idx="317">
                  <c:v>2.013421239415385</c:v>
                </c:pt>
                <c:pt idx="318">
                  <c:v>2.1356544259938466</c:v>
                </c:pt>
                <c:pt idx="319">
                  <c:v>2.44466316864</c:v>
                </c:pt>
                <c:pt idx="320">
                  <c:v>2.3477458946953851</c:v>
                </c:pt>
                <c:pt idx="321">
                  <c:v>2.8567093518276923</c:v>
                </c:pt>
                <c:pt idx="322">
                  <c:v>1.7346661431507693</c:v>
                </c:pt>
                <c:pt idx="323">
                  <c:v>1.7730193560369232</c:v>
                </c:pt>
                <c:pt idx="324">
                  <c:v>1.5090707058646153</c:v>
                </c:pt>
                <c:pt idx="325">
                  <c:v>2.5366477752000005</c:v>
                </c:pt>
                <c:pt idx="326">
                  <c:v>2.1821219822769229</c:v>
                </c:pt>
                <c:pt idx="327">
                  <c:v>2.387508400910769</c:v>
                </c:pt>
                <c:pt idx="328">
                  <c:v>2.6967406264615392</c:v>
                </c:pt>
                <c:pt idx="329">
                  <c:v>2.5166024282215385</c:v>
                </c:pt>
                <c:pt idx="330">
                  <c:v>2.4462272675076924</c:v>
                </c:pt>
                <c:pt idx="331">
                  <c:v>2.5244344626092312</c:v>
                </c:pt>
                <c:pt idx="332">
                  <c:v>3.046021607741539</c:v>
                </c:pt>
                <c:pt idx="333">
                  <c:v>3.0169432168615389</c:v>
                </c:pt>
                <c:pt idx="334">
                  <c:v>2.7122071070769236</c:v>
                </c:pt>
                <c:pt idx="335">
                  <c:v>2.690723053716924</c:v>
                </c:pt>
                <c:pt idx="336">
                  <c:v>2.0251025840639998</c:v>
                </c:pt>
                <c:pt idx="337">
                  <c:v>1.4570022855360003</c:v>
                </c:pt>
                <c:pt idx="338">
                  <c:v>2.3074809743999998</c:v>
                </c:pt>
                <c:pt idx="339">
                  <c:v>1.8936885844800002</c:v>
                </c:pt>
                <c:pt idx="340">
                  <c:v>1.6795925247360004</c:v>
                </c:pt>
                <c:pt idx="341">
                  <c:v>1.6765204794240003</c:v>
                </c:pt>
                <c:pt idx="342">
                  <c:v>1.6969339820160001</c:v>
                </c:pt>
                <c:pt idx="343">
                  <c:v>1.3778658344639998</c:v>
                </c:pt>
                <c:pt idx="344">
                  <c:v>1.8279642044160003</c:v>
                </c:pt>
                <c:pt idx="345">
                  <c:v>1.6403756376</c:v>
                </c:pt>
                <c:pt idx="346">
                  <c:v>1.891091229216</c:v>
                </c:pt>
                <c:pt idx="347">
                  <c:v>1.7204102415360003</c:v>
                </c:pt>
                <c:pt idx="348">
                  <c:v>1.8940450596480001</c:v>
                </c:pt>
                <c:pt idx="349">
                  <c:v>1.7931345062400004</c:v>
                </c:pt>
                <c:pt idx="350">
                  <c:v>2.0012661903360001</c:v>
                </c:pt>
                <c:pt idx="351">
                  <c:v>2.2376470697280002</c:v>
                </c:pt>
                <c:pt idx="352">
                  <c:v>2.1512692387200003</c:v>
                </c:pt>
                <c:pt idx="353">
                  <c:v>1.9214682977280002</c:v>
                </c:pt>
                <c:pt idx="354">
                  <c:v>1.776619429536</c:v>
                </c:pt>
                <c:pt idx="355">
                  <c:v>1.8693539981760006</c:v>
                </c:pt>
                <c:pt idx="356">
                  <c:v>1.9024919531520004</c:v>
                </c:pt>
                <c:pt idx="357">
                  <c:v>1.8329374029120002</c:v>
                </c:pt>
                <c:pt idx="358">
                  <c:v>1.8998449196160001</c:v>
                </c:pt>
                <c:pt idx="359">
                  <c:v>2.0539880309760004</c:v>
                </c:pt>
                <c:pt idx="360">
                  <c:v>2.1552097432320001</c:v>
                </c:pt>
                <c:pt idx="361">
                  <c:v>2.2561056598080005</c:v>
                </c:pt>
                <c:pt idx="362">
                  <c:v>1.8165367409280002</c:v>
                </c:pt>
                <c:pt idx="363">
                  <c:v>2.0335544033280004</c:v>
                </c:pt>
                <c:pt idx="364">
                  <c:v>1.9416836490239999</c:v>
                </c:pt>
                <c:pt idx="365">
                  <c:v>2.2185477256319999</c:v>
                </c:pt>
                <c:pt idx="366">
                  <c:v>1.959166683264</c:v>
                </c:pt>
                <c:pt idx="367">
                  <c:v>1.9271969472000003</c:v>
                </c:pt>
                <c:pt idx="368">
                  <c:v>1.6967879019840004</c:v>
                </c:pt>
                <c:pt idx="369">
                  <c:v>1.9854829209600002</c:v>
                </c:pt>
                <c:pt idx="370">
                  <c:v>2.1645673156800003</c:v>
                </c:pt>
                <c:pt idx="371">
                  <c:v>2.0436695381760002</c:v>
                </c:pt>
                <c:pt idx="372">
                  <c:v>1.9558110620160003</c:v>
                </c:pt>
                <c:pt idx="373">
                  <c:v>2.0607730167359999</c:v>
                </c:pt>
                <c:pt idx="374">
                  <c:v>2.1979825136640003</c:v>
                </c:pt>
                <c:pt idx="375">
                  <c:v>2.03128790928</c:v>
                </c:pt>
                <c:pt idx="376">
                  <c:v>1.7006007621120003</c:v>
                </c:pt>
                <c:pt idx="377">
                  <c:v>2.1918838791359998</c:v>
                </c:pt>
                <c:pt idx="378">
                  <c:v>2.2707157845120003</c:v>
                </c:pt>
                <c:pt idx="379">
                  <c:v>2.0965395696</c:v>
                </c:pt>
                <c:pt idx="380">
                  <c:v>2.0021264867520001</c:v>
                </c:pt>
                <c:pt idx="381">
                  <c:v>1.7427233490240002</c:v>
                </c:pt>
                <c:pt idx="382">
                  <c:v>1.8049820557440002</c:v>
                </c:pt>
                <c:pt idx="383">
                  <c:v>1.8031929256320003</c:v>
                </c:pt>
                <c:pt idx="384">
                  <c:v>1.8260807839680004</c:v>
                </c:pt>
                <c:pt idx="385">
                  <c:v>1.8907033709760002</c:v>
                </c:pt>
                <c:pt idx="386">
                  <c:v>2.1044757464640003</c:v>
                </c:pt>
                <c:pt idx="387">
                  <c:v>1.9402954656960001</c:v>
                </c:pt>
                <c:pt idx="388">
                  <c:v>2.1930056561280002</c:v>
                </c:pt>
                <c:pt idx="389">
                  <c:v>1.8656635751040003</c:v>
                </c:pt>
                <c:pt idx="390">
                  <c:v>1.6203703992000003</c:v>
                </c:pt>
                <c:pt idx="391">
                  <c:v>2.54357433792</c:v>
                </c:pt>
                <c:pt idx="392">
                  <c:v>1.430135694894336</c:v>
                </c:pt>
                <c:pt idx="393">
                  <c:v>0.83065285614832585</c:v>
                </c:pt>
                <c:pt idx="394">
                  <c:v>2.7164084051546298</c:v>
                </c:pt>
                <c:pt idx="395">
                  <c:v>1.8027803871289227</c:v>
                </c:pt>
                <c:pt idx="396">
                  <c:v>3.4187774117326519</c:v>
                </c:pt>
                <c:pt idx="397">
                  <c:v>3.3605052927269234</c:v>
                </c:pt>
                <c:pt idx="398">
                  <c:v>2.6411052205630798</c:v>
                </c:pt>
                <c:pt idx="399">
                  <c:v>2.4415445752333769</c:v>
                </c:pt>
                <c:pt idx="400">
                  <c:v>3.3358592712460395</c:v>
                </c:pt>
                <c:pt idx="401">
                  <c:v>3.208320971342387</c:v>
                </c:pt>
                <c:pt idx="402">
                  <c:v>2.8942751921095513</c:v>
                </c:pt>
                <c:pt idx="403">
                  <c:v>2.8938314936914717</c:v>
                </c:pt>
                <c:pt idx="404">
                  <c:v>2.309646238562594</c:v>
                </c:pt>
                <c:pt idx="405">
                  <c:v>3.2075308204404109</c:v>
                </c:pt>
                <c:pt idx="406">
                  <c:v>1.5378272025928115</c:v>
                </c:pt>
                <c:pt idx="407">
                  <c:v>1.6594337972063262</c:v>
                </c:pt>
                <c:pt idx="408">
                  <c:v>2.496316758869733</c:v>
                </c:pt>
                <c:pt idx="409">
                  <c:v>2.33051342673147</c:v>
                </c:pt>
                <c:pt idx="410">
                  <c:v>2.6070757288378612</c:v>
                </c:pt>
                <c:pt idx="411">
                  <c:v>2.5011275899773229</c:v>
                </c:pt>
                <c:pt idx="412">
                  <c:v>2.2515836304680983</c:v>
                </c:pt>
                <c:pt idx="413">
                  <c:v>0.94081613263445318</c:v>
                </c:pt>
                <c:pt idx="414">
                  <c:v>2.8856030009615825</c:v>
                </c:pt>
                <c:pt idx="415">
                  <c:v>2.9661374587364735</c:v>
                </c:pt>
                <c:pt idx="416">
                  <c:v>3.1075156391564294</c:v>
                </c:pt>
                <c:pt idx="417">
                  <c:v>2.6017695618990806</c:v>
                </c:pt>
                <c:pt idx="418">
                  <c:v>2.2023111896506919</c:v>
                </c:pt>
                <c:pt idx="419">
                  <c:v>2.6088875081254006</c:v>
                </c:pt>
                <c:pt idx="420">
                  <c:v>0.98240914534637214</c:v>
                </c:pt>
                <c:pt idx="421">
                  <c:v>2.3619653992989424</c:v>
                </c:pt>
                <c:pt idx="422">
                  <c:v>2.5025121670554484</c:v>
                </c:pt>
                <c:pt idx="423">
                  <c:v>2.0113618413564769</c:v>
                </c:pt>
                <c:pt idx="424">
                  <c:v>2.5710981322807607</c:v>
                </c:pt>
                <c:pt idx="425">
                  <c:v>2.5983929344510308</c:v>
                </c:pt>
                <c:pt idx="426">
                  <c:v>2.554801545992003</c:v>
                </c:pt>
                <c:pt idx="427">
                  <c:v>2.0480055152860044</c:v>
                </c:pt>
                <c:pt idx="428">
                  <c:v>3.9813657653556715</c:v>
                </c:pt>
                <c:pt idx="429">
                  <c:v>2.8119970185978302</c:v>
                </c:pt>
                <c:pt idx="430">
                  <c:v>2.8188278336209751</c:v>
                </c:pt>
                <c:pt idx="431">
                  <c:v>2.9723690996306416</c:v>
                </c:pt>
                <c:pt idx="432">
                  <c:v>2.1038608604831435</c:v>
                </c:pt>
                <c:pt idx="433">
                  <c:v>1.974027729526356</c:v>
                </c:pt>
                <c:pt idx="434">
                  <c:v>1.8002270485464253</c:v>
                </c:pt>
                <c:pt idx="435">
                  <c:v>2.8127245245851786</c:v>
                </c:pt>
                <c:pt idx="436">
                  <c:v>1.4719286509062426</c:v>
                </c:pt>
                <c:pt idx="437">
                  <c:v>2.6640003791553921</c:v>
                </c:pt>
                <c:pt idx="438">
                  <c:v>1.9219214712214336</c:v>
                </c:pt>
                <c:pt idx="439">
                  <c:v>3.1625861230107648</c:v>
                </c:pt>
                <c:pt idx="440">
                  <c:v>3.3298449905383678</c:v>
                </c:pt>
                <c:pt idx="441">
                  <c:v>2.7327146625838421</c:v>
                </c:pt>
                <c:pt idx="442">
                  <c:v>3.0085541406940539</c:v>
                </c:pt>
                <c:pt idx="443">
                  <c:v>3.3324266131297939</c:v>
                </c:pt>
                <c:pt idx="444">
                  <c:v>3.6723555506505043</c:v>
                </c:pt>
                <c:pt idx="445">
                  <c:v>3.4910953474696238</c:v>
                </c:pt>
                <c:pt idx="446">
                  <c:v>2.9204876900663326</c:v>
                </c:pt>
                <c:pt idx="447">
                  <c:v>3.763308595779046</c:v>
                </c:pt>
              </c:numCache>
            </c:numRef>
          </c:yVal>
          <c:smooth val="0"/>
        </c:ser>
        <c:ser>
          <c:idx val="1"/>
          <c:order val="1"/>
          <c:tx>
            <c:v>KSU/OSU</c:v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2"/>
                </a:solidFill>
              </a:ln>
              <a:effectLst/>
            </c:spPr>
            <c:trendlineType val="exp"/>
            <c:dispRSqr val="0"/>
            <c:dispEq val="0"/>
          </c:trendline>
          <c:xVal>
            <c:numRef>
              <c:f>'C0502_NDVI'!$X$64:$X$68</c:f>
              <c:numCache>
                <c:formatCode>General</c:formatCode>
                <c:ptCount val="5"/>
                <c:pt idx="0">
                  <c:v>2E-3</c:v>
                </c:pt>
                <c:pt idx="1">
                  <c:v>4.0000000000000001E-3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0.01</c:v>
                </c:pt>
              </c:numCache>
            </c:numRef>
          </c:xVal>
          <c:yVal>
            <c:numRef>
              <c:f>'C0502_NDVI'!$Y$64:$Y$68</c:f>
              <c:numCache>
                <c:formatCode>General</c:formatCode>
                <c:ptCount val="5"/>
                <c:pt idx="0">
                  <c:v>1.1227825400482003</c:v>
                </c:pt>
                <c:pt idx="1">
                  <c:v>1.7161613355256666</c:v>
                </c:pt>
                <c:pt idx="2">
                  <c:v>2.6231346004247649</c:v>
                </c:pt>
                <c:pt idx="3">
                  <c:v>4.0094337225223446</c:v>
                </c:pt>
                <c:pt idx="4">
                  <c:v>6.1283773896681719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'C0502_NDVI'!$AC$60</c:f>
              <c:strCache>
                <c:ptCount val="1"/>
                <c:pt idx="0">
                  <c:v>OSU-wheat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3"/>
                </a:solidFill>
              </a:ln>
              <a:effectLst/>
            </c:spPr>
            <c:trendlineType val="exp"/>
            <c:dispRSqr val="0"/>
            <c:dispEq val="0"/>
          </c:trendline>
          <c:xVal>
            <c:numRef>
              <c:f>'C0502_NDVI'!$X$64:$X$68</c:f>
              <c:numCache>
                <c:formatCode>General</c:formatCode>
                <c:ptCount val="5"/>
                <c:pt idx="0">
                  <c:v>2E-3</c:v>
                </c:pt>
                <c:pt idx="1">
                  <c:v>4.0000000000000001E-3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0.01</c:v>
                </c:pt>
              </c:numCache>
            </c:numRef>
          </c:xVal>
          <c:yVal>
            <c:numRef>
              <c:f>'C0502_NDVI'!$AC$64:$AC$68</c:f>
              <c:numCache>
                <c:formatCode>General</c:formatCode>
                <c:ptCount val="5"/>
                <c:pt idx="0">
                  <c:v>0.98883010961255935</c:v>
                </c:pt>
                <c:pt idx="1">
                  <c:v>1.6572626875870946</c:v>
                </c:pt>
                <c:pt idx="2">
                  <c:v>2.7775444830907654</c:v>
                </c:pt>
                <c:pt idx="3">
                  <c:v>4.6551179926583064</c:v>
                </c:pt>
                <c:pt idx="4">
                  <c:v>7.801899720236797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73552"/>
        <c:axId val="515574112"/>
      </c:scatterChart>
      <c:valAx>
        <c:axId val="515573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INSEY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74112"/>
        <c:crosses val="autoZero"/>
        <c:crossBetween val="midCat"/>
      </c:valAx>
      <c:valAx>
        <c:axId val="5155741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73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56655251109259"/>
          <c:y val="0.22824365442514152"/>
          <c:w val="0.24498894605251448"/>
          <c:h val="0.19366660679576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89676290463691"/>
                  <c:y val="1.091170895304753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7.0579x - 0.5569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'C0502_NDVI'!$V$564:$V$619</c:f>
              <c:numCache>
                <c:formatCode>General</c:formatCode>
                <c:ptCount val="56"/>
                <c:pt idx="0">
                  <c:v>0.27936</c:v>
                </c:pt>
                <c:pt idx="1">
                  <c:v>0.23750000000000002</c:v>
                </c:pt>
                <c:pt idx="2">
                  <c:v>0.3808766666666667</c:v>
                </c:pt>
                <c:pt idx="3">
                  <c:v>0.35829666666666665</c:v>
                </c:pt>
                <c:pt idx="4">
                  <c:v>0.45581333333333335</c:v>
                </c:pt>
                <c:pt idx="5">
                  <c:v>0.53195666666666674</c:v>
                </c:pt>
                <c:pt idx="6">
                  <c:v>0.57001666666666673</c:v>
                </c:pt>
                <c:pt idx="14">
                  <c:v>0.29194333333333333</c:v>
                </c:pt>
                <c:pt idx="15">
                  <c:v>0.32094333333333336</c:v>
                </c:pt>
                <c:pt idx="16">
                  <c:v>0.40887333333333337</c:v>
                </c:pt>
                <c:pt idx="17">
                  <c:v>0.33687666666666666</c:v>
                </c:pt>
                <c:pt idx="18">
                  <c:v>0.58394000000000001</c:v>
                </c:pt>
                <c:pt idx="19">
                  <c:v>0.63349</c:v>
                </c:pt>
                <c:pt idx="20">
                  <c:v>0.77048000000000005</c:v>
                </c:pt>
                <c:pt idx="28">
                  <c:v>0.30109000000000002</c:v>
                </c:pt>
                <c:pt idx="29">
                  <c:v>0.29843666666666668</c:v>
                </c:pt>
                <c:pt idx="30">
                  <c:v>0.42802333333333326</c:v>
                </c:pt>
                <c:pt idx="31">
                  <c:v>0.50137666666666669</c:v>
                </c:pt>
                <c:pt idx="32">
                  <c:v>0.60621333333333327</c:v>
                </c:pt>
                <c:pt idx="33">
                  <c:v>0.63002000000000002</c:v>
                </c:pt>
                <c:pt idx="34">
                  <c:v>0.70982999999999985</c:v>
                </c:pt>
                <c:pt idx="42">
                  <c:v>0.33982666666666667</c:v>
                </c:pt>
                <c:pt idx="43">
                  <c:v>0.31143666666666664</c:v>
                </c:pt>
                <c:pt idx="44">
                  <c:v>0.32490333333333332</c:v>
                </c:pt>
                <c:pt idx="45">
                  <c:v>0.48761333333333329</c:v>
                </c:pt>
                <c:pt idx="46">
                  <c:v>0.64891999999999994</c:v>
                </c:pt>
                <c:pt idx="47">
                  <c:v>0.72369666666666665</c:v>
                </c:pt>
                <c:pt idx="48">
                  <c:v>0.69732666666666665</c:v>
                </c:pt>
              </c:numCache>
            </c:numRef>
          </c:xVal>
          <c:yVal>
            <c:numRef>
              <c:f>'C0502_NDVI'!$W$564:$W$619</c:f>
              <c:numCache>
                <c:formatCode>General</c:formatCode>
                <c:ptCount val="56"/>
                <c:pt idx="0">
                  <c:v>1.5046080000000002</c:v>
                </c:pt>
                <c:pt idx="1">
                  <c:v>1.405152</c:v>
                </c:pt>
                <c:pt idx="2">
                  <c:v>1.4273279999999999</c:v>
                </c:pt>
                <c:pt idx="3">
                  <c:v>2.3775360000000005</c:v>
                </c:pt>
                <c:pt idx="4">
                  <c:v>2.4131520000000002</c:v>
                </c:pt>
                <c:pt idx="5">
                  <c:v>3.1093440000000006</c:v>
                </c:pt>
                <c:pt idx="6">
                  <c:v>4.1905920000000005</c:v>
                </c:pt>
                <c:pt idx="7">
                  <c:v>2.2646400000000004</c:v>
                </c:pt>
                <c:pt idx="8">
                  <c:v>2.8553280000000005</c:v>
                </c:pt>
                <c:pt idx="9">
                  <c:v>2.872128</c:v>
                </c:pt>
                <c:pt idx="10">
                  <c:v>3.0770880000000003</c:v>
                </c:pt>
                <c:pt idx="11">
                  <c:v>3.0770880000000003</c:v>
                </c:pt>
                <c:pt idx="12">
                  <c:v>4.0850880000000007</c:v>
                </c:pt>
                <c:pt idx="13">
                  <c:v>2.2646400000000004</c:v>
                </c:pt>
                <c:pt idx="14">
                  <c:v>1.6054080000000004</c:v>
                </c:pt>
                <c:pt idx="15">
                  <c:v>1.5449279999999999</c:v>
                </c:pt>
                <c:pt idx="16">
                  <c:v>2.3372160000000002</c:v>
                </c:pt>
                <c:pt idx="17">
                  <c:v>2.0502720000000005</c:v>
                </c:pt>
                <c:pt idx="18">
                  <c:v>2.9406720000000002</c:v>
                </c:pt>
                <c:pt idx="19">
                  <c:v>4.2040320000000007</c:v>
                </c:pt>
                <c:pt idx="20">
                  <c:v>5.227488000000001</c:v>
                </c:pt>
                <c:pt idx="21">
                  <c:v>2.7142080000000006</c:v>
                </c:pt>
                <c:pt idx="22">
                  <c:v>3.008544000000001</c:v>
                </c:pt>
                <c:pt idx="23">
                  <c:v>3.2585280000000001</c:v>
                </c:pt>
                <c:pt idx="24">
                  <c:v>3.0596160000000006</c:v>
                </c:pt>
                <c:pt idx="25">
                  <c:v>4.0138560000000005</c:v>
                </c:pt>
                <c:pt idx="26">
                  <c:v>5.0400000000000009</c:v>
                </c:pt>
                <c:pt idx="27">
                  <c:v>3.2040960000000003</c:v>
                </c:pt>
                <c:pt idx="28">
                  <c:v>1.768032</c:v>
                </c:pt>
                <c:pt idx="29">
                  <c:v>1.7868480000000002</c:v>
                </c:pt>
                <c:pt idx="30">
                  <c:v>2.1913920000000005</c:v>
                </c:pt>
                <c:pt idx="31">
                  <c:v>2.8674240000000006</c:v>
                </c:pt>
                <c:pt idx="32">
                  <c:v>3.5051519999999998</c:v>
                </c:pt>
                <c:pt idx="33">
                  <c:v>4.1764800000000006</c:v>
                </c:pt>
                <c:pt idx="34">
                  <c:v>5.4001920000000005</c:v>
                </c:pt>
                <c:pt idx="35">
                  <c:v>3.5622720000000005</c:v>
                </c:pt>
                <c:pt idx="36">
                  <c:v>3.5360640000000001</c:v>
                </c:pt>
                <c:pt idx="37">
                  <c:v>3.8989440000000011</c:v>
                </c:pt>
                <c:pt idx="38">
                  <c:v>4.3142400000000007</c:v>
                </c:pt>
                <c:pt idx="39">
                  <c:v>3.5313600000000003</c:v>
                </c:pt>
                <c:pt idx="40">
                  <c:v>4.8988800000000001</c:v>
                </c:pt>
                <c:pt idx="41">
                  <c:v>3.1946880000000006</c:v>
                </c:pt>
                <c:pt idx="42">
                  <c:v>1.432032</c:v>
                </c:pt>
                <c:pt idx="43">
                  <c:v>1.4831040000000002</c:v>
                </c:pt>
                <c:pt idx="44">
                  <c:v>2.0133120000000004</c:v>
                </c:pt>
                <c:pt idx="45">
                  <c:v>2.8365120000000004</c:v>
                </c:pt>
                <c:pt idx="46">
                  <c:v>2.8365120000000004</c:v>
                </c:pt>
                <c:pt idx="47">
                  <c:v>3.904992</c:v>
                </c:pt>
                <c:pt idx="48">
                  <c:v>4.813536</c:v>
                </c:pt>
                <c:pt idx="49">
                  <c:v>3.3082559999999996</c:v>
                </c:pt>
                <c:pt idx="50">
                  <c:v>3.0770880000000003</c:v>
                </c:pt>
                <c:pt idx="51">
                  <c:v>3.7047360000000005</c:v>
                </c:pt>
                <c:pt idx="52">
                  <c:v>3.048864</c:v>
                </c:pt>
                <c:pt idx="53">
                  <c:v>3.4460160000000006</c:v>
                </c:pt>
                <c:pt idx="54">
                  <c:v>4.6771200000000004</c:v>
                </c:pt>
                <c:pt idx="55">
                  <c:v>3.2350080000000001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76912"/>
        <c:axId val="515577472"/>
      </c:scatterChart>
      <c:valAx>
        <c:axId val="515576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77472"/>
        <c:crosses val="autoZero"/>
        <c:crossBetween val="midCat"/>
      </c:valAx>
      <c:valAx>
        <c:axId val="5155774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76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'C0502_NDVI'!$V$620:$V$675</c:f>
              <c:numCache>
                <c:formatCode>General</c:formatCode>
                <c:ptCount val="56"/>
                <c:pt idx="0">
                  <c:v>0.31825500000000001</c:v>
                </c:pt>
                <c:pt idx="1">
                  <c:v>0.27204499999999998</c:v>
                </c:pt>
                <c:pt idx="2">
                  <c:v>0.37862499999999999</c:v>
                </c:pt>
                <c:pt idx="3">
                  <c:v>0.41994999999999999</c:v>
                </c:pt>
                <c:pt idx="4">
                  <c:v>0.55407499999999998</c:v>
                </c:pt>
                <c:pt idx="5">
                  <c:v>0.62154500000000001</c:v>
                </c:pt>
                <c:pt idx="6">
                  <c:v>0.73262000000000005</c:v>
                </c:pt>
                <c:pt idx="14">
                  <c:v>0.30938500000000002</c:v>
                </c:pt>
                <c:pt idx="15">
                  <c:v>0.33396500000000001</c:v>
                </c:pt>
                <c:pt idx="16">
                  <c:v>0.323965</c:v>
                </c:pt>
                <c:pt idx="17">
                  <c:v>0.46675999999999995</c:v>
                </c:pt>
                <c:pt idx="18">
                  <c:v>0.57363500000000001</c:v>
                </c:pt>
                <c:pt idx="19">
                  <c:v>0.72598000000000007</c:v>
                </c:pt>
                <c:pt idx="20">
                  <c:v>0.75021000000000004</c:v>
                </c:pt>
                <c:pt idx="28">
                  <c:v>0.36150500000000002</c:v>
                </c:pt>
                <c:pt idx="29">
                  <c:v>0.35816999999999999</c:v>
                </c:pt>
                <c:pt idx="30">
                  <c:v>0.420765</c:v>
                </c:pt>
                <c:pt idx="31">
                  <c:v>0.5968</c:v>
                </c:pt>
                <c:pt idx="32">
                  <c:v>0.61754500000000001</c:v>
                </c:pt>
                <c:pt idx="33">
                  <c:v>0.64997499999999997</c:v>
                </c:pt>
                <c:pt idx="34">
                  <c:v>0.73050499999999996</c:v>
                </c:pt>
                <c:pt idx="42">
                  <c:v>0.40029000000000003</c:v>
                </c:pt>
                <c:pt idx="43">
                  <c:v>0.379855</c:v>
                </c:pt>
                <c:pt idx="44">
                  <c:v>0.4088</c:v>
                </c:pt>
                <c:pt idx="45">
                  <c:v>0.60541</c:v>
                </c:pt>
                <c:pt idx="46">
                  <c:v>0.60311999999999999</c:v>
                </c:pt>
                <c:pt idx="47">
                  <c:v>0.72387500000000005</c:v>
                </c:pt>
                <c:pt idx="48">
                  <c:v>0.75976500000000002</c:v>
                </c:pt>
              </c:numCache>
            </c:numRef>
          </c:xVal>
          <c:yVal>
            <c:numRef>
              <c:f>'C0502_NDVI'!$W$620:$W$675</c:f>
              <c:numCache>
                <c:formatCode>General</c:formatCode>
                <c:ptCount val="56"/>
                <c:pt idx="0">
                  <c:v>0.67601374384164936</c:v>
                </c:pt>
                <c:pt idx="1">
                  <c:v>0.83310987976310791</c:v>
                </c:pt>
                <c:pt idx="2">
                  <c:v>0.90313311499488003</c:v>
                </c:pt>
                <c:pt idx="3">
                  <c:v>0.96512998422455987</c:v>
                </c:pt>
                <c:pt idx="4">
                  <c:v>1.5464216309956615</c:v>
                </c:pt>
                <c:pt idx="5">
                  <c:v>1.7041394110739814</c:v>
                </c:pt>
                <c:pt idx="6">
                  <c:v>2.0923048446513235</c:v>
                </c:pt>
                <c:pt idx="7">
                  <c:v>1.1868016437744926</c:v>
                </c:pt>
                <c:pt idx="8">
                  <c:v>1.3873552982150399</c:v>
                </c:pt>
                <c:pt idx="9">
                  <c:v>1.4165754352382771</c:v>
                </c:pt>
                <c:pt idx="10">
                  <c:v>1.4838744375058157</c:v>
                </c:pt>
                <c:pt idx="11">
                  <c:v>1.5474575914885667</c:v>
                </c:pt>
                <c:pt idx="12">
                  <c:v>1.8405311053042521</c:v>
                </c:pt>
                <c:pt idx="13">
                  <c:v>1.0713295917622525</c:v>
                </c:pt>
                <c:pt idx="14">
                  <c:v>0.81559078058304002</c:v>
                </c:pt>
                <c:pt idx="15">
                  <c:v>0.64166643725184003</c:v>
                </c:pt>
                <c:pt idx="16">
                  <c:v>1.0083961881484615</c:v>
                </c:pt>
                <c:pt idx="17">
                  <c:v>1.5845567857854645</c:v>
                </c:pt>
                <c:pt idx="18">
                  <c:v>1.3827229569526158</c:v>
                </c:pt>
                <c:pt idx="19">
                  <c:v>2.0649152048732309</c:v>
                </c:pt>
                <c:pt idx="20">
                  <c:v>2.0125901768592738</c:v>
                </c:pt>
                <c:pt idx="21">
                  <c:v>1.9228809792248867</c:v>
                </c:pt>
                <c:pt idx="22">
                  <c:v>1.8044418011217231</c:v>
                </c:pt>
                <c:pt idx="23">
                  <c:v>1.6443754503166526</c:v>
                </c:pt>
                <c:pt idx="24">
                  <c:v>1.5329316901852803</c:v>
                </c:pt>
                <c:pt idx="25">
                  <c:v>1.7662669000099207</c:v>
                </c:pt>
                <c:pt idx="26">
                  <c:v>2.1027324156854399</c:v>
                </c:pt>
                <c:pt idx="27">
                  <c:v>1.8313160411913234</c:v>
                </c:pt>
                <c:pt idx="28">
                  <c:v>1.2440980542087139</c:v>
                </c:pt>
                <c:pt idx="29">
                  <c:v>1.0206044122811815</c:v>
                </c:pt>
                <c:pt idx="30">
                  <c:v>0.98581110361698487</c:v>
                </c:pt>
                <c:pt idx="31">
                  <c:v>1.4934092907376246</c:v>
                </c:pt>
                <c:pt idx="32">
                  <c:v>1.7341553270935384</c:v>
                </c:pt>
                <c:pt idx="33">
                  <c:v>1.8116546811885417</c:v>
                </c:pt>
                <c:pt idx="34">
                  <c:v>2.245469363906289</c:v>
                </c:pt>
                <c:pt idx="35">
                  <c:v>1.9052479872177233</c:v>
                </c:pt>
                <c:pt idx="36">
                  <c:v>1.7045840559259942</c:v>
                </c:pt>
                <c:pt idx="37">
                  <c:v>1.626426813757071</c:v>
                </c:pt>
                <c:pt idx="38">
                  <c:v>1.6537291218201602</c:v>
                </c:pt>
                <c:pt idx="39">
                  <c:v>1.7030014628628189</c:v>
                </c:pt>
                <c:pt idx="40">
                  <c:v>2.1392950359722955</c:v>
                </c:pt>
                <c:pt idx="41">
                  <c:v>1.8065675229429048</c:v>
                </c:pt>
                <c:pt idx="42">
                  <c:v>0.94611562369631996</c:v>
                </c:pt>
                <c:pt idx="43">
                  <c:v>1.0045262842876801</c:v>
                </c:pt>
                <c:pt idx="44">
                  <c:v>1.2379027112276679</c:v>
                </c:pt>
                <c:pt idx="45">
                  <c:v>1.5050615766576927</c:v>
                </c:pt>
                <c:pt idx="46">
                  <c:v>1.643556388285883</c:v>
                </c:pt>
                <c:pt idx="47">
                  <c:v>2.0882289701920986</c:v>
                </c:pt>
                <c:pt idx="48">
                  <c:v>2.0703446066403695</c:v>
                </c:pt>
                <c:pt idx="49">
                  <c:v>1.6244510029454218</c:v>
                </c:pt>
                <c:pt idx="50">
                  <c:v>1.6049381967297973</c:v>
                </c:pt>
                <c:pt idx="51">
                  <c:v>1.8822641845562589</c:v>
                </c:pt>
                <c:pt idx="52">
                  <c:v>1.540205868038234</c:v>
                </c:pt>
                <c:pt idx="53">
                  <c:v>1.6542906361283081</c:v>
                </c:pt>
                <c:pt idx="54">
                  <c:v>2.3141745263796918</c:v>
                </c:pt>
                <c:pt idx="55">
                  <c:v>1.5194508292826585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79712"/>
        <c:axId val="515580272"/>
      </c:scatterChart>
      <c:valAx>
        <c:axId val="515579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80272"/>
        <c:crosses val="autoZero"/>
        <c:crossBetween val="midCat"/>
      </c:valAx>
      <c:valAx>
        <c:axId val="515580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7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8943569553805775E-3"/>
                  <c:y val="-5.223899095946340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'C0502_NDVI'!$V$732:$V$787</c:f>
              <c:numCache>
                <c:formatCode>General</c:formatCode>
                <c:ptCount val="56"/>
                <c:pt idx="0">
                  <c:v>0.38144</c:v>
                </c:pt>
                <c:pt idx="1">
                  <c:v>0.28190000000000004</c:v>
                </c:pt>
                <c:pt idx="2">
                  <c:v>0.40717499999999995</c:v>
                </c:pt>
                <c:pt idx="3">
                  <c:v>0.50058500000000006</c:v>
                </c:pt>
                <c:pt idx="4">
                  <c:v>0.54360999999999993</c:v>
                </c:pt>
                <c:pt idx="5">
                  <c:v>0.51564500000000002</c:v>
                </c:pt>
                <c:pt idx="6">
                  <c:v>0.597275</c:v>
                </c:pt>
                <c:pt idx="7">
                  <c:v>0.49373500000000003</c:v>
                </c:pt>
                <c:pt idx="8">
                  <c:v>0.58462499999999995</c:v>
                </c:pt>
                <c:pt idx="9">
                  <c:v>0.5728899999999999</c:v>
                </c:pt>
                <c:pt idx="10">
                  <c:v>0.47093000000000002</c:v>
                </c:pt>
                <c:pt idx="11">
                  <c:v>0.48921500000000001</c:v>
                </c:pt>
                <c:pt idx="12">
                  <c:v>0.74801499999999999</c:v>
                </c:pt>
                <c:pt idx="13">
                  <c:v>0.54962500000000003</c:v>
                </c:pt>
                <c:pt idx="14">
                  <c:v>0.39513500000000001</c:v>
                </c:pt>
                <c:pt idx="15">
                  <c:v>0.342775</c:v>
                </c:pt>
                <c:pt idx="16">
                  <c:v>0.44292000000000004</c:v>
                </c:pt>
                <c:pt idx="17">
                  <c:v>0.49944499999999997</c:v>
                </c:pt>
                <c:pt idx="18">
                  <c:v>0.62990000000000002</c:v>
                </c:pt>
                <c:pt idx="19">
                  <c:v>0.63580499999999995</c:v>
                </c:pt>
                <c:pt idx="20">
                  <c:v>0.75087999999999999</c:v>
                </c:pt>
                <c:pt idx="21">
                  <c:v>0.52961499999999995</c:v>
                </c:pt>
                <c:pt idx="22">
                  <c:v>0.6415249999999999</c:v>
                </c:pt>
                <c:pt idx="23">
                  <c:v>0.53936499999999998</c:v>
                </c:pt>
                <c:pt idx="24">
                  <c:v>0.43972999999999995</c:v>
                </c:pt>
                <c:pt idx="25">
                  <c:v>0.49573500000000004</c:v>
                </c:pt>
                <c:pt idx="26">
                  <c:v>0.615595</c:v>
                </c:pt>
                <c:pt idx="27">
                  <c:v>0.55642000000000003</c:v>
                </c:pt>
                <c:pt idx="28">
                  <c:v>0.35352499999999998</c:v>
                </c:pt>
                <c:pt idx="29">
                  <c:v>0.44423000000000001</c:v>
                </c:pt>
                <c:pt idx="30">
                  <c:v>0.40586</c:v>
                </c:pt>
                <c:pt idx="31">
                  <c:v>0.58247000000000004</c:v>
                </c:pt>
                <c:pt idx="32">
                  <c:v>0.62243000000000004</c:v>
                </c:pt>
                <c:pt idx="33">
                  <c:v>0.48975000000000002</c:v>
                </c:pt>
                <c:pt idx="34">
                  <c:v>0.62204999999999999</c:v>
                </c:pt>
                <c:pt idx="35">
                  <c:v>0.59854499999999999</c:v>
                </c:pt>
                <c:pt idx="36">
                  <c:v>0.56248500000000001</c:v>
                </c:pt>
                <c:pt idx="37">
                  <c:v>0.63890500000000006</c:v>
                </c:pt>
                <c:pt idx="38">
                  <c:v>0.54388499999999995</c:v>
                </c:pt>
                <c:pt idx="39">
                  <c:v>0.59776000000000007</c:v>
                </c:pt>
                <c:pt idx="40">
                  <c:v>0.60538499999999995</c:v>
                </c:pt>
                <c:pt idx="41">
                  <c:v>0.58721500000000004</c:v>
                </c:pt>
                <c:pt idx="42">
                  <c:v>0.34378999999999998</c:v>
                </c:pt>
                <c:pt idx="43">
                  <c:v>0.41269500000000003</c:v>
                </c:pt>
                <c:pt idx="44">
                  <c:v>0.51663000000000003</c:v>
                </c:pt>
                <c:pt idx="45">
                  <c:v>0.56834000000000007</c:v>
                </c:pt>
                <c:pt idx="46">
                  <c:v>0.52758499999999997</c:v>
                </c:pt>
                <c:pt idx="47">
                  <c:v>0.48390500000000003</c:v>
                </c:pt>
                <c:pt idx="48">
                  <c:v>0.59051999999999993</c:v>
                </c:pt>
                <c:pt idx="49">
                  <c:v>0.55928500000000003</c:v>
                </c:pt>
                <c:pt idx="50">
                  <c:v>0.55227500000000007</c:v>
                </c:pt>
                <c:pt idx="51">
                  <c:v>0.44564000000000004</c:v>
                </c:pt>
                <c:pt idx="52">
                  <c:v>0.48770500000000006</c:v>
                </c:pt>
                <c:pt idx="53">
                  <c:v>0.56169500000000006</c:v>
                </c:pt>
                <c:pt idx="54">
                  <c:v>0.61986999999999992</c:v>
                </c:pt>
                <c:pt idx="55">
                  <c:v>0.558535</c:v>
                </c:pt>
              </c:numCache>
            </c:numRef>
          </c:xVal>
          <c:yVal>
            <c:numRef>
              <c:f>'C0502_NDVI'!$W$732:$W$787</c:f>
              <c:numCache>
                <c:formatCode>General</c:formatCode>
                <c:ptCount val="56"/>
                <c:pt idx="0">
                  <c:v>1.6099927045171201</c:v>
                </c:pt>
                <c:pt idx="1">
                  <c:v>1.2462464287243387</c:v>
                </c:pt>
                <c:pt idx="2">
                  <c:v>2.5164134889062399</c:v>
                </c:pt>
                <c:pt idx="3">
                  <c:v>2.8951750244638523</c:v>
                </c:pt>
                <c:pt idx="4">
                  <c:v>3.6504627496231574</c:v>
                </c:pt>
                <c:pt idx="5">
                  <c:v>3.8877528892654523</c:v>
                </c:pt>
                <c:pt idx="6">
                  <c:v>4.248570975797076</c:v>
                </c:pt>
                <c:pt idx="7">
                  <c:v>3.3857766345750089</c:v>
                </c:pt>
                <c:pt idx="8">
                  <c:v>3.3225802070630408</c:v>
                </c:pt>
                <c:pt idx="9">
                  <c:v>3.3061990632714839</c:v>
                </c:pt>
                <c:pt idx="10">
                  <c:v>4.2301118865510841</c:v>
                </c:pt>
                <c:pt idx="11">
                  <c:v>4.1818291836807875</c:v>
                </c:pt>
                <c:pt idx="12">
                  <c:v>4.1217198793506835</c:v>
                </c:pt>
                <c:pt idx="13">
                  <c:v>3.5515777096885297</c:v>
                </c:pt>
                <c:pt idx="14">
                  <c:v>1.5415621182348369</c:v>
                </c:pt>
                <c:pt idx="15">
                  <c:v>1.9157871606606283</c:v>
                </c:pt>
                <c:pt idx="16">
                  <c:v>2.1072189467370457</c:v>
                </c:pt>
                <c:pt idx="17">
                  <c:v>3.3105997495856498</c:v>
                </c:pt>
                <c:pt idx="18">
                  <c:v>3.8311555911978461</c:v>
                </c:pt>
                <c:pt idx="19">
                  <c:v>4.0863714951628802</c:v>
                </c:pt>
                <c:pt idx="20">
                  <c:v>3.8011125025843202</c:v>
                </c:pt>
                <c:pt idx="21">
                  <c:v>3.5876214216697297</c:v>
                </c:pt>
                <c:pt idx="22">
                  <c:v>3.7437519555118528</c:v>
                </c:pt>
                <c:pt idx="23">
                  <c:v>3.883796268549121</c:v>
                </c:pt>
                <c:pt idx="24">
                  <c:v>3.8455904674074461</c:v>
                </c:pt>
                <c:pt idx="25">
                  <c:v>4.2457070920529363</c:v>
                </c:pt>
                <c:pt idx="26">
                  <c:v>3.9737148640358404</c:v>
                </c:pt>
                <c:pt idx="27">
                  <c:v>4.2436169797275687</c:v>
                </c:pt>
                <c:pt idx="28">
                  <c:v>1.8156685723545603</c:v>
                </c:pt>
                <c:pt idx="29">
                  <c:v>1.8995114253675325</c:v>
                </c:pt>
                <c:pt idx="30">
                  <c:v>2.6732723066706456</c:v>
                </c:pt>
                <c:pt idx="31">
                  <c:v>3.1883197824622527</c:v>
                </c:pt>
                <c:pt idx="32">
                  <c:v>4.1289460131640432</c:v>
                </c:pt>
                <c:pt idx="33">
                  <c:v>4.1711223552767995</c:v>
                </c:pt>
                <c:pt idx="34">
                  <c:v>4.231297974077612</c:v>
                </c:pt>
                <c:pt idx="35">
                  <c:v>3.9950945424354458</c:v>
                </c:pt>
                <c:pt idx="36">
                  <c:v>4.0894721363865596</c:v>
                </c:pt>
                <c:pt idx="37">
                  <c:v>3.5371602248960494</c:v>
                </c:pt>
                <c:pt idx="38">
                  <c:v>3.7872531142751638</c:v>
                </c:pt>
                <c:pt idx="39">
                  <c:v>4.1363501167722463</c:v>
                </c:pt>
                <c:pt idx="40">
                  <c:v>4.3178171319786474</c:v>
                </c:pt>
                <c:pt idx="41">
                  <c:v>3.6074734687423389</c:v>
                </c:pt>
                <c:pt idx="42">
                  <c:v>1.9715426927764614</c:v>
                </c:pt>
                <c:pt idx="43">
                  <c:v>2.2156512902092804</c:v>
                </c:pt>
                <c:pt idx="44">
                  <c:v>2.152585700538646</c:v>
                </c:pt>
                <c:pt idx="45">
                  <c:v>3.6154265709123701</c:v>
                </c:pt>
                <c:pt idx="46">
                  <c:v>3.2774375327303082</c:v>
                </c:pt>
                <c:pt idx="47">
                  <c:v>4.157695414550548</c:v>
                </c:pt>
                <c:pt idx="48">
                  <c:v>4.176561557641846</c:v>
                </c:pt>
                <c:pt idx="49">
                  <c:v>3.1806185269490586</c:v>
                </c:pt>
                <c:pt idx="50">
                  <c:v>3.6172368494283327</c:v>
                </c:pt>
                <c:pt idx="51">
                  <c:v>4.0915392305356812</c:v>
                </c:pt>
                <c:pt idx="52">
                  <c:v>3.8873964385360251</c:v>
                </c:pt>
                <c:pt idx="53">
                  <c:v>3.9280754743194461</c:v>
                </c:pt>
                <c:pt idx="54">
                  <c:v>4.0887113718698584</c:v>
                </c:pt>
                <c:pt idx="55">
                  <c:v>4.0630590316178585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82512"/>
        <c:axId val="515583072"/>
      </c:scatterChart>
      <c:valAx>
        <c:axId val="515582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83072"/>
        <c:crosses val="autoZero"/>
        <c:crossBetween val="midCat"/>
      </c:valAx>
      <c:valAx>
        <c:axId val="51558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82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2013-2015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'C0502_NDVI'!$V$788:$V$955</c:f>
              <c:numCache>
                <c:formatCode>General</c:formatCode>
                <c:ptCount val="168"/>
                <c:pt idx="0">
                  <c:v>0.33230999999999999</c:v>
                </c:pt>
                <c:pt idx="1">
                  <c:v>0.290265</c:v>
                </c:pt>
                <c:pt idx="2">
                  <c:v>0.36256500000000003</c:v>
                </c:pt>
                <c:pt idx="3">
                  <c:v>0.35922500000000002</c:v>
                </c:pt>
                <c:pt idx="4">
                  <c:v>0.35756500000000002</c:v>
                </c:pt>
                <c:pt idx="5">
                  <c:v>0.39207000000000003</c:v>
                </c:pt>
                <c:pt idx="6">
                  <c:v>0.33970999999999996</c:v>
                </c:pt>
                <c:pt idx="7">
                  <c:v>0.212585</c:v>
                </c:pt>
                <c:pt idx="8">
                  <c:v>0.35945000000000005</c:v>
                </c:pt>
                <c:pt idx="9">
                  <c:v>0.40025500000000003</c:v>
                </c:pt>
                <c:pt idx="10">
                  <c:v>0.37936499999999995</c:v>
                </c:pt>
                <c:pt idx="11">
                  <c:v>0.36263999999999996</c:v>
                </c:pt>
                <c:pt idx="12">
                  <c:v>0.43681999999999999</c:v>
                </c:pt>
                <c:pt idx="13">
                  <c:v>0.30847000000000002</c:v>
                </c:pt>
                <c:pt idx="14">
                  <c:v>0.35148000000000001</c:v>
                </c:pt>
                <c:pt idx="15">
                  <c:v>0.29415999999999998</c:v>
                </c:pt>
                <c:pt idx="16">
                  <c:v>0.39544499999999999</c:v>
                </c:pt>
                <c:pt idx="17">
                  <c:v>0.31605</c:v>
                </c:pt>
                <c:pt idx="18">
                  <c:v>0.31900000000000001</c:v>
                </c:pt>
                <c:pt idx="19">
                  <c:v>0.28569500000000003</c:v>
                </c:pt>
                <c:pt idx="20">
                  <c:v>0.34385500000000002</c:v>
                </c:pt>
                <c:pt idx="21">
                  <c:v>0.319795</c:v>
                </c:pt>
                <c:pt idx="22">
                  <c:v>0.31706999999999996</c:v>
                </c:pt>
                <c:pt idx="23">
                  <c:v>0.27842</c:v>
                </c:pt>
                <c:pt idx="24">
                  <c:v>0.375305</c:v>
                </c:pt>
                <c:pt idx="25">
                  <c:v>0.34250999999999998</c:v>
                </c:pt>
                <c:pt idx="26">
                  <c:v>0.22894000000000003</c:v>
                </c:pt>
                <c:pt idx="27">
                  <c:v>0.36880499999999999</c:v>
                </c:pt>
                <c:pt idx="28">
                  <c:v>0.38376500000000002</c:v>
                </c:pt>
                <c:pt idx="29">
                  <c:v>0.41469</c:v>
                </c:pt>
                <c:pt idx="30">
                  <c:v>0.42118500000000003</c:v>
                </c:pt>
                <c:pt idx="31">
                  <c:v>0.35722999999999999</c:v>
                </c:pt>
                <c:pt idx="32">
                  <c:v>0.2092</c:v>
                </c:pt>
                <c:pt idx="33">
                  <c:v>0.32799499999999998</c:v>
                </c:pt>
                <c:pt idx="34">
                  <c:v>0.22011</c:v>
                </c:pt>
                <c:pt idx="35">
                  <c:v>0.368145</c:v>
                </c:pt>
                <c:pt idx="36">
                  <c:v>0.31170500000000001</c:v>
                </c:pt>
                <c:pt idx="37">
                  <c:v>0.31718000000000002</c:v>
                </c:pt>
                <c:pt idx="38">
                  <c:v>0.339675</c:v>
                </c:pt>
                <c:pt idx="39">
                  <c:v>0.28323999999999999</c:v>
                </c:pt>
                <c:pt idx="40">
                  <c:v>0.47282999999999997</c:v>
                </c:pt>
                <c:pt idx="41">
                  <c:v>0.40846499999999997</c:v>
                </c:pt>
                <c:pt idx="42">
                  <c:v>0.37942500000000001</c:v>
                </c:pt>
                <c:pt idx="43">
                  <c:v>0.316575</c:v>
                </c:pt>
                <c:pt idx="44">
                  <c:v>0.39586500000000002</c:v>
                </c:pt>
                <c:pt idx="45">
                  <c:v>0.33165</c:v>
                </c:pt>
                <c:pt idx="46">
                  <c:v>0.31131999999999999</c:v>
                </c:pt>
                <c:pt idx="47">
                  <c:v>0.30462</c:v>
                </c:pt>
                <c:pt idx="48">
                  <c:v>0.30599500000000002</c:v>
                </c:pt>
                <c:pt idx="49">
                  <c:v>0.36191000000000001</c:v>
                </c:pt>
                <c:pt idx="50">
                  <c:v>0.31856499999999999</c:v>
                </c:pt>
                <c:pt idx="51">
                  <c:v>0.40928500000000001</c:v>
                </c:pt>
                <c:pt idx="52">
                  <c:v>0.42839499999999997</c:v>
                </c:pt>
                <c:pt idx="53">
                  <c:v>0.30656</c:v>
                </c:pt>
                <c:pt idx="54">
                  <c:v>0.29415999999999998</c:v>
                </c:pt>
                <c:pt idx="55">
                  <c:v>0.46953</c:v>
                </c:pt>
                <c:pt idx="56">
                  <c:v>0.34931000000000001</c:v>
                </c:pt>
                <c:pt idx="57">
                  <c:v>0.31590499999999999</c:v>
                </c:pt>
                <c:pt idx="58">
                  <c:v>0.36593500000000001</c:v>
                </c:pt>
                <c:pt idx="59">
                  <c:v>0.354995</c:v>
                </c:pt>
                <c:pt idx="60">
                  <c:v>0.290045</c:v>
                </c:pt>
                <c:pt idx="61">
                  <c:v>0.28036</c:v>
                </c:pt>
                <c:pt idx="62">
                  <c:v>0.23136499999999999</c:v>
                </c:pt>
                <c:pt idx="63">
                  <c:v>0.25758999999999999</c:v>
                </c:pt>
                <c:pt idx="64">
                  <c:v>0.28875000000000001</c:v>
                </c:pt>
                <c:pt idx="65">
                  <c:v>0.29244999999999999</c:v>
                </c:pt>
                <c:pt idx="66">
                  <c:v>0.27397499999999997</c:v>
                </c:pt>
                <c:pt idx="67">
                  <c:v>0.25768999999999997</c:v>
                </c:pt>
                <c:pt idx="68">
                  <c:v>0.24978499999999998</c:v>
                </c:pt>
                <c:pt idx="69">
                  <c:v>0.28640500000000002</c:v>
                </c:pt>
                <c:pt idx="70">
                  <c:v>0.34026000000000001</c:v>
                </c:pt>
                <c:pt idx="71">
                  <c:v>0.36617</c:v>
                </c:pt>
                <c:pt idx="72">
                  <c:v>0.34373500000000001</c:v>
                </c:pt>
                <c:pt idx="73">
                  <c:v>0.39406000000000002</c:v>
                </c:pt>
                <c:pt idx="74">
                  <c:v>0.31713999999999998</c:v>
                </c:pt>
                <c:pt idx="75">
                  <c:v>0.233795</c:v>
                </c:pt>
                <c:pt idx="76">
                  <c:v>0.21992</c:v>
                </c:pt>
                <c:pt idx="77">
                  <c:v>0.270455</c:v>
                </c:pt>
                <c:pt idx="78">
                  <c:v>0.24879500000000002</c:v>
                </c:pt>
                <c:pt idx="79">
                  <c:v>0.28009499999999998</c:v>
                </c:pt>
                <c:pt idx="80">
                  <c:v>0.26529999999999998</c:v>
                </c:pt>
                <c:pt idx="81">
                  <c:v>0.22103500000000001</c:v>
                </c:pt>
                <c:pt idx="82">
                  <c:v>0.21629999999999999</c:v>
                </c:pt>
                <c:pt idx="83">
                  <c:v>0.22678500000000001</c:v>
                </c:pt>
                <c:pt idx="84">
                  <c:v>0.34411999999999998</c:v>
                </c:pt>
                <c:pt idx="85">
                  <c:v>0.339725</c:v>
                </c:pt>
                <c:pt idx="86">
                  <c:v>0.30420000000000003</c:v>
                </c:pt>
                <c:pt idx="87">
                  <c:v>0.30840000000000001</c:v>
                </c:pt>
                <c:pt idx="88">
                  <c:v>0.278165</c:v>
                </c:pt>
                <c:pt idx="89">
                  <c:v>0.26363999999999999</c:v>
                </c:pt>
                <c:pt idx="90">
                  <c:v>0.231625</c:v>
                </c:pt>
                <c:pt idx="91">
                  <c:v>0.23985499999999998</c:v>
                </c:pt>
                <c:pt idx="92">
                  <c:v>0.27484999999999998</c:v>
                </c:pt>
                <c:pt idx="93">
                  <c:v>0.25592999999999999</c:v>
                </c:pt>
                <c:pt idx="94">
                  <c:v>0.23147000000000001</c:v>
                </c:pt>
                <c:pt idx="95">
                  <c:v>0.26161000000000001</c:v>
                </c:pt>
                <c:pt idx="96">
                  <c:v>0.23952499999999999</c:v>
                </c:pt>
                <c:pt idx="97">
                  <c:v>0.313975</c:v>
                </c:pt>
                <c:pt idx="98">
                  <c:v>0.34985500000000003</c:v>
                </c:pt>
                <c:pt idx="99">
                  <c:v>0.32515499999999997</c:v>
                </c:pt>
                <c:pt idx="100">
                  <c:v>0.332675</c:v>
                </c:pt>
                <c:pt idx="101">
                  <c:v>0.29947500000000005</c:v>
                </c:pt>
                <c:pt idx="102">
                  <c:v>0.31254499999999996</c:v>
                </c:pt>
                <c:pt idx="103">
                  <c:v>0.263345</c:v>
                </c:pt>
                <c:pt idx="104">
                  <c:v>0.25904499999999997</c:v>
                </c:pt>
                <c:pt idx="105">
                  <c:v>0.30047500000000005</c:v>
                </c:pt>
                <c:pt idx="106">
                  <c:v>0.29066499999999995</c:v>
                </c:pt>
                <c:pt idx="107">
                  <c:v>0.27008500000000002</c:v>
                </c:pt>
                <c:pt idx="108">
                  <c:v>0.31825000000000003</c:v>
                </c:pt>
                <c:pt idx="109">
                  <c:v>0.28276499999999999</c:v>
                </c:pt>
                <c:pt idx="110">
                  <c:v>0.254915</c:v>
                </c:pt>
                <c:pt idx="111">
                  <c:v>0.29600499999999996</c:v>
                </c:pt>
                <c:pt idx="112">
                  <c:v>0.36553999999999998</c:v>
                </c:pt>
                <c:pt idx="113">
                  <c:v>0.32844499999999999</c:v>
                </c:pt>
                <c:pt idx="114">
                  <c:v>0.31176000000000004</c:v>
                </c:pt>
                <c:pt idx="115">
                  <c:v>0.321575</c:v>
                </c:pt>
                <c:pt idx="116">
                  <c:v>0.38253500000000001</c:v>
                </c:pt>
                <c:pt idx="117">
                  <c:v>0.47195500000000001</c:v>
                </c:pt>
                <c:pt idx="118">
                  <c:v>0.35561999999999999</c:v>
                </c:pt>
                <c:pt idx="119">
                  <c:v>0.34584500000000001</c:v>
                </c:pt>
                <c:pt idx="120">
                  <c:v>0.32486000000000004</c:v>
                </c:pt>
                <c:pt idx="121">
                  <c:v>0.32502999999999999</c:v>
                </c:pt>
                <c:pt idx="122">
                  <c:v>0.395175</c:v>
                </c:pt>
                <c:pt idx="123">
                  <c:v>0.27386500000000003</c:v>
                </c:pt>
                <c:pt idx="124">
                  <c:v>0.33898499999999998</c:v>
                </c:pt>
                <c:pt idx="125">
                  <c:v>0.34379000000000004</c:v>
                </c:pt>
                <c:pt idx="126">
                  <c:v>0.34787000000000001</c:v>
                </c:pt>
                <c:pt idx="127">
                  <c:v>0.57251000000000007</c:v>
                </c:pt>
                <c:pt idx="128">
                  <c:v>0.48158000000000001</c:v>
                </c:pt>
                <c:pt idx="129">
                  <c:v>0.42269000000000001</c:v>
                </c:pt>
                <c:pt idx="130">
                  <c:v>0.48486499999999999</c:v>
                </c:pt>
                <c:pt idx="131">
                  <c:v>0.430585</c:v>
                </c:pt>
                <c:pt idx="132">
                  <c:v>0.56930000000000003</c:v>
                </c:pt>
                <c:pt idx="133">
                  <c:v>0.50586500000000001</c:v>
                </c:pt>
                <c:pt idx="134">
                  <c:v>0.50886999999999993</c:v>
                </c:pt>
                <c:pt idx="135">
                  <c:v>0.51407999999999998</c:v>
                </c:pt>
                <c:pt idx="136">
                  <c:v>0.431535</c:v>
                </c:pt>
                <c:pt idx="137">
                  <c:v>0.50336500000000006</c:v>
                </c:pt>
                <c:pt idx="138">
                  <c:v>0.47516000000000003</c:v>
                </c:pt>
                <c:pt idx="139">
                  <c:v>0.48257</c:v>
                </c:pt>
                <c:pt idx="140">
                  <c:v>0.51489499999999999</c:v>
                </c:pt>
                <c:pt idx="141">
                  <c:v>0.48562</c:v>
                </c:pt>
                <c:pt idx="142">
                  <c:v>0.47294000000000003</c:v>
                </c:pt>
                <c:pt idx="143">
                  <c:v>0.52957999999999994</c:v>
                </c:pt>
                <c:pt idx="144">
                  <c:v>0.41382000000000002</c:v>
                </c:pt>
                <c:pt idx="145">
                  <c:v>0.31306999999999996</c:v>
                </c:pt>
                <c:pt idx="146">
                  <c:v>0.49685999999999997</c:v>
                </c:pt>
                <c:pt idx="147">
                  <c:v>0.42585000000000001</c:v>
                </c:pt>
                <c:pt idx="148">
                  <c:v>0.43845000000000001</c:v>
                </c:pt>
                <c:pt idx="149">
                  <c:v>0.42830499999999999</c:v>
                </c:pt>
                <c:pt idx="150">
                  <c:v>0.44154499999999997</c:v>
                </c:pt>
                <c:pt idx="151">
                  <c:v>0.541045</c:v>
                </c:pt>
                <c:pt idx="152">
                  <c:v>0.43986500000000001</c:v>
                </c:pt>
                <c:pt idx="153">
                  <c:v>0.48238999999999999</c:v>
                </c:pt>
                <c:pt idx="154">
                  <c:v>0.41866000000000003</c:v>
                </c:pt>
                <c:pt idx="155">
                  <c:v>0.38112499999999999</c:v>
                </c:pt>
                <c:pt idx="156">
                  <c:v>0.38490999999999997</c:v>
                </c:pt>
                <c:pt idx="157">
                  <c:v>0.37452000000000002</c:v>
                </c:pt>
                <c:pt idx="158">
                  <c:v>0.27901500000000001</c:v>
                </c:pt>
                <c:pt idx="159">
                  <c:v>0.41004000000000002</c:v>
                </c:pt>
                <c:pt idx="160">
                  <c:v>0.39947500000000002</c:v>
                </c:pt>
                <c:pt idx="161">
                  <c:v>0.53876499999999994</c:v>
                </c:pt>
                <c:pt idx="162">
                  <c:v>0.39631</c:v>
                </c:pt>
                <c:pt idx="163">
                  <c:v>0.37811</c:v>
                </c:pt>
                <c:pt idx="164">
                  <c:v>0.44201999999999997</c:v>
                </c:pt>
                <c:pt idx="165">
                  <c:v>0.382965</c:v>
                </c:pt>
                <c:pt idx="166">
                  <c:v>0.40978500000000001</c:v>
                </c:pt>
                <c:pt idx="167">
                  <c:v>0.44930000000000003</c:v>
                </c:pt>
              </c:numCache>
            </c:numRef>
          </c:xVal>
          <c:yVal>
            <c:numRef>
              <c:f>'C0502_NDVI'!$W$788:$W$955</c:f>
              <c:numCache>
                <c:formatCode>General</c:formatCode>
                <c:ptCount val="168"/>
                <c:pt idx="0">
                  <c:v>1.631459542375385</c:v>
                </c:pt>
                <c:pt idx="1">
                  <c:v>0.98175153384000013</c:v>
                </c:pt>
                <c:pt idx="2">
                  <c:v>2.2604176979999999</c:v>
                </c:pt>
                <c:pt idx="3">
                  <c:v>2.1878016567507692</c:v>
                </c:pt>
                <c:pt idx="4">
                  <c:v>3.0365348428800001</c:v>
                </c:pt>
                <c:pt idx="5">
                  <c:v>2.6714819918769237</c:v>
                </c:pt>
                <c:pt idx="6">
                  <c:v>2.7044814663138466</c:v>
                </c:pt>
                <c:pt idx="7">
                  <c:v>1.9653300544984618</c:v>
                </c:pt>
                <c:pt idx="8">
                  <c:v>2.8402918022769237</c:v>
                </c:pt>
                <c:pt idx="9">
                  <c:v>2.5372447616492311</c:v>
                </c:pt>
                <c:pt idx="10">
                  <c:v>3.2029889351815393</c:v>
                </c:pt>
                <c:pt idx="11">
                  <c:v>3.2974108845784618</c:v>
                </c:pt>
                <c:pt idx="12">
                  <c:v>3.6141911467200001</c:v>
                </c:pt>
                <c:pt idx="13">
                  <c:v>2.3035840965415386</c:v>
                </c:pt>
                <c:pt idx="14">
                  <c:v>1.3084873401600001</c:v>
                </c:pt>
                <c:pt idx="15">
                  <c:v>1.7441258874092311</c:v>
                </c:pt>
                <c:pt idx="16">
                  <c:v>1.8778221426461543</c:v>
                </c:pt>
                <c:pt idx="17">
                  <c:v>2.3917790635200005</c:v>
                </c:pt>
                <c:pt idx="18">
                  <c:v>2.815952149661539</c:v>
                </c:pt>
                <c:pt idx="19">
                  <c:v>2.5476058963384616</c:v>
                </c:pt>
                <c:pt idx="20">
                  <c:v>2.6710879414153852</c:v>
                </c:pt>
                <c:pt idx="21">
                  <c:v>2.2764873572861539</c:v>
                </c:pt>
                <c:pt idx="22">
                  <c:v>2.6802549624738465</c:v>
                </c:pt>
                <c:pt idx="23">
                  <c:v>3.1164558760246157</c:v>
                </c:pt>
                <c:pt idx="24">
                  <c:v>2.5434271319261543</c:v>
                </c:pt>
                <c:pt idx="25">
                  <c:v>2.4741845848246151</c:v>
                </c:pt>
                <c:pt idx="26">
                  <c:v>3.0809426411076934</c:v>
                </c:pt>
                <c:pt idx="27">
                  <c:v>2.5567373121230776</c:v>
                </c:pt>
                <c:pt idx="28">
                  <c:v>1.8145268021353846</c:v>
                </c:pt>
                <c:pt idx="29">
                  <c:v>1.6862502888000004</c:v>
                </c:pt>
                <c:pt idx="30">
                  <c:v>1.8935813464615385</c:v>
                </c:pt>
                <c:pt idx="31">
                  <c:v>2.4344887857230773</c:v>
                </c:pt>
                <c:pt idx="32">
                  <c:v>2.7326290537107694</c:v>
                </c:pt>
                <c:pt idx="33">
                  <c:v>2.6347314385107703</c:v>
                </c:pt>
                <c:pt idx="34">
                  <c:v>2.6488882642707696</c:v>
                </c:pt>
                <c:pt idx="35">
                  <c:v>2.6365229607876932</c:v>
                </c:pt>
                <c:pt idx="36">
                  <c:v>2.5299100752369235</c:v>
                </c:pt>
                <c:pt idx="37">
                  <c:v>2.013421239415385</c:v>
                </c:pt>
                <c:pt idx="38">
                  <c:v>2.1356544259938466</c:v>
                </c:pt>
                <c:pt idx="39">
                  <c:v>2.44466316864</c:v>
                </c:pt>
                <c:pt idx="40">
                  <c:v>2.3477458946953851</c:v>
                </c:pt>
                <c:pt idx="41">
                  <c:v>2.8567093518276923</c:v>
                </c:pt>
                <c:pt idx="42">
                  <c:v>1.7346661431507693</c:v>
                </c:pt>
                <c:pt idx="43">
                  <c:v>1.7730193560369232</c:v>
                </c:pt>
                <c:pt idx="44">
                  <c:v>1.5090707058646153</c:v>
                </c:pt>
                <c:pt idx="45">
                  <c:v>2.5366477752000005</c:v>
                </c:pt>
                <c:pt idx="46">
                  <c:v>2.1821219822769229</c:v>
                </c:pt>
                <c:pt idx="47">
                  <c:v>2.387508400910769</c:v>
                </c:pt>
                <c:pt idx="48">
                  <c:v>2.6967406264615392</c:v>
                </c:pt>
                <c:pt idx="49">
                  <c:v>2.5166024282215385</c:v>
                </c:pt>
                <c:pt idx="50">
                  <c:v>2.4462272675076924</c:v>
                </c:pt>
                <c:pt idx="51">
                  <c:v>2.5244344626092312</c:v>
                </c:pt>
                <c:pt idx="52">
                  <c:v>3.046021607741539</c:v>
                </c:pt>
                <c:pt idx="53">
                  <c:v>3.0169432168615389</c:v>
                </c:pt>
                <c:pt idx="54">
                  <c:v>2.7122071070769236</c:v>
                </c:pt>
                <c:pt idx="55">
                  <c:v>2.690723053716924</c:v>
                </c:pt>
                <c:pt idx="56">
                  <c:v>2.0251025840639998</c:v>
                </c:pt>
                <c:pt idx="57">
                  <c:v>1.4570022855360003</c:v>
                </c:pt>
                <c:pt idx="58">
                  <c:v>2.3074809743999998</c:v>
                </c:pt>
                <c:pt idx="59">
                  <c:v>1.8936885844800002</c:v>
                </c:pt>
                <c:pt idx="60">
                  <c:v>1.6795925247360004</c:v>
                </c:pt>
                <c:pt idx="61">
                  <c:v>1.6765204794240003</c:v>
                </c:pt>
                <c:pt idx="62">
                  <c:v>1.6969339820160001</c:v>
                </c:pt>
                <c:pt idx="63">
                  <c:v>1.3778658344639998</c:v>
                </c:pt>
                <c:pt idx="64">
                  <c:v>1.8279642044160003</c:v>
                </c:pt>
                <c:pt idx="65">
                  <c:v>1.6403756376</c:v>
                </c:pt>
                <c:pt idx="66">
                  <c:v>1.891091229216</c:v>
                </c:pt>
                <c:pt idx="67">
                  <c:v>1.7204102415360003</c:v>
                </c:pt>
                <c:pt idx="68">
                  <c:v>1.8940450596480001</c:v>
                </c:pt>
                <c:pt idx="69">
                  <c:v>1.7931345062400004</c:v>
                </c:pt>
                <c:pt idx="70">
                  <c:v>2.0012661903360001</c:v>
                </c:pt>
                <c:pt idx="71">
                  <c:v>2.2376470697280002</c:v>
                </c:pt>
                <c:pt idx="72">
                  <c:v>2.1512692387200003</c:v>
                </c:pt>
                <c:pt idx="73">
                  <c:v>1.9214682977280002</c:v>
                </c:pt>
                <c:pt idx="74">
                  <c:v>1.776619429536</c:v>
                </c:pt>
                <c:pt idx="75">
                  <c:v>1.8693539981760006</c:v>
                </c:pt>
                <c:pt idx="76">
                  <c:v>1.9024919531520004</c:v>
                </c:pt>
                <c:pt idx="77">
                  <c:v>1.8329374029120002</c:v>
                </c:pt>
                <c:pt idx="78">
                  <c:v>1.8998449196160001</c:v>
                </c:pt>
                <c:pt idx="79">
                  <c:v>2.0539880309760004</c:v>
                </c:pt>
                <c:pt idx="80">
                  <c:v>2.1552097432320001</c:v>
                </c:pt>
                <c:pt idx="81">
                  <c:v>2.2561056598080005</c:v>
                </c:pt>
                <c:pt idx="82">
                  <c:v>1.8165367409280002</c:v>
                </c:pt>
                <c:pt idx="83">
                  <c:v>2.0335544033280004</c:v>
                </c:pt>
                <c:pt idx="84">
                  <c:v>1.9416836490239999</c:v>
                </c:pt>
                <c:pt idx="85">
                  <c:v>2.2185477256319999</c:v>
                </c:pt>
                <c:pt idx="86">
                  <c:v>1.959166683264</c:v>
                </c:pt>
                <c:pt idx="87">
                  <c:v>1.9271969472000003</c:v>
                </c:pt>
                <c:pt idx="88">
                  <c:v>1.6967879019840004</c:v>
                </c:pt>
                <c:pt idx="89">
                  <c:v>1.9854829209600002</c:v>
                </c:pt>
                <c:pt idx="90">
                  <c:v>2.1645673156800003</c:v>
                </c:pt>
                <c:pt idx="91">
                  <c:v>2.0436695381760002</c:v>
                </c:pt>
                <c:pt idx="92">
                  <c:v>1.9558110620160003</c:v>
                </c:pt>
                <c:pt idx="93">
                  <c:v>2.0607730167359999</c:v>
                </c:pt>
                <c:pt idx="94">
                  <c:v>2.1979825136640003</c:v>
                </c:pt>
                <c:pt idx="95">
                  <c:v>2.03128790928</c:v>
                </c:pt>
                <c:pt idx="96">
                  <c:v>1.7006007621120003</c:v>
                </c:pt>
                <c:pt idx="97">
                  <c:v>2.1918838791359998</c:v>
                </c:pt>
                <c:pt idx="98">
                  <c:v>2.2707157845120003</c:v>
                </c:pt>
                <c:pt idx="99">
                  <c:v>2.0965395696</c:v>
                </c:pt>
                <c:pt idx="100">
                  <c:v>2.0021264867520001</c:v>
                </c:pt>
                <c:pt idx="101">
                  <c:v>1.7427233490240002</c:v>
                </c:pt>
                <c:pt idx="102">
                  <c:v>1.8049820557440002</c:v>
                </c:pt>
                <c:pt idx="103">
                  <c:v>1.8031929256320003</c:v>
                </c:pt>
                <c:pt idx="104">
                  <c:v>1.8260807839680004</c:v>
                </c:pt>
                <c:pt idx="105">
                  <c:v>1.8907033709760002</c:v>
                </c:pt>
                <c:pt idx="106">
                  <c:v>2.1044757464640003</c:v>
                </c:pt>
                <c:pt idx="107">
                  <c:v>1.9402954656960001</c:v>
                </c:pt>
                <c:pt idx="108">
                  <c:v>2.1930056561280002</c:v>
                </c:pt>
                <c:pt idx="109">
                  <c:v>1.8656635751040003</c:v>
                </c:pt>
                <c:pt idx="110">
                  <c:v>1.6203703992000003</c:v>
                </c:pt>
                <c:pt idx="111">
                  <c:v>2.54357433792</c:v>
                </c:pt>
                <c:pt idx="112">
                  <c:v>1.430135694894336</c:v>
                </c:pt>
                <c:pt idx="113">
                  <c:v>0.83065285614832585</c:v>
                </c:pt>
                <c:pt idx="114">
                  <c:v>2.7164084051546298</c:v>
                </c:pt>
                <c:pt idx="115">
                  <c:v>1.8027803871289227</c:v>
                </c:pt>
                <c:pt idx="116">
                  <c:v>3.4187774117326519</c:v>
                </c:pt>
                <c:pt idx="117">
                  <c:v>3.3605052927269234</c:v>
                </c:pt>
                <c:pt idx="118">
                  <c:v>2.6411052205630798</c:v>
                </c:pt>
                <c:pt idx="119">
                  <c:v>2.4415445752333769</c:v>
                </c:pt>
                <c:pt idx="120">
                  <c:v>3.3358592712460395</c:v>
                </c:pt>
                <c:pt idx="121">
                  <c:v>3.208320971342387</c:v>
                </c:pt>
                <c:pt idx="122">
                  <c:v>2.8942751921095513</c:v>
                </c:pt>
                <c:pt idx="123">
                  <c:v>2.8938314936914717</c:v>
                </c:pt>
                <c:pt idx="124">
                  <c:v>2.309646238562594</c:v>
                </c:pt>
                <c:pt idx="125">
                  <c:v>3.2075308204404109</c:v>
                </c:pt>
                <c:pt idx="126">
                  <c:v>1.5378272025928115</c:v>
                </c:pt>
                <c:pt idx="127">
                  <c:v>1.6594337972063262</c:v>
                </c:pt>
                <c:pt idx="128">
                  <c:v>2.496316758869733</c:v>
                </c:pt>
                <c:pt idx="129">
                  <c:v>2.33051342673147</c:v>
                </c:pt>
                <c:pt idx="130">
                  <c:v>2.6070757288378612</c:v>
                </c:pt>
                <c:pt idx="131">
                  <c:v>2.5011275899773229</c:v>
                </c:pt>
                <c:pt idx="132">
                  <c:v>2.2515836304680983</c:v>
                </c:pt>
                <c:pt idx="133">
                  <c:v>0.94081613263445318</c:v>
                </c:pt>
                <c:pt idx="134">
                  <c:v>2.8856030009615825</c:v>
                </c:pt>
                <c:pt idx="135">
                  <c:v>2.9661374587364735</c:v>
                </c:pt>
                <c:pt idx="136">
                  <c:v>3.1075156391564294</c:v>
                </c:pt>
                <c:pt idx="137">
                  <c:v>2.6017695618990806</c:v>
                </c:pt>
                <c:pt idx="138">
                  <c:v>2.2023111896506919</c:v>
                </c:pt>
                <c:pt idx="139">
                  <c:v>2.6088875081254006</c:v>
                </c:pt>
                <c:pt idx="140">
                  <c:v>0.98240914534637214</c:v>
                </c:pt>
                <c:pt idx="141">
                  <c:v>2.3619653992989424</c:v>
                </c:pt>
                <c:pt idx="142">
                  <c:v>2.5025121670554484</c:v>
                </c:pt>
                <c:pt idx="143">
                  <c:v>2.0113618413564769</c:v>
                </c:pt>
                <c:pt idx="144">
                  <c:v>2.5710981322807607</c:v>
                </c:pt>
                <c:pt idx="145">
                  <c:v>2.5983929344510308</c:v>
                </c:pt>
                <c:pt idx="146">
                  <c:v>2.554801545992003</c:v>
                </c:pt>
                <c:pt idx="147">
                  <c:v>2.0480055152860044</c:v>
                </c:pt>
                <c:pt idx="148">
                  <c:v>3.9813657653556715</c:v>
                </c:pt>
                <c:pt idx="149">
                  <c:v>2.8119970185978302</c:v>
                </c:pt>
                <c:pt idx="150">
                  <c:v>2.8188278336209751</c:v>
                </c:pt>
                <c:pt idx="151">
                  <c:v>2.9723690996306416</c:v>
                </c:pt>
                <c:pt idx="152">
                  <c:v>2.1038608604831435</c:v>
                </c:pt>
                <c:pt idx="153">
                  <c:v>1.974027729526356</c:v>
                </c:pt>
                <c:pt idx="154">
                  <c:v>1.8002270485464253</c:v>
                </c:pt>
                <c:pt idx="155">
                  <c:v>2.8127245245851786</c:v>
                </c:pt>
                <c:pt idx="156">
                  <c:v>1.4719286509062426</c:v>
                </c:pt>
                <c:pt idx="157">
                  <c:v>2.6640003791553921</c:v>
                </c:pt>
                <c:pt idx="158">
                  <c:v>1.9219214712214336</c:v>
                </c:pt>
                <c:pt idx="159">
                  <c:v>3.1625861230107648</c:v>
                </c:pt>
                <c:pt idx="160">
                  <c:v>3.3298449905383678</c:v>
                </c:pt>
                <c:pt idx="161">
                  <c:v>2.7327146625838421</c:v>
                </c:pt>
                <c:pt idx="162">
                  <c:v>3.0085541406940539</c:v>
                </c:pt>
                <c:pt idx="163">
                  <c:v>3.3324266131297939</c:v>
                </c:pt>
                <c:pt idx="164">
                  <c:v>3.6723555506505043</c:v>
                </c:pt>
                <c:pt idx="165">
                  <c:v>3.4910953474696238</c:v>
                </c:pt>
                <c:pt idx="166">
                  <c:v>2.9204876900663326</c:v>
                </c:pt>
                <c:pt idx="167">
                  <c:v>3.763308595779046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85312"/>
        <c:axId val="515585872"/>
      </c:scatterChart>
      <c:valAx>
        <c:axId val="515585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85872"/>
        <c:crosses val="autoZero"/>
        <c:crossBetween val="midCat"/>
      </c:valAx>
      <c:valAx>
        <c:axId val="5155858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85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Site Yield versus the coefficient of determination (r2)</a:t>
            </a:r>
            <a:endParaRPr lang="en-US"/>
          </a:p>
        </c:rich>
      </c:tx>
      <c:layout>
        <c:manualLayout>
          <c:xMode val="edge"/>
          <c:yMode val="edge"/>
          <c:x val="0.1615833333333333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'C0502_NDVI'!$AI$4</c:f>
              <c:strCache>
                <c:ptCount val="1"/>
                <c:pt idx="0">
                  <c:v>Yld avg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'C0502_NDVI'!$AH$5:$AH$21</c:f>
              <c:numCache>
                <c:formatCode>General</c:formatCode>
                <c:ptCount val="17"/>
                <c:pt idx="0">
                  <c:v>0.78</c:v>
                </c:pt>
                <c:pt idx="1">
                  <c:v>0.75</c:v>
                </c:pt>
                <c:pt idx="2">
                  <c:v>0.71</c:v>
                </c:pt>
                <c:pt idx="3">
                  <c:v>0.35</c:v>
                </c:pt>
                <c:pt idx="4">
                  <c:v>0.9</c:v>
                </c:pt>
                <c:pt idx="5">
                  <c:v>0.01</c:v>
                </c:pt>
                <c:pt idx="6">
                  <c:v>0.67</c:v>
                </c:pt>
                <c:pt idx="7">
                  <c:v>0.01</c:v>
                </c:pt>
                <c:pt idx="8">
                  <c:v>0.39</c:v>
                </c:pt>
                <c:pt idx="9">
                  <c:v>0.94</c:v>
                </c:pt>
                <c:pt idx="10">
                  <c:v>0.86</c:v>
                </c:pt>
                <c:pt idx="11">
                  <c:v>0.91</c:v>
                </c:pt>
                <c:pt idx="12">
                  <c:v>0.23</c:v>
                </c:pt>
                <c:pt idx="13">
                  <c:v>0.51</c:v>
                </c:pt>
                <c:pt idx="14">
                  <c:v>0.01</c:v>
                </c:pt>
                <c:pt idx="15">
                  <c:v>0.06</c:v>
                </c:pt>
                <c:pt idx="16">
                  <c:v>0.01</c:v>
                </c:pt>
              </c:numCache>
            </c:numRef>
          </c:xVal>
          <c:yVal>
            <c:numRef>
              <c:f>'C0502_NDVI'!$AI$5:$AI$21</c:f>
              <c:numCache>
                <c:formatCode>General</c:formatCode>
                <c:ptCount val="17"/>
                <c:pt idx="0">
                  <c:v>2.17</c:v>
                </c:pt>
                <c:pt idx="1">
                  <c:v>2.3199999999999998</c:v>
                </c:pt>
                <c:pt idx="2">
                  <c:v>1.64</c:v>
                </c:pt>
                <c:pt idx="3">
                  <c:v>2.82</c:v>
                </c:pt>
                <c:pt idx="4">
                  <c:v>4.3</c:v>
                </c:pt>
                <c:pt idx="5">
                  <c:v>2.7</c:v>
                </c:pt>
                <c:pt idx="6">
                  <c:v>2.2000000000000002</c:v>
                </c:pt>
                <c:pt idx="7">
                  <c:v>2.6</c:v>
                </c:pt>
                <c:pt idx="8">
                  <c:v>2.98</c:v>
                </c:pt>
                <c:pt idx="9">
                  <c:v>4.4400000000000004</c:v>
                </c:pt>
                <c:pt idx="10">
                  <c:v>2.76</c:v>
                </c:pt>
                <c:pt idx="11">
                  <c:v>1.4</c:v>
                </c:pt>
                <c:pt idx="12">
                  <c:v>2.58</c:v>
                </c:pt>
                <c:pt idx="13">
                  <c:v>3.43</c:v>
                </c:pt>
                <c:pt idx="14">
                  <c:v>2.42</c:v>
                </c:pt>
                <c:pt idx="15">
                  <c:v>1.93</c:v>
                </c:pt>
                <c:pt idx="16">
                  <c:v>2.56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588112"/>
        <c:axId val="515588672"/>
      </c:scatterChart>
      <c:valAx>
        <c:axId val="515588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Coefficient</a:t>
                </a:r>
                <a:r>
                  <a:rPr lang="en-US" baseline="0"/>
                  <a:t> of determination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88672"/>
        <c:crosses val="autoZero"/>
        <c:crossBetween val="midCat"/>
      </c:valAx>
      <c:valAx>
        <c:axId val="5155886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level, Mg/ha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88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SBNRC_validation!$AJ$7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SBNRC_validation!$AJ$8:$AJ$24</c:f>
              <c:numCache>
                <c:formatCode>General</c:formatCode>
                <c:ptCount val="17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SBNRC_validation!$AK$7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SBNRC_validation!$AK$8:$AK$24</c:f>
              <c:numCache>
                <c:formatCode>General</c:formatCode>
                <c:ptCount val="17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54.963059999999999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31.8796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38064"/>
        <c:axId val="417938624"/>
      </c:scatterChart>
      <c:scatterChart>
        <c:scatterStyle val="lineMarker"/>
        <c:varyColors val="0"/>
        <c:ser>
          <c:idx val="2"/>
          <c:order val="0"/>
          <c:tx>
            <c:strRef>
              <c:f>SBNRC_validation!$AA$7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SBNRC_validation!$AA$8:$AA$24</c:f>
              <c:numCache>
                <c:formatCode>0.0</c:formatCode>
                <c:ptCount val="17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39744"/>
        <c:axId val="417939184"/>
      </c:scatterChart>
      <c:valAx>
        <c:axId val="41793806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7938624"/>
        <c:crosses val="autoZero"/>
        <c:crossBetween val="midCat"/>
      </c:valAx>
      <c:valAx>
        <c:axId val="417938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7938064"/>
        <c:crosses val="autoZero"/>
        <c:crossBetween val="midCat"/>
      </c:valAx>
      <c:valAx>
        <c:axId val="4179391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17939744"/>
        <c:crosses val="max"/>
        <c:crossBetween val="midCat"/>
      </c:valAx>
      <c:valAx>
        <c:axId val="41793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7939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55294434694"/>
          <c:y val="4.1090696996208799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089264"/>
        <c:axId val="522089824"/>
      </c:barChart>
      <c:catAx>
        <c:axId val="52208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0898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22089824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08926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Means'!$L$6:$L$49</c:f>
              <c:numCache>
                <c:formatCode>General</c:formatCode>
                <c:ptCount val="44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</c:numCache>
            </c:numRef>
          </c:val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Means'!$T$6:$T$49</c:f>
              <c:numCache>
                <c:formatCode>General</c:formatCode>
                <c:ptCount val="44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093184"/>
        <c:axId val="522093744"/>
      </c:barChart>
      <c:catAx>
        <c:axId val="5220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2209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2093744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093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Means'!$G$6:$G$47</c:f>
              <c:numCache>
                <c:formatCode>General</c:formatCode>
                <c:ptCount val="42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</c:numCache>
            </c:numRef>
          </c:cat>
          <c:val>
            <c:numRef>
              <c:f>'Treatment Means'!$Z$6:$Z$47</c:f>
              <c:numCache>
                <c:formatCode>General</c:formatCode>
                <c:ptCount val="42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096544"/>
        <c:axId val="522097104"/>
      </c:barChart>
      <c:catAx>
        <c:axId val="5220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0971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22097104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09654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00464"/>
        <c:axId val="522101024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01584"/>
        <c:axId val="522102144"/>
      </c:scatterChart>
      <c:valAx>
        <c:axId val="52210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101024"/>
        <c:crosses val="autoZero"/>
        <c:crossBetween val="midCat"/>
      </c:valAx>
      <c:valAx>
        <c:axId val="52210102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100464"/>
        <c:crosses val="autoZero"/>
        <c:crossBetween val="midCat"/>
      </c:valAx>
      <c:valAx>
        <c:axId val="52210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102144"/>
        <c:crosses val="autoZero"/>
        <c:crossBetween val="midCat"/>
      </c:valAx>
      <c:valAx>
        <c:axId val="5221021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101584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04944"/>
        <c:axId val="522105504"/>
      </c:scatterChart>
      <c:valAx>
        <c:axId val="52210494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105504"/>
        <c:crosses val="autoZero"/>
        <c:crossBetween val="midCat"/>
      </c:valAx>
      <c:valAx>
        <c:axId val="52210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104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07744"/>
        <c:axId val="522108304"/>
      </c:scatterChart>
      <c:valAx>
        <c:axId val="52210774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108304"/>
        <c:crosses val="autoZero"/>
        <c:crossBetween val="midCat"/>
      </c:valAx>
      <c:valAx>
        <c:axId val="522108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1077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10544"/>
        <c:axId val="522111104"/>
      </c:scatterChart>
      <c:valAx>
        <c:axId val="52211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11104"/>
        <c:crosses val="autoZero"/>
        <c:crossBetween val="midCat"/>
      </c:valAx>
      <c:valAx>
        <c:axId val="522111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1054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112784"/>
        <c:axId val="522113344"/>
      </c:barChart>
      <c:catAx>
        <c:axId val="52211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13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22113344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1278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'Treatment Means'!$W$6:$W$49</c:f>
              <c:numCache>
                <c:formatCode>General</c:formatCode>
                <c:ptCount val="44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15584"/>
        <c:axId val="522116144"/>
      </c:scatterChart>
      <c:valAx>
        <c:axId val="522115584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16144"/>
        <c:crosses val="autoZero"/>
        <c:crossBetween val="midCat"/>
      </c:valAx>
      <c:valAx>
        <c:axId val="522116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1558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1971-2015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625"/>
          <c:y val="4.5138888888888888E-2"/>
          <c:w val="0.8"/>
          <c:h val="0.7013888888888888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Means'!$K$6:$K$49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Means'!$P$6:$P$49</c:f>
              <c:numCache>
                <c:formatCode>General</c:formatCode>
                <c:ptCount val="44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19504"/>
        <c:axId val="522120064"/>
      </c:scatterChart>
      <c:valAx>
        <c:axId val="522119504"/>
        <c:scaling>
          <c:orientation val="minMax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20064"/>
        <c:crosses val="autoZero"/>
        <c:crossBetween val="midCat"/>
      </c:valAx>
      <c:valAx>
        <c:axId val="522120064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1950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'Trt_Means+NUE'!$V$5:$V$40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13.808937315599998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41424"/>
        <c:axId val="417941984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</c:dPt>
          <c:val>
            <c:numRef>
              <c:f>'Trt_Means+NUE'!$AA$5:$AA$40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-32.333743879080004</c:v>
                </c:pt>
                <c:pt idx="35">
                  <c:v>-42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417942544"/>
        <c:axId val="417943104"/>
      </c:barChart>
      <c:catAx>
        <c:axId val="41794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41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794198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41424"/>
        <c:crosses val="autoZero"/>
        <c:crossBetween val="between"/>
      </c:valAx>
      <c:catAx>
        <c:axId val="41794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43104"/>
        <c:crosses val="autoZero"/>
        <c:auto val="1"/>
        <c:lblAlgn val="ctr"/>
        <c:lblOffset val="100"/>
        <c:noMultiLvlLbl val="0"/>
      </c:catAx>
      <c:valAx>
        <c:axId val="417943104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42544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122864"/>
        <c:axId val="522123424"/>
      </c:barChart>
      <c:catAx>
        <c:axId val="52212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12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2123424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12286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'YPO-RI'!$T$3</c:f>
              <c:strCache>
                <c:ptCount val="1"/>
                <c:pt idx="0">
                  <c:v>RI 0-N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4868547681539808E-2"/>
                  <c:y val="-0.1984122017321124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0.0003x + 0.7774
R² = 0.19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'YPO-RI'!$T$4:$T$49</c:f>
              <c:numCache>
                <c:formatCode>General</c:formatCode>
                <c:ptCount val="46"/>
                <c:pt idx="2">
                  <c:v>1.0190605854322667</c:v>
                </c:pt>
                <c:pt idx="3">
                  <c:v>0.78139534883720929</c:v>
                </c:pt>
                <c:pt idx="4">
                  <c:v>1.6800731261425959</c:v>
                </c:pt>
                <c:pt idx="5">
                  <c:v>1.8817567567567572</c:v>
                </c:pt>
                <c:pt idx="6">
                  <c:v>2.0091027308192451</c:v>
                </c:pt>
                <c:pt idx="7">
                  <c:v>1.6987522281639929</c:v>
                </c:pt>
                <c:pt idx="8">
                  <c:v>1.8613138686131383</c:v>
                </c:pt>
                <c:pt idx="9">
                  <c:v>1.050630391506304</c:v>
                </c:pt>
                <c:pt idx="10">
                  <c:v>2.6531126304426045</c:v>
                </c:pt>
                <c:pt idx="11">
                  <c:v>1.9845209159524115</c:v>
                </c:pt>
                <c:pt idx="12">
                  <c:v>1.0110010000909173</c:v>
                </c:pt>
                <c:pt idx="13">
                  <c:v>0.97093739863769046</c:v>
                </c:pt>
                <c:pt idx="14">
                  <c:v>1.2093511164393826</c:v>
                </c:pt>
                <c:pt idx="15">
                  <c:v>1.4801028529447777</c:v>
                </c:pt>
                <c:pt idx="16">
                  <c:v>1.1393549185909739</c:v>
                </c:pt>
                <c:pt idx="17">
                  <c:v>1.3610723948511929</c:v>
                </c:pt>
                <c:pt idx="18">
                  <c:v>2.3329947363560803</c:v>
                </c:pt>
                <c:pt idx="19">
                  <c:v>2.2289939192924266</c:v>
                </c:pt>
                <c:pt idx="20">
                  <c:v>1.6591016548463358</c:v>
                </c:pt>
                <c:pt idx="21">
                  <c:v>1.3016994041050538</c:v>
                </c:pt>
                <c:pt idx="22">
                  <c:v>2.1658775786269877</c:v>
                </c:pt>
                <c:pt idx="23">
                  <c:v>2.1174603174603175</c:v>
                </c:pt>
                <c:pt idx="24">
                  <c:v>4.0850831742568863</c:v>
                </c:pt>
                <c:pt idx="25">
                  <c:v>1.5638683319486868</c:v>
                </c:pt>
                <c:pt idx="26">
                  <c:v>2.1518626174100377</c:v>
                </c:pt>
                <c:pt idx="27">
                  <c:v>2.8269042996555025</c:v>
                </c:pt>
                <c:pt idx="28">
                  <c:v>1.9762607549951794</c:v>
                </c:pt>
                <c:pt idx="29">
                  <c:v>2.8161939738653992</c:v>
                </c:pt>
                <c:pt idx="30">
                  <c:v>1.6275229389330952</c:v>
                </c:pt>
                <c:pt idx="31">
                  <c:v>0.76899288473525151</c:v>
                </c:pt>
                <c:pt idx="32">
                  <c:v>1.2065161863742739</c:v>
                </c:pt>
                <c:pt idx="33">
                  <c:v>2.2286212899293791</c:v>
                </c:pt>
                <c:pt idx="34">
                  <c:v>3.0349999999999997</c:v>
                </c:pt>
                <c:pt idx="35">
                  <c:v>1.7886837293071496</c:v>
                </c:pt>
                <c:pt idx="36">
                  <c:v>1.183139534883721</c:v>
                </c:pt>
                <c:pt idx="37">
                  <c:v>1.2997416020671835</c:v>
                </c:pt>
                <c:pt idx="38">
                  <c:v>2.0889309366130555</c:v>
                </c:pt>
                <c:pt idx="39">
                  <c:v>3.1562229904926529</c:v>
                </c:pt>
                <c:pt idx="40">
                  <c:v>2.4055299539170512</c:v>
                </c:pt>
                <c:pt idx="41">
                  <c:v>1.6245001817520897</c:v>
                </c:pt>
                <c:pt idx="42">
                  <c:v>2.2615441448097524</c:v>
                </c:pt>
                <c:pt idx="43">
                  <c:v>1.7331594958713603</c:v>
                </c:pt>
                <c:pt idx="44">
                  <c:v>0.94763343403826783</c:v>
                </c:pt>
                <c:pt idx="45">
                  <c:v>1.4061732725359521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0923009623798"/>
                  <c:y val="-0.3095608162986141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'YPO-RI'!$U$4:$U$49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26224"/>
        <c:axId val="522126784"/>
      </c:scatterChart>
      <c:valAx>
        <c:axId val="522126224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26784"/>
        <c:crosses val="autoZero"/>
        <c:crossBetween val="midCat"/>
      </c:valAx>
      <c:valAx>
        <c:axId val="5221267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2126224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375131233595801"/>
          <c:y val="5.9801482469414448E-2"/>
          <c:w val="0.1301375765529309"/>
          <c:h val="0.167434233587251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1971-2015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'YPO-RI'!$W$4:$W$49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xVal>
          <c:yVal>
            <c:numRef>
              <c:f>'YPO-RI'!$X$4:$X$49</c:f>
              <c:numCache>
                <c:formatCode>General</c:formatCode>
                <c:ptCount val="46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29584"/>
        <c:axId val="522130144"/>
      </c:scatterChart>
      <c:valAx>
        <c:axId val="522129584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30144"/>
        <c:crosses val="autoZero"/>
        <c:crossBetween val="midCat"/>
      </c:valAx>
      <c:valAx>
        <c:axId val="5221301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221295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6.8964785651793523E-2"/>
                  <c:y val="0.12618225653389417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'YPO-RI'!$F$6:$F$49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0210345581802275"/>
                  <c:y val="-0.15677515880547505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'YPO-RI'!$K$6:$K$48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32944"/>
        <c:axId val="522133504"/>
      </c:scatterChart>
      <c:valAx>
        <c:axId val="522132944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33504"/>
        <c:crosses val="autoZero"/>
        <c:crossBetween val="midCat"/>
      </c:valAx>
      <c:valAx>
        <c:axId val="5221335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213294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2009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7499573490813649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'2009 Comprehensive'!$J$7:$J$34</c:f>
              <c:numCache>
                <c:formatCode>General</c:formatCode>
                <c:ptCount val="28"/>
                <c:pt idx="0">
                  <c:v>0.27936</c:v>
                </c:pt>
                <c:pt idx="1">
                  <c:v>0.23750000000000002</c:v>
                </c:pt>
                <c:pt idx="2">
                  <c:v>0.3808766666666667</c:v>
                </c:pt>
                <c:pt idx="3">
                  <c:v>0.35829666666666665</c:v>
                </c:pt>
                <c:pt idx="4">
                  <c:v>0.45581333333333335</c:v>
                </c:pt>
                <c:pt idx="5">
                  <c:v>0.53195666666666674</c:v>
                </c:pt>
                <c:pt idx="6">
                  <c:v>0.57001666666666673</c:v>
                </c:pt>
                <c:pt idx="7">
                  <c:v>0.29194333333333333</c:v>
                </c:pt>
                <c:pt idx="8">
                  <c:v>0.32094333333333336</c:v>
                </c:pt>
                <c:pt idx="9">
                  <c:v>0.40887333333333337</c:v>
                </c:pt>
                <c:pt idx="10">
                  <c:v>0.33687666666666666</c:v>
                </c:pt>
                <c:pt idx="11">
                  <c:v>0.58394000000000001</c:v>
                </c:pt>
                <c:pt idx="12">
                  <c:v>0.63349</c:v>
                </c:pt>
                <c:pt idx="13">
                  <c:v>0.77048000000000005</c:v>
                </c:pt>
                <c:pt idx="14">
                  <c:v>0.30109000000000002</c:v>
                </c:pt>
                <c:pt idx="15">
                  <c:v>0.29843666666666668</c:v>
                </c:pt>
                <c:pt idx="16">
                  <c:v>0.42802333333333326</c:v>
                </c:pt>
                <c:pt idx="17">
                  <c:v>0.50137666666666669</c:v>
                </c:pt>
                <c:pt idx="18">
                  <c:v>0.60621333333333327</c:v>
                </c:pt>
                <c:pt idx="19">
                  <c:v>0.63002000000000002</c:v>
                </c:pt>
                <c:pt idx="20">
                  <c:v>0.70982999999999985</c:v>
                </c:pt>
                <c:pt idx="21">
                  <c:v>0.33982666666666667</c:v>
                </c:pt>
                <c:pt idx="22">
                  <c:v>0.31143666666666664</c:v>
                </c:pt>
                <c:pt idx="23">
                  <c:v>0.32490333333333332</c:v>
                </c:pt>
                <c:pt idx="24">
                  <c:v>0.48761333333333329</c:v>
                </c:pt>
                <c:pt idx="25">
                  <c:v>0.64891999999999994</c:v>
                </c:pt>
                <c:pt idx="26">
                  <c:v>0.72369666666666665</c:v>
                </c:pt>
                <c:pt idx="27">
                  <c:v>0.69732666666666665</c:v>
                </c:pt>
              </c:numCache>
            </c:numRef>
          </c:xVal>
          <c:yVal>
            <c:numRef>
              <c:f>'2009 Comprehensive'!$C$7:$C$34</c:f>
              <c:numCache>
                <c:formatCode>0.00</c:formatCode>
                <c:ptCount val="28"/>
                <c:pt idx="0">
                  <c:v>22.389847314449998</c:v>
                </c:pt>
                <c:pt idx="1">
                  <c:v>20.913010999649995</c:v>
                </c:pt>
                <c:pt idx="2">
                  <c:v>21.2360689435125</c:v>
                </c:pt>
                <c:pt idx="3">
                  <c:v>35.381391771206246</c:v>
                </c:pt>
                <c:pt idx="4">
                  <c:v>35.912129821837496</c:v>
                </c:pt>
                <c:pt idx="5">
                  <c:v>46.273059592856242</c:v>
                </c:pt>
                <c:pt idx="6">
                  <c:v>62.356730083724997</c:v>
                </c:pt>
                <c:pt idx="7">
                  <c:v>23.889759196668752</c:v>
                </c:pt>
                <c:pt idx="8">
                  <c:v>22.989812067337496</c:v>
                </c:pt>
                <c:pt idx="9">
                  <c:v>34.781427018318745</c:v>
                </c:pt>
                <c:pt idx="10">
                  <c:v>30.512447045849992</c:v>
                </c:pt>
                <c:pt idx="11">
                  <c:v>43.75782274421249</c:v>
                </c:pt>
                <c:pt idx="12">
                  <c:v>62.564410190493753</c:v>
                </c:pt>
                <c:pt idx="13">
                  <c:v>77.794284686868735</c:v>
                </c:pt>
                <c:pt idx="14">
                  <c:v>26.312693775637495</c:v>
                </c:pt>
                <c:pt idx="15">
                  <c:v>26.589600584662492</c:v>
                </c:pt>
                <c:pt idx="16">
                  <c:v>32.612323680956244</c:v>
                </c:pt>
                <c:pt idx="17">
                  <c:v>42.67327107553124</c:v>
                </c:pt>
                <c:pt idx="18">
                  <c:v>52.157329284637498</c:v>
                </c:pt>
                <c:pt idx="19">
                  <c:v>62.149049976956235</c:v>
                </c:pt>
                <c:pt idx="20">
                  <c:v>80.355672670350003</c:v>
                </c:pt>
                <c:pt idx="21">
                  <c:v>21.305295645768748</c:v>
                </c:pt>
                <c:pt idx="22">
                  <c:v>22.066789370587497</c:v>
                </c:pt>
                <c:pt idx="23">
                  <c:v>29.958633427799995</c:v>
                </c:pt>
                <c:pt idx="24">
                  <c:v>42.211759727156249</c:v>
                </c:pt>
                <c:pt idx="25">
                  <c:v>42.211759727156249</c:v>
                </c:pt>
                <c:pt idx="26">
                  <c:v>58.110825678674978</c:v>
                </c:pt>
                <c:pt idx="27">
                  <c:v>71.633108186062515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36304"/>
        <c:axId val="522136864"/>
      </c:scatterChart>
      <c:valAx>
        <c:axId val="52213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36864"/>
        <c:crosses val="autoZero"/>
        <c:crossBetween val="midCat"/>
      </c:valAx>
      <c:valAx>
        <c:axId val="522136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363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Distribution!$G$5:$G$16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139104"/>
        <c:axId val="522139664"/>
      </c:barChart>
      <c:catAx>
        <c:axId val="5221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39664"/>
        <c:crosses val="autoZero"/>
        <c:auto val="1"/>
        <c:lblAlgn val="ctr"/>
        <c:lblOffset val="100"/>
        <c:noMultiLvlLbl val="0"/>
      </c:catAx>
      <c:valAx>
        <c:axId val="522139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3910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Distribution!$L$5:$L$22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141904"/>
        <c:axId val="522142464"/>
      </c:barChart>
      <c:catAx>
        <c:axId val="52214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42464"/>
        <c:crosses val="autoZero"/>
        <c:auto val="1"/>
        <c:lblAlgn val="ctr"/>
        <c:lblOffset val="100"/>
        <c:noMultiLvlLbl val="0"/>
      </c:catAx>
      <c:valAx>
        <c:axId val="522142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4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Distribution!$C$5:$C$43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Distribution!$I$5:$I$43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44704"/>
        <c:axId val="522145264"/>
      </c:scatterChart>
      <c:valAx>
        <c:axId val="52214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45264"/>
        <c:crosses val="autoZero"/>
        <c:crossBetween val="midCat"/>
      </c:valAx>
      <c:valAx>
        <c:axId val="522145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214470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148064"/>
        <c:axId val="522148624"/>
      </c:barChart>
      <c:catAx>
        <c:axId val="52214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2148624"/>
        <c:crosses val="autoZero"/>
        <c:auto val="1"/>
        <c:lblAlgn val="ctr"/>
        <c:lblOffset val="100"/>
        <c:noMultiLvlLbl val="0"/>
      </c:catAx>
      <c:valAx>
        <c:axId val="5221486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2148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'P Response'!$P$3:$P$45</c:f>
              <c:numCache>
                <c:formatCode>General</c:formatCode>
                <c:ptCount val="43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151424"/>
        <c:axId val="522151984"/>
      </c:scatterChart>
      <c:valAx>
        <c:axId val="522151424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522151984"/>
        <c:crosses val="autoZero"/>
        <c:crossBetween val="midCat"/>
      </c:valAx>
      <c:valAx>
        <c:axId val="5221519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2151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'Trt_Means+NUE'!$G$5:$G$48</c:f>
              <c:numCache>
                <c:formatCode>General</c:formatCode>
                <c:ptCount val="44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2315.712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</c:numCache>
            </c:numRef>
          </c:val>
        </c:ser>
        <c:ser>
          <c:idx val="2"/>
          <c:order val="1"/>
          <c:tx>
            <c:strRef>
              <c:f>'Trt_Means+NUE'!$N$4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'Trt_Means+NUE'!$N$5:$N$48</c:f>
              <c:numCache>
                <c:formatCode>General</c:formatCode>
                <c:ptCount val="44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45904"/>
        <c:axId val="417946464"/>
      </c:barChart>
      <c:catAx>
        <c:axId val="41794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4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9464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45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159072"/>
        <c:axId val="520159632"/>
      </c:barChart>
      <c:catAx>
        <c:axId val="52015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0159632"/>
        <c:crosses val="autoZero"/>
        <c:auto val="1"/>
        <c:lblAlgn val="ctr"/>
        <c:lblOffset val="100"/>
        <c:noMultiLvlLbl val="0"/>
      </c:catAx>
      <c:valAx>
        <c:axId val="5201596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015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Response'!$N$3:$N$45</c:f>
              <c:numCache>
                <c:formatCode>General</c:formatCode>
                <c:ptCount val="43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162432"/>
        <c:axId val="520162992"/>
      </c:barChart>
      <c:catAx>
        <c:axId val="52016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0162992"/>
        <c:crosses val="autoZero"/>
        <c:auto val="1"/>
        <c:lblAlgn val="ctr"/>
        <c:lblOffset val="100"/>
        <c:noMultiLvlLbl val="0"/>
      </c:catAx>
      <c:valAx>
        <c:axId val="5201629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0162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Response'!$O$3:$O$45</c:f>
              <c:numCache>
                <c:formatCode>General</c:formatCode>
                <c:ptCount val="43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165232"/>
        <c:axId val="520165792"/>
      </c:barChart>
      <c:catAx>
        <c:axId val="52016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0165792"/>
        <c:crosses val="autoZero"/>
        <c:auto val="1"/>
        <c:lblAlgn val="ctr"/>
        <c:lblOffset val="100"/>
        <c:noMultiLvlLbl val="0"/>
      </c:catAx>
      <c:valAx>
        <c:axId val="5201657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016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58095288297307"/>
          <c:y val="2.5428331875182269E-2"/>
          <c:w val="0.82753014600396879"/>
          <c:h val="0.78165099154272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'Rep 3 vs Rep 4'!$J$2</c:f>
              <c:strCache>
                <c:ptCount val="1"/>
                <c:pt idx="0">
                  <c:v>LSD r=4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4'!$K$3:$K$46</c:f>
              <c:numCache>
                <c:formatCode>0.00</c:formatCode>
                <c:ptCount val="44"/>
                <c:pt idx="0">
                  <c:v>0.29066337533745124</c:v>
                </c:pt>
                <c:pt idx="1">
                  <c:v>0.2508510923345561</c:v>
                </c:pt>
                <c:pt idx="2">
                  <c:v>0.26163753665374551</c:v>
                </c:pt>
                <c:pt idx="3">
                  <c:v>0.28115725114149198</c:v>
                </c:pt>
                <c:pt idx="4">
                  <c:v>0.28441526545359691</c:v>
                </c:pt>
                <c:pt idx="5">
                  <c:v>0.26669464458245129</c:v>
                </c:pt>
                <c:pt idx="6">
                  <c:v>0.50536162182041489</c:v>
                </c:pt>
                <c:pt idx="7">
                  <c:v>0.80627822440524843</c:v>
                </c:pt>
                <c:pt idx="8">
                  <c:v>0.40745817719044497</c:v>
                </c:pt>
                <c:pt idx="9">
                  <c:v>0.49206029779188654</c:v>
                </c:pt>
                <c:pt idx="10">
                  <c:v>0.32022351979178548</c:v>
                </c:pt>
                <c:pt idx="11">
                  <c:v>0.41540769138839984</c:v>
                </c:pt>
                <c:pt idx="12">
                  <c:v>0.41027487170354465</c:v>
                </c:pt>
                <c:pt idx="13">
                  <c:v>0.25737721064989422</c:v>
                </c:pt>
                <c:pt idx="14">
                  <c:v>0.21951110153393155</c:v>
                </c:pt>
                <c:pt idx="15">
                  <c:v>0.39911967869139209</c:v>
                </c:pt>
                <c:pt idx="16">
                  <c:v>0.59239465451092665</c:v>
                </c:pt>
                <c:pt idx="17">
                  <c:v>0.36650880000000008</c:v>
                </c:pt>
                <c:pt idx="18">
                  <c:v>0.29334526519635523</c:v>
                </c:pt>
                <c:pt idx="19">
                  <c:v>0.25576129310902385</c:v>
                </c:pt>
                <c:pt idx="20">
                  <c:v>0.33167123512586982</c:v>
                </c:pt>
                <c:pt idx="21">
                  <c:v>0.37886926141538596</c:v>
                </c:pt>
                <c:pt idx="22">
                  <c:v>0.39992679716728163</c:v>
                </c:pt>
                <c:pt idx="23">
                  <c:v>0.32365765038410577</c:v>
                </c:pt>
                <c:pt idx="24">
                  <c:v>0.63568206474972999</c:v>
                </c:pt>
                <c:pt idx="25">
                  <c:v>0.73421067350977687</c:v>
                </c:pt>
                <c:pt idx="26">
                  <c:v>0.30519767614528137</c:v>
                </c:pt>
                <c:pt idx="27">
                  <c:v>0.43321267936679786</c:v>
                </c:pt>
                <c:pt idx="28">
                  <c:v>0.54821084536167286</c:v>
                </c:pt>
                <c:pt idx="29">
                  <c:v>0.43480479307312159</c:v>
                </c:pt>
                <c:pt idx="30">
                  <c:v>0.56753331022000819</c:v>
                </c:pt>
                <c:pt idx="31">
                  <c:v>0.68318486624549879</c:v>
                </c:pt>
                <c:pt idx="32">
                  <c:v>0.44733775628819883</c:v>
                </c:pt>
                <c:pt idx="33">
                  <c:v>0.56395056771968965</c:v>
                </c:pt>
                <c:pt idx="34">
                  <c:v>0.85588718019589471</c:v>
                </c:pt>
                <c:pt idx="35">
                  <c:v>0.74405792488832478</c:v>
                </c:pt>
                <c:pt idx="36">
                  <c:v>0.71905891623716067</c:v>
                </c:pt>
                <c:pt idx="37">
                  <c:v>0.40130665220581629</c:v>
                </c:pt>
                <c:pt idx="38">
                  <c:v>0.22835675358280955</c:v>
                </c:pt>
                <c:pt idx="39">
                  <c:v>0.78126539081159874</c:v>
                </c:pt>
                <c:pt idx="40">
                  <c:v>0.38692993226164346</c:v>
                </c:pt>
                <c:pt idx="41">
                  <c:v>0.47954341881552298</c:v>
                </c:pt>
                <c:pt idx="42">
                  <c:v>0.25286305457682035</c:v>
                </c:pt>
                <c:pt idx="43">
                  <c:v>0.71700592442071232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'Rep 3 vs Rep 4'!$O$2</c:f>
              <c:strCache>
                <c:ptCount val="1"/>
                <c:pt idx="0">
                  <c:v>LSD r=3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4'!$P$3:$P$46</c:f>
              <c:numCache>
                <c:formatCode>General</c:formatCode>
                <c:ptCount val="44"/>
                <c:pt idx="0">
                  <c:v>0.35883769648129216</c:v>
                </c:pt>
                <c:pt idx="1">
                  <c:v>0.1778473952578446</c:v>
                </c:pt>
                <c:pt idx="2">
                  <c:v>0.26210627560590755</c:v>
                </c:pt>
                <c:pt idx="3">
                  <c:v>0.34228116218103505</c:v>
                </c:pt>
                <c:pt idx="4">
                  <c:v>0.30967925063200469</c:v>
                </c:pt>
                <c:pt idx="5">
                  <c:v>0.25376773052537627</c:v>
                </c:pt>
                <c:pt idx="6">
                  <c:v>0.68001923172804457</c:v>
                </c:pt>
                <c:pt idx="7">
                  <c:v>0.95429670817414014</c:v>
                </c:pt>
                <c:pt idx="8">
                  <c:v>0.48718501494196226</c:v>
                </c:pt>
                <c:pt idx="9">
                  <c:v>0.63149600724628496</c:v>
                </c:pt>
                <c:pt idx="10">
                  <c:v>0.39989966613639477</c:v>
                </c:pt>
                <c:pt idx="11">
                  <c:v>0.51618655455561802</c:v>
                </c:pt>
                <c:pt idx="12">
                  <c:v>0.48692525218558957</c:v>
                </c:pt>
                <c:pt idx="13">
                  <c:v>0.2973829686044579</c:v>
                </c:pt>
                <c:pt idx="14">
                  <c:v>0.25894971619988311</c:v>
                </c:pt>
                <c:pt idx="15">
                  <c:v>0.47027102231798212</c:v>
                </c:pt>
                <c:pt idx="16">
                  <c:v>0.76742748160331098</c:v>
                </c:pt>
                <c:pt idx="17">
                  <c:v>0.3936819914601124</c:v>
                </c:pt>
                <c:pt idx="18">
                  <c:v>0.3252225444584062</c:v>
                </c:pt>
                <c:pt idx="19">
                  <c:v>0.2992913280935483</c:v>
                </c:pt>
                <c:pt idx="20">
                  <c:v>0.41251395670934576</c:v>
                </c:pt>
                <c:pt idx="21">
                  <c:v>0.45965897062931338</c:v>
                </c:pt>
                <c:pt idx="22">
                  <c:v>0.54457325466460438</c:v>
                </c:pt>
                <c:pt idx="23">
                  <c:v>0.42445582622459077</c:v>
                </c:pt>
                <c:pt idx="24">
                  <c:v>0.79416379811723992</c:v>
                </c:pt>
                <c:pt idx="25">
                  <c:v>0.92760673239471492</c:v>
                </c:pt>
                <c:pt idx="26">
                  <c:v>0.37101541341566929</c:v>
                </c:pt>
                <c:pt idx="27">
                  <c:v>0.4983536625650502</c:v>
                </c:pt>
                <c:pt idx="28">
                  <c:v>0.62170321305265919</c:v>
                </c:pt>
                <c:pt idx="29">
                  <c:v>0.57497267986574807</c:v>
                </c:pt>
                <c:pt idx="30">
                  <c:v>0.60812367626330743</c:v>
                </c:pt>
                <c:pt idx="31">
                  <c:v>0.865662034302071</c:v>
                </c:pt>
                <c:pt idx="32">
                  <c:v>0.56386319634464532</c:v>
                </c:pt>
                <c:pt idx="33">
                  <c:v>0.70414992330894977</c:v>
                </c:pt>
                <c:pt idx="34">
                  <c:v>0.79964112846701418</c:v>
                </c:pt>
                <c:pt idx="35">
                  <c:v>1.0561200688103602</c:v>
                </c:pt>
                <c:pt idx="36">
                  <c:v>0.89101367531592912</c:v>
                </c:pt>
                <c:pt idx="37">
                  <c:v>0.50989812817856084</c:v>
                </c:pt>
                <c:pt idx="38">
                  <c:v>0.29524810274750285</c:v>
                </c:pt>
                <c:pt idx="39">
                  <c:v>1.0167521743591208</c:v>
                </c:pt>
                <c:pt idx="40">
                  <c:v>0.41435008131771855</c:v>
                </c:pt>
                <c:pt idx="41">
                  <c:v>0.60184988044528187</c:v>
                </c:pt>
                <c:pt idx="42">
                  <c:v>0.29695722326288004</c:v>
                </c:pt>
                <c:pt idx="43">
                  <c:v>0.7182921419255538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68592"/>
        <c:axId val="520169152"/>
      </c:scatterChart>
      <c:valAx>
        <c:axId val="520168592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69152"/>
        <c:crosses val="autoZero"/>
        <c:crossBetween val="midCat"/>
        <c:majorUnit val="5"/>
      </c:valAx>
      <c:valAx>
        <c:axId val="520169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LSD,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68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481093062356314"/>
          <c:y val="0.62557815689705454"/>
          <c:w val="0.14204461942257218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 horizontalDpi="-3" verticalDpi="0"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Rep_Time!$G$3</c:f>
              <c:strCache>
                <c:ptCount val="1"/>
                <c:pt idx="0">
                  <c:v>rep 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Rep_Time!$G$4:$G$47</c:f>
              <c:numCache>
                <c:formatCode>General</c:formatCode>
                <c:ptCount val="44"/>
                <c:pt idx="0">
                  <c:v>31.4</c:v>
                </c:pt>
                <c:pt idx="1">
                  <c:v>29.64</c:v>
                </c:pt>
                <c:pt idx="2">
                  <c:v>15.972</c:v>
                </c:pt>
                <c:pt idx="3">
                  <c:v>23.353000000000002</c:v>
                </c:pt>
                <c:pt idx="4">
                  <c:v>21.78</c:v>
                </c:pt>
                <c:pt idx="5">
                  <c:v>14.882999999999999</c:v>
                </c:pt>
                <c:pt idx="6">
                  <c:v>19.844000000000001</c:v>
                </c:pt>
                <c:pt idx="7">
                  <c:v>38.22</c:v>
                </c:pt>
                <c:pt idx="8">
                  <c:v>15.37</c:v>
                </c:pt>
                <c:pt idx="9">
                  <c:v>20.45</c:v>
                </c:pt>
                <c:pt idx="10">
                  <c:v>25.41</c:v>
                </c:pt>
                <c:pt idx="11">
                  <c:v>34</c:v>
                </c:pt>
                <c:pt idx="12">
                  <c:v>29.77</c:v>
                </c:pt>
                <c:pt idx="13">
                  <c:v>20.57</c:v>
                </c:pt>
                <c:pt idx="14">
                  <c:v>38.11</c:v>
                </c:pt>
                <c:pt idx="15">
                  <c:v>31.46</c:v>
                </c:pt>
                <c:pt idx="16">
                  <c:v>25.89</c:v>
                </c:pt>
                <c:pt idx="17">
                  <c:v>14.28</c:v>
                </c:pt>
                <c:pt idx="18">
                  <c:v>25.05</c:v>
                </c:pt>
                <c:pt idx="19">
                  <c:v>17.670000000000002</c:v>
                </c:pt>
                <c:pt idx="20">
                  <c:v>17.169899999999998</c:v>
                </c:pt>
                <c:pt idx="21">
                  <c:v>18.004799999999999</c:v>
                </c:pt>
                <c:pt idx="22">
                  <c:v>9.5469000000000008</c:v>
                </c:pt>
                <c:pt idx="23">
                  <c:v>26.594999999999999</c:v>
                </c:pt>
                <c:pt idx="24">
                  <c:v>17.9878</c:v>
                </c:pt>
                <c:pt idx="25">
                  <c:v>20.725300000000001</c:v>
                </c:pt>
                <c:pt idx="26">
                  <c:v>24.901800000000001</c:v>
                </c:pt>
                <c:pt idx="27">
                  <c:v>17.6569</c:v>
                </c:pt>
                <c:pt idx="28">
                  <c:v>19.898299999999999</c:v>
                </c:pt>
                <c:pt idx="29">
                  <c:v>19.883199999999999</c:v>
                </c:pt>
                <c:pt idx="30">
                  <c:v>31.450600000000001</c:v>
                </c:pt>
                <c:pt idx="31">
                  <c:v>29.8811</c:v>
                </c:pt>
                <c:pt idx="32">
                  <c:v>28.829699999999999</c:v>
                </c:pt>
                <c:pt idx="33">
                  <c:v>25.2441</c:v>
                </c:pt>
                <c:pt idx="34">
                  <c:v>38.1235</c:v>
                </c:pt>
                <c:pt idx="35">
                  <c:v>36.94</c:v>
                </c:pt>
                <c:pt idx="36">
                  <c:v>39.478900000000003</c:v>
                </c:pt>
                <c:pt idx="37">
                  <c:v>22.39</c:v>
                </c:pt>
                <c:pt idx="38">
                  <c:v>10.059699999999999</c:v>
                </c:pt>
                <c:pt idx="39">
                  <c:v>29.13</c:v>
                </c:pt>
                <c:pt idx="40">
                  <c:v>23.96</c:v>
                </c:pt>
                <c:pt idx="41">
                  <c:v>24.277699999999999</c:v>
                </c:pt>
                <c:pt idx="42">
                  <c:v>30.1355</c:v>
                </c:pt>
                <c:pt idx="43">
                  <c:v>21.28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Rep_Time!$H$4:$H$47</c:f>
              <c:numCache>
                <c:formatCode>General</c:formatCode>
                <c:ptCount val="44"/>
                <c:pt idx="0">
                  <c:v>33.4</c:v>
                </c:pt>
                <c:pt idx="1">
                  <c:v>29.52</c:v>
                </c:pt>
                <c:pt idx="2">
                  <c:v>13.673</c:v>
                </c:pt>
                <c:pt idx="3">
                  <c:v>27.103999999999999</c:v>
                </c:pt>
                <c:pt idx="4">
                  <c:v>23.474</c:v>
                </c:pt>
                <c:pt idx="5">
                  <c:v>13.552</c:v>
                </c:pt>
                <c:pt idx="6">
                  <c:v>19.239000000000001</c:v>
                </c:pt>
                <c:pt idx="7">
                  <c:v>45.68</c:v>
                </c:pt>
                <c:pt idx="8">
                  <c:v>15.97</c:v>
                </c:pt>
                <c:pt idx="9">
                  <c:v>18.149999999999999</c:v>
                </c:pt>
                <c:pt idx="10">
                  <c:v>19</c:v>
                </c:pt>
                <c:pt idx="11">
                  <c:v>34.479999999999997</c:v>
                </c:pt>
                <c:pt idx="12">
                  <c:v>28.56</c:v>
                </c:pt>
                <c:pt idx="13">
                  <c:v>19.600000000000001</c:v>
                </c:pt>
                <c:pt idx="14">
                  <c:v>38.6</c:v>
                </c:pt>
                <c:pt idx="15">
                  <c:v>26.74</c:v>
                </c:pt>
                <c:pt idx="16">
                  <c:v>24.08</c:v>
                </c:pt>
                <c:pt idx="17">
                  <c:v>15.37</c:v>
                </c:pt>
                <c:pt idx="18">
                  <c:v>22.75</c:v>
                </c:pt>
                <c:pt idx="19">
                  <c:v>18.75</c:v>
                </c:pt>
                <c:pt idx="20">
                  <c:v>16.8795</c:v>
                </c:pt>
                <c:pt idx="21">
                  <c:v>14.036</c:v>
                </c:pt>
                <c:pt idx="22">
                  <c:v>8.7966999999999995</c:v>
                </c:pt>
                <c:pt idx="23">
                  <c:v>23.365200000000002</c:v>
                </c:pt>
                <c:pt idx="24">
                  <c:v>15.847799999999999</c:v>
                </c:pt>
                <c:pt idx="25">
                  <c:v>16.707699999999999</c:v>
                </c:pt>
                <c:pt idx="26">
                  <c:v>22.326699999999999</c:v>
                </c:pt>
                <c:pt idx="27">
                  <c:v>16.372699999999998</c:v>
                </c:pt>
                <c:pt idx="28">
                  <c:v>15.4567</c:v>
                </c:pt>
                <c:pt idx="29">
                  <c:v>18.8933</c:v>
                </c:pt>
                <c:pt idx="30">
                  <c:v>25.183399999999999</c:v>
                </c:pt>
                <c:pt idx="31">
                  <c:v>22.6875</c:v>
                </c:pt>
                <c:pt idx="32">
                  <c:v>19.072299999999998</c:v>
                </c:pt>
                <c:pt idx="33">
                  <c:v>18.660599999999999</c:v>
                </c:pt>
                <c:pt idx="34">
                  <c:v>37.182400000000001</c:v>
                </c:pt>
                <c:pt idx="35">
                  <c:v>30.56</c:v>
                </c:pt>
                <c:pt idx="36">
                  <c:v>39.004399999999997</c:v>
                </c:pt>
                <c:pt idx="37">
                  <c:v>23.89</c:v>
                </c:pt>
                <c:pt idx="38">
                  <c:v>12.136799999999999</c:v>
                </c:pt>
                <c:pt idx="39">
                  <c:v>25.52</c:v>
                </c:pt>
                <c:pt idx="40">
                  <c:v>22.94</c:v>
                </c:pt>
                <c:pt idx="41">
                  <c:v>19.471499999999999</c:v>
                </c:pt>
                <c:pt idx="42">
                  <c:v>29.7807</c:v>
                </c:pt>
                <c:pt idx="43">
                  <c:v>22.88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Rep_Time!$I$4:$I$47</c:f>
              <c:numCache>
                <c:formatCode>General</c:formatCode>
                <c:ptCount val="44"/>
                <c:pt idx="0">
                  <c:v>35.5</c:v>
                </c:pt>
                <c:pt idx="1">
                  <c:v>25.41</c:v>
                </c:pt>
                <c:pt idx="2">
                  <c:v>18.997</c:v>
                </c:pt>
                <c:pt idx="3">
                  <c:v>31.218</c:v>
                </c:pt>
                <c:pt idx="4">
                  <c:v>26.135999999999999</c:v>
                </c:pt>
                <c:pt idx="5">
                  <c:v>12.221</c:v>
                </c:pt>
                <c:pt idx="6">
                  <c:v>20.327999999999999</c:v>
                </c:pt>
                <c:pt idx="7">
                  <c:v>38.4</c:v>
                </c:pt>
                <c:pt idx="8">
                  <c:v>21.66</c:v>
                </c:pt>
                <c:pt idx="9">
                  <c:v>23.11</c:v>
                </c:pt>
                <c:pt idx="10">
                  <c:v>17.3</c:v>
                </c:pt>
                <c:pt idx="11">
                  <c:v>44.77</c:v>
                </c:pt>
                <c:pt idx="12">
                  <c:v>37.51</c:v>
                </c:pt>
                <c:pt idx="13">
                  <c:v>26.5</c:v>
                </c:pt>
                <c:pt idx="14">
                  <c:v>36.299999999999997</c:v>
                </c:pt>
                <c:pt idx="15">
                  <c:v>35.450000000000003</c:v>
                </c:pt>
                <c:pt idx="16">
                  <c:v>29.64</c:v>
                </c:pt>
                <c:pt idx="17">
                  <c:v>18.39</c:v>
                </c:pt>
                <c:pt idx="18">
                  <c:v>31.1</c:v>
                </c:pt>
                <c:pt idx="19">
                  <c:v>28.8</c:v>
                </c:pt>
                <c:pt idx="20">
                  <c:v>24.393599999999999</c:v>
                </c:pt>
                <c:pt idx="21">
                  <c:v>24.562999999999999</c:v>
                </c:pt>
                <c:pt idx="22">
                  <c:v>12.2331</c:v>
                </c:pt>
                <c:pt idx="23">
                  <c:v>29.749400000000001</c:v>
                </c:pt>
                <c:pt idx="24">
                  <c:v>15.762600000000001</c:v>
                </c:pt>
                <c:pt idx="25">
                  <c:v>27.021000000000001</c:v>
                </c:pt>
                <c:pt idx="26">
                  <c:v>19.5352</c:v>
                </c:pt>
                <c:pt idx="27">
                  <c:v>1.9162999999999999</c:v>
                </c:pt>
                <c:pt idx="28">
                  <c:v>22.207899999999999</c:v>
                </c:pt>
                <c:pt idx="29">
                  <c:v>16.25</c:v>
                </c:pt>
                <c:pt idx="30">
                  <c:v>37.4696</c:v>
                </c:pt>
                <c:pt idx="31">
                  <c:v>32.094499999999996</c:v>
                </c:pt>
                <c:pt idx="32">
                  <c:v>23.572900000000001</c:v>
                </c:pt>
                <c:pt idx="33">
                  <c:v>25.86</c:v>
                </c:pt>
                <c:pt idx="34">
                  <c:v>44.089100000000002</c:v>
                </c:pt>
                <c:pt idx="35">
                  <c:v>45.11</c:v>
                </c:pt>
                <c:pt idx="36">
                  <c:v>35.0351</c:v>
                </c:pt>
                <c:pt idx="37">
                  <c:v>26.31</c:v>
                </c:pt>
                <c:pt idx="38">
                  <c:v>18.513400000000001</c:v>
                </c:pt>
                <c:pt idx="39">
                  <c:v>33.32</c:v>
                </c:pt>
                <c:pt idx="40">
                  <c:v>27.02</c:v>
                </c:pt>
                <c:pt idx="41">
                  <c:v>27.001899999999999</c:v>
                </c:pt>
                <c:pt idx="42">
                  <c:v>28.894100000000002</c:v>
                </c:pt>
                <c:pt idx="43">
                  <c:v>14.62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Rep_Time!$J$3</c:f>
              <c:strCache>
                <c:ptCount val="1"/>
                <c:pt idx="0">
                  <c:v>rep 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Rep_Time!$J$4:$J$47</c:f>
              <c:numCache>
                <c:formatCode>General</c:formatCode>
                <c:ptCount val="44"/>
                <c:pt idx="0">
                  <c:v>34.5</c:v>
                </c:pt>
                <c:pt idx="1">
                  <c:v>27.35</c:v>
                </c:pt>
                <c:pt idx="2">
                  <c:v>19.602</c:v>
                </c:pt>
                <c:pt idx="3">
                  <c:v>33.517000000000003</c:v>
                </c:pt>
                <c:pt idx="4">
                  <c:v>30.370999999999999</c:v>
                </c:pt>
                <c:pt idx="5">
                  <c:v>21.78</c:v>
                </c:pt>
                <c:pt idx="6">
                  <c:v>23.474</c:v>
                </c:pt>
                <c:pt idx="7">
                  <c:v>46.41</c:v>
                </c:pt>
                <c:pt idx="8">
                  <c:v>22.99</c:v>
                </c:pt>
                <c:pt idx="9">
                  <c:v>24.93</c:v>
                </c:pt>
                <c:pt idx="10">
                  <c:v>17.18</c:v>
                </c:pt>
                <c:pt idx="11">
                  <c:v>40.049999999999997</c:v>
                </c:pt>
                <c:pt idx="12">
                  <c:v>35.94</c:v>
                </c:pt>
                <c:pt idx="13">
                  <c:v>24.56</c:v>
                </c:pt>
                <c:pt idx="14">
                  <c:v>37.99</c:v>
                </c:pt>
                <c:pt idx="15">
                  <c:v>29.89</c:v>
                </c:pt>
                <c:pt idx="16">
                  <c:v>32.31</c:v>
                </c:pt>
                <c:pt idx="17">
                  <c:v>21.3</c:v>
                </c:pt>
                <c:pt idx="18">
                  <c:v>30.61</c:v>
                </c:pt>
                <c:pt idx="19">
                  <c:v>28.43</c:v>
                </c:pt>
                <c:pt idx="20">
                  <c:v>22.203499999999998</c:v>
                </c:pt>
                <c:pt idx="21">
                  <c:v>20.884599999999999</c:v>
                </c:pt>
                <c:pt idx="22">
                  <c:v>12.8744</c:v>
                </c:pt>
                <c:pt idx="23">
                  <c:v>32.561599999999999</c:v>
                </c:pt>
                <c:pt idx="24">
                  <c:v>21.261099999999999</c:v>
                </c:pt>
                <c:pt idx="25">
                  <c:v>20.479700000000001</c:v>
                </c:pt>
                <c:pt idx="26">
                  <c:v>26.112400000000001</c:v>
                </c:pt>
                <c:pt idx="27">
                  <c:v>22.2257</c:v>
                </c:pt>
                <c:pt idx="28">
                  <c:v>24.3399</c:v>
                </c:pt>
                <c:pt idx="29">
                  <c:v>19.632400000000001</c:v>
                </c:pt>
                <c:pt idx="30">
                  <c:v>34.767499999999998</c:v>
                </c:pt>
                <c:pt idx="31">
                  <c:v>36.798000000000002</c:v>
                </c:pt>
                <c:pt idx="32">
                  <c:v>30.342199999999998</c:v>
                </c:pt>
                <c:pt idx="33">
                  <c:v>23.017700000000001</c:v>
                </c:pt>
                <c:pt idx="34">
                  <c:v>46.658999999999999</c:v>
                </c:pt>
                <c:pt idx="35">
                  <c:v>33.96</c:v>
                </c:pt>
                <c:pt idx="36">
                  <c:v>40.388199999999998</c:v>
                </c:pt>
                <c:pt idx="37">
                  <c:v>21.31</c:v>
                </c:pt>
                <c:pt idx="38">
                  <c:v>14.0791</c:v>
                </c:pt>
                <c:pt idx="39">
                  <c:v>29.12</c:v>
                </c:pt>
                <c:pt idx="40">
                  <c:v>29.34</c:v>
                </c:pt>
                <c:pt idx="41">
                  <c:v>25.813500000000001</c:v>
                </c:pt>
                <c:pt idx="42">
                  <c:v>33.790399999999998</c:v>
                </c:pt>
                <c:pt idx="43">
                  <c:v>26.79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73632"/>
        <c:axId val="520174192"/>
      </c:scatterChart>
      <c:valAx>
        <c:axId val="520173632"/>
        <c:scaling>
          <c:orientation val="minMax"/>
          <c:min val="197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74192"/>
        <c:crosses val="autoZero"/>
        <c:crossBetween val="midCat"/>
      </c:valAx>
      <c:valAx>
        <c:axId val="52017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73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N-P</a:t>
            </a:r>
            <a:r>
              <a:rPr lang="en-US" baseline="-25000"/>
              <a:t>2</a:t>
            </a:r>
            <a:r>
              <a:rPr lang="en-US"/>
              <a:t>O</a:t>
            </a:r>
            <a:r>
              <a:rPr lang="en-US" baseline="-25000"/>
              <a:t>5</a:t>
            </a:r>
            <a:r>
              <a:rPr lang="en-US"/>
              <a:t>-K</a:t>
            </a:r>
            <a:r>
              <a:rPr lang="en-US" baseline="-25000"/>
              <a:t>2</a:t>
            </a:r>
            <a:r>
              <a:rPr lang="en-US"/>
              <a:t>O</a:t>
            </a:r>
            <a:br>
              <a:rPr lang="en-US"/>
            </a:br>
            <a:r>
              <a:rPr lang="en-US"/>
              <a:t>80-40-60</a:t>
            </a:r>
          </a:p>
        </c:rich>
      </c:tx>
      <c:layout>
        <c:manualLayout>
          <c:xMode val="edge"/>
          <c:yMode val="edge"/>
          <c:x val="0.4206388888888889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914260717410313E-2"/>
          <c:y val="5.1342592592592606E-2"/>
          <c:w val="0.84819685039370074"/>
          <c:h val="0.7909102508019830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Rep_Time!$P$4:$P$47</c:f>
              <c:numCache>
                <c:formatCode>General</c:formatCode>
                <c:ptCount val="44"/>
                <c:pt idx="0">
                  <c:v>37</c:v>
                </c:pt>
                <c:pt idx="1">
                  <c:v>21.05</c:v>
                </c:pt>
                <c:pt idx="2">
                  <c:v>28.797999999999998</c:v>
                </c:pt>
                <c:pt idx="3">
                  <c:v>52.393000000000001</c:v>
                </c:pt>
                <c:pt idx="4">
                  <c:v>46.463999999999999</c:v>
                </c:pt>
                <c:pt idx="5">
                  <c:v>31.46</c:v>
                </c:pt>
                <c:pt idx="6">
                  <c:v>44.164999999999999</c:v>
                </c:pt>
                <c:pt idx="7">
                  <c:v>41.13</c:v>
                </c:pt>
                <c:pt idx="8">
                  <c:v>54.33</c:v>
                </c:pt>
                <c:pt idx="9">
                  <c:v>41.62</c:v>
                </c:pt>
                <c:pt idx="10">
                  <c:v>26.62</c:v>
                </c:pt>
                <c:pt idx="11">
                  <c:v>45.13</c:v>
                </c:pt>
                <c:pt idx="12">
                  <c:v>39.93</c:v>
                </c:pt>
                <c:pt idx="13">
                  <c:v>30.85</c:v>
                </c:pt>
                <c:pt idx="14">
                  <c:v>45.74</c:v>
                </c:pt>
                <c:pt idx="15">
                  <c:v>44.04</c:v>
                </c:pt>
                <c:pt idx="16">
                  <c:v>70.180000000000007</c:v>
                </c:pt>
                <c:pt idx="17">
                  <c:v>47.55</c:v>
                </c:pt>
                <c:pt idx="18">
                  <c:v>49.97</c:v>
                </c:pt>
                <c:pt idx="19">
                  <c:v>31.22</c:v>
                </c:pt>
                <c:pt idx="20">
                  <c:v>43.100200000000001</c:v>
                </c:pt>
                <c:pt idx="21">
                  <c:v>49.029200000000003</c:v>
                </c:pt>
                <c:pt idx="22">
                  <c:v>38.9983</c:v>
                </c:pt>
                <c:pt idx="23">
                  <c:v>46.478200000000001</c:v>
                </c:pt>
                <c:pt idx="24">
                  <c:v>39.5227</c:v>
                </c:pt>
                <c:pt idx="25">
                  <c:v>46.426200000000001</c:v>
                </c:pt>
                <c:pt idx="26">
                  <c:v>56.250300000000003</c:v>
                </c:pt>
                <c:pt idx="27">
                  <c:v>49.980699999999999</c:v>
                </c:pt>
                <c:pt idx="28">
                  <c:v>49.0351</c:v>
                </c:pt>
                <c:pt idx="29">
                  <c:v>20.637899999999998</c:v>
                </c:pt>
                <c:pt idx="30">
                  <c:v>47.063000000000002</c:v>
                </c:pt>
                <c:pt idx="31">
                  <c:v>98.773600000000002</c:v>
                </c:pt>
                <c:pt idx="32">
                  <c:v>63.543399999999998</c:v>
                </c:pt>
                <c:pt idx="33">
                  <c:v>46.177999999999997</c:v>
                </c:pt>
                <c:pt idx="34">
                  <c:v>36.733199999999997</c:v>
                </c:pt>
                <c:pt idx="36">
                  <c:v>85.345399999999998</c:v>
                </c:pt>
                <c:pt idx="37">
                  <c:v>62.56</c:v>
                </c:pt>
                <c:pt idx="38">
                  <c:v>30.727900000000002</c:v>
                </c:pt>
                <c:pt idx="39">
                  <c:v>47.45</c:v>
                </c:pt>
                <c:pt idx="40">
                  <c:v>60.81</c:v>
                </c:pt>
                <c:pt idx="41">
                  <c:v>37.910800000000002</c:v>
                </c:pt>
                <c:pt idx="42">
                  <c:v>27.817799999999998</c:v>
                </c:pt>
                <c:pt idx="43">
                  <c:v>37.22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Rep_Time!$Q$4:$Q$47</c:f>
              <c:numCache>
                <c:formatCode>General</c:formatCode>
                <c:ptCount val="44"/>
                <c:pt idx="0">
                  <c:v>33.700000000000003</c:v>
                </c:pt>
                <c:pt idx="1">
                  <c:v>24.8</c:v>
                </c:pt>
                <c:pt idx="2">
                  <c:v>28.677</c:v>
                </c:pt>
                <c:pt idx="3">
                  <c:v>45.98</c:v>
                </c:pt>
                <c:pt idx="4">
                  <c:v>45.738</c:v>
                </c:pt>
                <c:pt idx="5">
                  <c:v>30.370999999999999</c:v>
                </c:pt>
                <c:pt idx="6">
                  <c:v>45.496000000000002</c:v>
                </c:pt>
                <c:pt idx="7">
                  <c:v>38.22</c:v>
                </c:pt>
                <c:pt idx="8">
                  <c:v>71.03</c:v>
                </c:pt>
                <c:pt idx="9">
                  <c:v>35.090000000000003</c:v>
                </c:pt>
                <c:pt idx="10">
                  <c:v>34.729999999999997</c:v>
                </c:pt>
                <c:pt idx="11">
                  <c:v>45.37</c:v>
                </c:pt>
                <c:pt idx="12">
                  <c:v>46.34</c:v>
                </c:pt>
                <c:pt idx="13">
                  <c:v>35.82</c:v>
                </c:pt>
                <c:pt idx="14">
                  <c:v>46.95</c:v>
                </c:pt>
                <c:pt idx="15">
                  <c:v>44.04</c:v>
                </c:pt>
                <c:pt idx="16">
                  <c:v>67.760000000000005</c:v>
                </c:pt>
                <c:pt idx="17">
                  <c:v>43.8</c:v>
                </c:pt>
                <c:pt idx="18">
                  <c:v>49.13</c:v>
                </c:pt>
                <c:pt idx="19">
                  <c:v>32.67</c:v>
                </c:pt>
                <c:pt idx="20">
                  <c:v>43.995600000000003</c:v>
                </c:pt>
                <c:pt idx="21">
                  <c:v>43.511600000000001</c:v>
                </c:pt>
                <c:pt idx="22">
                  <c:v>39.591200000000001</c:v>
                </c:pt>
                <c:pt idx="23">
                  <c:v>42.552300000000002</c:v>
                </c:pt>
                <c:pt idx="24">
                  <c:v>36.942599999999999</c:v>
                </c:pt>
                <c:pt idx="25">
                  <c:v>49.140500000000003</c:v>
                </c:pt>
                <c:pt idx="26">
                  <c:v>53.130099999999999</c:v>
                </c:pt>
                <c:pt idx="27">
                  <c:v>56.910299999999999</c:v>
                </c:pt>
                <c:pt idx="28">
                  <c:v>54.542700000000004</c:v>
                </c:pt>
                <c:pt idx="29">
                  <c:v>26.419599999999999</c:v>
                </c:pt>
                <c:pt idx="30">
                  <c:v>35.218299999999999</c:v>
                </c:pt>
                <c:pt idx="31">
                  <c:v>91.856700000000004</c:v>
                </c:pt>
                <c:pt idx="32">
                  <c:v>63.266800000000003</c:v>
                </c:pt>
                <c:pt idx="33">
                  <c:v>44.531300000000002</c:v>
                </c:pt>
                <c:pt idx="34">
                  <c:v>49.444600000000001</c:v>
                </c:pt>
                <c:pt idx="36">
                  <c:v>85.247799999999998</c:v>
                </c:pt>
                <c:pt idx="37">
                  <c:v>62.15</c:v>
                </c:pt>
                <c:pt idx="38">
                  <c:v>26.959099999999999</c:v>
                </c:pt>
                <c:pt idx="39">
                  <c:v>50.76</c:v>
                </c:pt>
                <c:pt idx="40">
                  <c:v>62.07</c:v>
                </c:pt>
                <c:pt idx="41">
                  <c:v>39.207299999999996</c:v>
                </c:pt>
                <c:pt idx="42">
                  <c:v>29.5459</c:v>
                </c:pt>
                <c:pt idx="43">
                  <c:v>38.67</c:v>
                </c:pt>
              </c:numCache>
            </c:numRef>
          </c:yVal>
          <c:smooth val="0"/>
        </c:ser>
        <c:ser>
          <c:idx val="4"/>
          <c:order val="2"/>
          <c:tx>
            <c:v>Std. Dev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78112"/>
        <c:axId val="520178672"/>
      </c:scatterChart>
      <c:valAx>
        <c:axId val="5201781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8650568678915146"/>
              <c:y val="0.89409667541557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78672"/>
        <c:crosses val="autoZero"/>
        <c:crossBetween val="midCat"/>
      </c:valAx>
      <c:valAx>
        <c:axId val="52017867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Wheat</a:t>
                </a:r>
                <a:r>
                  <a:rPr lang="en-US" baseline="0"/>
                  <a:t> grain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78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647637795275593E-2"/>
          <c:y val="9.8374161563137934E-3"/>
          <c:w val="0.1793711723534558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Treatment Std. Dev,</a:t>
            </a:r>
            <a:r>
              <a:rPr lang="en-US" baseline="0"/>
              <a:t> 1971-2015</a:t>
            </a:r>
            <a:br>
              <a:rPr lang="en-US" baseline="0"/>
            </a:br>
            <a:r>
              <a:rPr lang="en-US" baseline="0"/>
              <a:t>80-40-60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3.7870370370370374E-2"/>
          <c:w val="0.87753018372703417"/>
          <c:h val="0.85473024205307668"/>
        </c:manualLayout>
      </c:layout>
      <c:scatterChart>
        <c:scatterStyle val="lineMarker"/>
        <c:varyColors val="0"/>
        <c:ser>
          <c:idx val="0"/>
          <c:order val="0"/>
          <c:tx>
            <c:strRef>
              <c:f>Rep_Time!$S$3</c:f>
              <c:strCache>
                <c:ptCount val="1"/>
                <c:pt idx="0">
                  <c:v>Std. Dev.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128915135608051"/>
                  <c:y val="-0.199807159521726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181472"/>
        <c:axId val="520182032"/>
      </c:scatterChart>
      <c:valAx>
        <c:axId val="5201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82032"/>
        <c:crosses val="autoZero"/>
        <c:crossBetween val="midCat"/>
      </c:valAx>
      <c:valAx>
        <c:axId val="52018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81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'Trt_Means+NUE'!$V$5:$V$48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13.808937315599998</c:v>
                </c:pt>
                <c:pt idx="35">
                  <c:v>0</c:v>
                </c:pt>
                <c:pt idx="36">
                  <c:v>23.903856504000032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49824"/>
        <c:axId val="417950384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</c:dPt>
          <c:val>
            <c:numRef>
              <c:f>'Trt_Means+NUE'!$Z$5:$Z$48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-4.8237438790800002</c:v>
                </c:pt>
                <c:pt idx="35">
                  <c:v>-14.489999999999998</c:v>
                </c:pt>
                <c:pt idx="36">
                  <c:v>2.2426995528000226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417950944"/>
        <c:axId val="417951504"/>
      </c:barChart>
      <c:catAx>
        <c:axId val="4179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50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795038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49824"/>
        <c:crosses val="autoZero"/>
        <c:crossBetween val="between"/>
      </c:valAx>
      <c:catAx>
        <c:axId val="41795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51504"/>
        <c:crosses val="autoZero"/>
        <c:auto val="1"/>
        <c:lblAlgn val="ctr"/>
        <c:lblOffset val="100"/>
        <c:noMultiLvlLbl val="0"/>
      </c:catAx>
      <c:valAx>
        <c:axId val="417951504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50944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'Trt_Means+NUE'!$AE$4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'Trt_Means+NUE'!$AE$5:$AE$48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'Trt_Means+NUE'!$AF$4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'Trt_Means+NUE'!$AF$5:$AF$48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54304"/>
        <c:axId val="417954864"/>
      </c:scatterChart>
      <c:valAx>
        <c:axId val="417954304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54864"/>
        <c:crosses val="autoZero"/>
        <c:crossBetween val="midCat"/>
      </c:valAx>
      <c:valAx>
        <c:axId val="41795486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543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2759E-2"/>
          <c:y val="6.4327669064296933E-2"/>
          <c:w val="0.86245431434994568"/>
          <c:h val="0.792399923473838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'Trt_Means+NUE'!$AI$4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'Trt_Means+NUE'!$AH$5:$AH$37</c:f>
              <c:numCache>
                <c:formatCode>General</c:formatCode>
                <c:ptCount val="33"/>
                <c:pt idx="0">
                  <c:v>1.0038000000000054E-2</c:v>
                </c:pt>
                <c:pt idx="1">
                  <c:v>-8.7617399999999998E-2</c:v>
                </c:pt>
                <c:pt idx="2">
                  <c:v>0.16136802500000003</c:v>
                </c:pt>
                <c:pt idx="3">
                  <c:v>0.33965365999999997</c:v>
                </c:pt>
                <c:pt idx="4">
                  <c:v>0.33661716500000005</c:v>
                </c:pt>
                <c:pt idx="5">
                  <c:v>0.17004372500000003</c:v>
                </c:pt>
                <c:pt idx="6">
                  <c:v>0.25593315500000002</c:v>
                </c:pt>
                <c:pt idx="7">
                  <c:v>4.3938599999999967E-2</c:v>
                </c:pt>
                <c:pt idx="8">
                  <c:v>0.47480834999999999</c:v>
                </c:pt>
                <c:pt idx="9">
                  <c:v>0.38222250000000002</c:v>
                </c:pt>
                <c:pt idx="10">
                  <c:v>0.11194079999999999</c:v>
                </c:pt>
                <c:pt idx="11">
                  <c:v>0.13827515799999993</c:v>
                </c:pt>
                <c:pt idx="12">
                  <c:v>0.20972760000000001</c:v>
                </c:pt>
                <c:pt idx="13">
                  <c:v>0.25151505000000002</c:v>
                </c:pt>
                <c:pt idx="14">
                  <c:v>8.0698350000000044E-2</c:v>
                </c:pt>
                <c:pt idx="15">
                  <c:v>0.15788339999999998</c:v>
                </c:pt>
                <c:pt idx="16">
                  <c:v>0.51749475</c:v>
                </c:pt>
                <c:pt idx="17">
                  <c:v>0.31881405000000002</c:v>
                </c:pt>
                <c:pt idx="18">
                  <c:v>0.24987450000000003</c:v>
                </c:pt>
                <c:pt idx="19">
                  <c:v>0.22875684799999998</c:v>
                </c:pt>
                <c:pt idx="20">
                  <c:v>0.29909476100000004</c:v>
                </c:pt>
                <c:pt idx="21">
                  <c:v>0.33522637799999999</c:v>
                </c:pt>
                <c:pt idx="22">
                  <c:v>0.49074096999999994</c:v>
                </c:pt>
                <c:pt idx="23">
                  <c:v>0.23761400300000005</c:v>
                </c:pt>
                <c:pt idx="24">
                  <c:v>0.47918210500000002</c:v>
                </c:pt>
                <c:pt idx="25">
                  <c:v>0.54863416700000001</c:v>
                </c:pt>
                <c:pt idx="26">
                  <c:v>0.47899793599999996</c:v>
                </c:pt>
                <c:pt idx="27">
                  <c:v>0.58973743899999997</c:v>
                </c:pt>
                <c:pt idx="28">
                  <c:v>0.25813079700000002</c:v>
                </c:pt>
                <c:pt idx="29">
                  <c:v>1.5867707000000023E-2</c:v>
                </c:pt>
                <c:pt idx="30">
                  <c:v>0.25595406500000001</c:v>
                </c:pt>
                <c:pt idx="31">
                  <c:v>0.93209022199999991</c:v>
                </c:pt>
                <c:pt idx="32">
                  <c:v>0.74022674499999996</c:v>
                </c:pt>
              </c:numCache>
            </c:numRef>
          </c:xVal>
          <c:yVal>
            <c:numRef>
              <c:f>'Trt_Means+NUE'!$AI$5:$AI$37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57664"/>
        <c:axId val="417958224"/>
      </c:scatterChart>
      <c:valAx>
        <c:axId val="41795766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15758775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58224"/>
        <c:crosses val="autoZero"/>
        <c:crossBetween val="midCat"/>
      </c:valAx>
      <c:valAx>
        <c:axId val="417958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184095409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957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1.png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582705</xdr:colOff>
      <xdr:row>50</xdr:row>
      <xdr:rowOff>23532</xdr:rowOff>
    </xdr:from>
    <xdr:to>
      <xdr:col>26</xdr:col>
      <xdr:colOff>549087</xdr:colOff>
      <xdr:row>67</xdr:row>
      <xdr:rowOff>99732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59871</xdr:colOff>
      <xdr:row>33</xdr:row>
      <xdr:rowOff>22410</xdr:rowOff>
    </xdr:from>
    <xdr:to>
      <xdr:col>33</xdr:col>
      <xdr:colOff>68035</xdr:colOff>
      <xdr:row>50</xdr:row>
      <xdr:rowOff>12885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447676</xdr:colOff>
      <xdr:row>31</xdr:row>
      <xdr:rowOff>32496</xdr:rowOff>
    </xdr:from>
    <xdr:to>
      <xdr:col>27</xdr:col>
      <xdr:colOff>398930</xdr:colOff>
      <xdr:row>54</xdr:row>
      <xdr:rowOff>123263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495299</xdr:colOff>
      <xdr:row>33</xdr:row>
      <xdr:rowOff>47625</xdr:rowOff>
    </xdr:from>
    <xdr:to>
      <xdr:col>37</xdr:col>
      <xdr:colOff>314325</xdr:colOff>
      <xdr:row>50</xdr:row>
      <xdr:rowOff>38100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333375</xdr:colOff>
      <xdr:row>2</xdr:row>
      <xdr:rowOff>0</xdr:rowOff>
    </xdr:from>
    <xdr:to>
      <xdr:col>31</xdr:col>
      <xdr:colOff>28575</xdr:colOff>
      <xdr:row>18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361950</xdr:colOff>
      <xdr:row>21</xdr:row>
      <xdr:rowOff>114300</xdr:rowOff>
    </xdr:from>
    <xdr:to>
      <xdr:col>31</xdr:col>
      <xdr:colOff>57150</xdr:colOff>
      <xdr:row>38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509137</xdr:colOff>
      <xdr:row>40</xdr:row>
      <xdr:rowOff>64799</xdr:rowOff>
    </xdr:from>
    <xdr:to>
      <xdr:col>32</xdr:col>
      <xdr:colOff>201024</xdr:colOff>
      <xdr:row>57</xdr:row>
      <xdr:rowOff>60317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235322</xdr:colOff>
      <xdr:row>569</xdr:row>
      <xdr:rowOff>107577</xdr:rowOff>
    </xdr:from>
    <xdr:to>
      <xdr:col>34</xdr:col>
      <xdr:colOff>571499</xdr:colOff>
      <xdr:row>587</xdr:row>
      <xdr:rowOff>26895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280147</xdr:colOff>
      <xdr:row>590</xdr:row>
      <xdr:rowOff>67236</xdr:rowOff>
    </xdr:from>
    <xdr:to>
      <xdr:col>35</xdr:col>
      <xdr:colOff>11206</xdr:colOff>
      <xdr:row>607</xdr:row>
      <xdr:rowOff>143436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381001</xdr:colOff>
      <xdr:row>611</xdr:row>
      <xdr:rowOff>123264</xdr:rowOff>
    </xdr:from>
    <xdr:to>
      <xdr:col>35</xdr:col>
      <xdr:colOff>112060</xdr:colOff>
      <xdr:row>629</xdr:row>
      <xdr:rowOff>42582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437030</xdr:colOff>
      <xdr:row>632</xdr:row>
      <xdr:rowOff>112059</xdr:rowOff>
    </xdr:from>
    <xdr:to>
      <xdr:col>35</xdr:col>
      <xdr:colOff>168089</xdr:colOff>
      <xdr:row>650</xdr:row>
      <xdr:rowOff>31377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476250</xdr:colOff>
      <xdr:row>22</xdr:row>
      <xdr:rowOff>73959</xdr:rowOff>
    </xdr:from>
    <xdr:to>
      <xdr:col>39</xdr:col>
      <xdr:colOff>207308</xdr:colOff>
      <xdr:row>39</xdr:row>
      <xdr:rowOff>150159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493248</xdr:colOff>
      <xdr:row>56</xdr:row>
      <xdr:rowOff>111740</xdr:rowOff>
    </xdr:from>
    <xdr:to>
      <xdr:col>34</xdr:col>
      <xdr:colOff>353672</xdr:colOff>
      <xdr:row>79</xdr:row>
      <xdr:rowOff>5844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54072" y="8897152"/>
          <a:ext cx="7659718" cy="3636868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59" y="904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1971-2013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333375</xdr:colOff>
      <xdr:row>10</xdr:row>
      <xdr:rowOff>142875</xdr:rowOff>
    </xdr:from>
    <xdr:to>
      <xdr:col>14</xdr:col>
      <xdr:colOff>409575</xdr:colOff>
      <xdr:row>27</xdr:row>
      <xdr:rowOff>133350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351304</xdr:colOff>
      <xdr:row>79</xdr:row>
      <xdr:rowOff>116540</xdr:rowOff>
    </xdr:from>
    <xdr:to>
      <xdr:col>34</xdr:col>
      <xdr:colOff>537322</xdr:colOff>
      <xdr:row>91</xdr:row>
      <xdr:rowOff>89646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1971-2015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133350</xdr:rowOff>
    </xdr:from>
    <xdr:to>
      <xdr:col>25</xdr:col>
      <xdr:colOff>304800</xdr:colOff>
      <xdr:row>33</xdr:row>
      <xdr:rowOff>142875</xdr:rowOff>
    </xdr:to>
    <xdr:graphicFrame macro="">
      <xdr:nvGraphicFramePr>
        <xdr:cNvPr id="40009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85725</xdr:colOff>
      <xdr:row>36</xdr:row>
      <xdr:rowOff>19050</xdr:rowOff>
    </xdr:from>
    <xdr:to>
      <xdr:col>17</xdr:col>
      <xdr:colOff>390525</xdr:colOff>
      <xdr:row>54</xdr:row>
      <xdr:rowOff>28575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114300</xdr:colOff>
      <xdr:row>15</xdr:row>
      <xdr:rowOff>85725</xdr:rowOff>
    </xdr:from>
    <xdr:to>
      <xdr:col>17</xdr:col>
      <xdr:colOff>419100</xdr:colOff>
      <xdr:row>33</xdr:row>
      <xdr:rowOff>95250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552450</xdr:colOff>
      <xdr:row>7</xdr:row>
      <xdr:rowOff>38100</xdr:rowOff>
    </xdr:from>
    <xdr:to>
      <xdr:col>23</xdr:col>
      <xdr:colOff>247650</xdr:colOff>
      <xdr:row>24</xdr:row>
      <xdr:rowOff>28575</xdr:rowOff>
    </xdr:to>
    <xdr:graphicFrame macro="">
      <xdr:nvGraphicFramePr>
        <xdr:cNvPr id="1408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409575</xdr:colOff>
      <xdr:row>20</xdr:row>
      <xdr:rowOff>19050</xdr:rowOff>
    </xdr:from>
    <xdr:to>
      <xdr:col>22</xdr:col>
      <xdr:colOff>104775</xdr:colOff>
      <xdr:row>37</xdr:row>
      <xdr:rowOff>9525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0.3806</cdr:x>
      <cdr:y>0.02431</cdr:y>
    </cdr:from>
    <cdr:to>
      <cdr:x>0.65485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43106" y="66687"/>
          <a:ext cx="1400156" cy="2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1999-2015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201705</xdr:colOff>
      <xdr:row>49</xdr:row>
      <xdr:rowOff>39220</xdr:rowOff>
    </xdr:from>
    <xdr:to>
      <xdr:col>15</xdr:col>
      <xdr:colOff>0</xdr:colOff>
      <xdr:row>66</xdr:row>
      <xdr:rowOff>100853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352425</xdr:colOff>
      <xdr:row>4</xdr:row>
      <xdr:rowOff>0</xdr:rowOff>
    </xdr:from>
    <xdr:to>
      <xdr:col>33</xdr:col>
      <xdr:colOff>509588</xdr:colOff>
      <xdr:row>23</xdr:row>
      <xdr:rowOff>66675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3</xdr:row>
      <xdr:rowOff>118782</xdr:rowOff>
    </xdr:from>
    <xdr:to>
      <xdr:col>35</xdr:col>
      <xdr:colOff>112058</xdr:colOff>
      <xdr:row>21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0.61846</cdr:y>
    </cdr:from>
    <cdr:to>
      <cdr:x>0.89461</cdr:x>
      <cdr:y>0.80229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82469" y="1696571"/>
          <a:ext cx="907677" cy="50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x</a:t>
          </a:r>
          <a:r>
            <a:rPr lang="en-US" sz="1100" baseline="0"/>
            <a:t>=0.45</a:t>
          </a:r>
          <a:br>
            <a:rPr lang="en-US" sz="1100" baseline="0"/>
          </a:br>
          <a:r>
            <a:rPr lang="en-US" sz="1100" baseline="0"/>
            <a:t>x=0.54</a:t>
          </a:r>
          <a:endParaRPr 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209550</xdr:colOff>
      <xdr:row>2</xdr:row>
      <xdr:rowOff>119062</xdr:rowOff>
    </xdr:from>
    <xdr:to>
      <xdr:col>28</xdr:col>
      <xdr:colOff>514350</xdr:colOff>
      <xdr:row>19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228600</xdr:colOff>
      <xdr:row>20</xdr:row>
      <xdr:rowOff>114300</xdr:rowOff>
    </xdr:from>
    <xdr:to>
      <xdr:col>28</xdr:col>
      <xdr:colOff>533400</xdr:colOff>
      <xdr:row>37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261937</xdr:colOff>
      <xdr:row>38</xdr:row>
      <xdr:rowOff>52387</xdr:rowOff>
    </xdr:from>
    <xdr:to>
      <xdr:col>28</xdr:col>
      <xdr:colOff>566737</xdr:colOff>
      <xdr:row>55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26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26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558743" y="8909237"/>
          <a:ext cx="8692963" cy="4077260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36</xdr:col>
      <xdr:colOff>585215</xdr:colOff>
      <xdr:row>4</xdr:row>
      <xdr:rowOff>102315</xdr:rowOff>
    </xdr:from>
    <xdr:to>
      <xdr:col>45</xdr:col>
      <xdr:colOff>372352</xdr:colOff>
      <xdr:row>25</xdr:row>
      <xdr:rowOff>79539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107746</xdr:colOff>
      <xdr:row>3</xdr:row>
      <xdr:rowOff>34835</xdr:rowOff>
    </xdr:from>
    <xdr:to>
      <xdr:col>56</xdr:col>
      <xdr:colOff>355395</xdr:colOff>
      <xdr:row>23</xdr:row>
      <xdr:rowOff>53886</xdr:rowOff>
    </xdr:to>
    <xdr:graphicFrame macro="">
      <xdr:nvGraphicFramePr>
        <xdr:cNvPr id="619251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26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780429</xdr:colOff>
      <xdr:row>82</xdr:row>
      <xdr:rowOff>28575</xdr:rowOff>
    </xdr:from>
    <xdr:to>
      <xdr:col>29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24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537347</xdr:colOff>
      <xdr:row>148</xdr:row>
      <xdr:rowOff>158466</xdr:rowOff>
    </xdr:from>
    <xdr:to>
      <xdr:col>19</xdr:col>
      <xdr:colOff>436470</xdr:colOff>
      <xdr:row>166</xdr:row>
      <xdr:rowOff>73496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35</xdr:col>
      <xdr:colOff>604631</xdr:colOff>
      <xdr:row>78</xdr:row>
      <xdr:rowOff>148113</xdr:rowOff>
    </xdr:from>
    <xdr:to>
      <xdr:col>44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274775</xdr:colOff>
      <xdr:row>1</xdr:row>
      <xdr:rowOff>8282</xdr:rowOff>
    </xdr:from>
    <xdr:to>
      <xdr:col>21</xdr:col>
      <xdr:colOff>240197</xdr:colOff>
      <xdr:row>16</xdr:row>
      <xdr:rowOff>143081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285750</xdr:colOff>
      <xdr:row>18</xdr:row>
      <xdr:rowOff>73715</xdr:rowOff>
    </xdr:from>
    <xdr:to>
      <xdr:col>15</xdr:col>
      <xdr:colOff>186359</xdr:colOff>
      <xdr:row>32</xdr:row>
      <xdr:rowOff>158197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244337</xdr:colOff>
      <xdr:row>47</xdr:row>
      <xdr:rowOff>32302</xdr:rowOff>
    </xdr:from>
    <xdr:to>
      <xdr:col>15</xdr:col>
      <xdr:colOff>144946</xdr:colOff>
      <xdr:row>61</xdr:row>
      <xdr:rowOff>108502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323022</xdr:colOff>
      <xdr:row>30</xdr:row>
      <xdr:rowOff>44725</xdr:rowOff>
    </xdr:from>
    <xdr:to>
      <xdr:col>15</xdr:col>
      <xdr:colOff>223631</xdr:colOff>
      <xdr:row>44</xdr:row>
      <xdr:rowOff>120925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190500</xdr:colOff>
      <xdr:row>50</xdr:row>
      <xdr:rowOff>119269</xdr:rowOff>
    </xdr:from>
    <xdr:to>
      <xdr:col>9</xdr:col>
      <xdr:colOff>24848</xdr:colOff>
      <xdr:row>65</xdr:row>
      <xdr:rowOff>4969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247650</xdr:colOff>
      <xdr:row>15</xdr:row>
      <xdr:rowOff>128587</xdr:rowOff>
    </xdr:from>
    <xdr:to>
      <xdr:col>40</xdr:col>
      <xdr:colOff>552450</xdr:colOff>
      <xdr:row>30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409575</xdr:colOff>
      <xdr:row>27</xdr:row>
      <xdr:rowOff>138112</xdr:rowOff>
    </xdr:from>
    <xdr:to>
      <xdr:col>41</xdr:col>
      <xdr:colOff>104775</xdr:colOff>
      <xdr:row>42</xdr:row>
      <xdr:rowOff>23812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447675</xdr:colOff>
      <xdr:row>9</xdr:row>
      <xdr:rowOff>33337</xdr:rowOff>
    </xdr:from>
    <xdr:to>
      <xdr:col>49</xdr:col>
      <xdr:colOff>142875</xdr:colOff>
      <xdr:row>23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0</xdr:colOff>
      <xdr:row>26</xdr:row>
      <xdr:rowOff>0</xdr:rowOff>
    </xdr:from>
    <xdr:to>
      <xdr:col>49</xdr:col>
      <xdr:colOff>304800</xdr:colOff>
      <xdr:row>40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514350</xdr:colOff>
      <xdr:row>41</xdr:row>
      <xdr:rowOff>123825</xdr:rowOff>
    </xdr:from>
    <xdr:to>
      <xdr:col>49</xdr:col>
      <xdr:colOff>209550</xdr:colOff>
      <xdr:row>56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414337</xdr:colOff>
      <xdr:row>44</xdr:row>
      <xdr:rowOff>4762</xdr:rowOff>
    </xdr:from>
    <xdr:to>
      <xdr:col>41</xdr:col>
      <xdr:colOff>109537</xdr:colOff>
      <xdr:row>58</xdr:row>
      <xdr:rowOff>80962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271462</xdr:colOff>
      <xdr:row>0</xdr:row>
      <xdr:rowOff>119062</xdr:rowOff>
    </xdr:from>
    <xdr:to>
      <xdr:col>40</xdr:col>
      <xdr:colOff>576262</xdr:colOff>
      <xdr:row>14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434945</xdr:colOff>
      <xdr:row>11</xdr:row>
      <xdr:rowOff>161922</xdr:rowOff>
    </xdr:from>
    <xdr:to>
      <xdr:col>32</xdr:col>
      <xdr:colOff>303676</xdr:colOff>
      <xdr:row>27</xdr:row>
      <xdr:rowOff>85002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466726</xdr:colOff>
      <xdr:row>56</xdr:row>
      <xdr:rowOff>152400</xdr:rowOff>
    </xdr:from>
    <xdr:to>
      <xdr:col>22</xdr:col>
      <xdr:colOff>142876</xdr:colOff>
      <xdr:row>71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506665</xdr:colOff>
      <xdr:row>27</xdr:row>
      <xdr:rowOff>172891</xdr:rowOff>
    </xdr:from>
    <xdr:to>
      <xdr:col>32</xdr:col>
      <xdr:colOff>375396</xdr:colOff>
      <xdr:row>43</xdr:row>
      <xdr:rowOff>87166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6"/>
  <sheetViews>
    <sheetView topLeftCell="A5" zoomScale="70" zoomScaleNormal="70" workbookViewId="0">
      <selection activeCell="AE32" sqref="AE32"/>
    </sheetView>
  </sheetViews>
  <sheetFormatPr defaultRowHeight="12.75" x14ac:dyDescent="0.2"/>
  <cols>
    <col min="1" max="1" width="9.140625" style="14"/>
    <col min="2" max="2" width="13.140625" style="14" customWidth="1"/>
    <col min="3" max="19" width="9.140625" style="14"/>
    <col min="20" max="20" width="14" style="14" customWidth="1"/>
    <col min="21" max="22" width="12.28515625" style="14" customWidth="1"/>
    <col min="23" max="25" width="9.140625" style="14"/>
    <col min="26" max="26" width="15.5703125" style="14" customWidth="1"/>
    <col min="27" max="27" width="12.85546875" style="14" customWidth="1"/>
    <col min="28" max="28" width="14.140625" style="14" customWidth="1"/>
    <col min="29" max="29" width="9.140625" style="14"/>
    <col min="30" max="30" width="11.85546875" style="14" customWidth="1"/>
    <col min="31" max="31" width="12.140625" style="14" customWidth="1"/>
    <col min="32" max="35" width="19.28515625" style="14" customWidth="1"/>
    <col min="36" max="36" width="17.5703125" style="14" customWidth="1"/>
    <col min="37" max="39" width="19.28515625" style="14" customWidth="1"/>
    <col min="40" max="16384" width="9.140625" style="14"/>
  </cols>
  <sheetData>
    <row r="1" spans="1:48" x14ac:dyDescent="0.2">
      <c r="D1" s="14" t="s">
        <v>151</v>
      </c>
      <c r="V1" s="252" t="s">
        <v>3</v>
      </c>
      <c r="W1" s="252" t="s">
        <v>30</v>
      </c>
      <c r="X1" s="252" t="s">
        <v>31</v>
      </c>
      <c r="Y1" s="252" t="s">
        <v>294</v>
      </c>
      <c r="Z1" s="252" t="s">
        <v>33</v>
      </c>
      <c r="AA1" s="252" t="s">
        <v>4</v>
      </c>
      <c r="AB1" s="252"/>
      <c r="AH1" s="280" t="s">
        <v>346</v>
      </c>
      <c r="AI1" s="281">
        <v>5</v>
      </c>
    </row>
    <row r="2" spans="1:48" x14ac:dyDescent="0.2">
      <c r="D2" s="14" t="s">
        <v>135</v>
      </c>
      <c r="O2" s="14" t="s">
        <v>70</v>
      </c>
      <c r="P2" s="153" t="s">
        <v>209</v>
      </c>
      <c r="V2" s="253">
        <v>2</v>
      </c>
      <c r="W2" s="253">
        <v>3</v>
      </c>
      <c r="X2" s="253">
        <v>4</v>
      </c>
      <c r="Y2" s="253">
        <v>5</v>
      </c>
      <c r="Z2" s="253">
        <v>6</v>
      </c>
      <c r="AA2" s="253">
        <v>7</v>
      </c>
      <c r="AB2" s="253"/>
      <c r="AH2" s="282" t="s">
        <v>347</v>
      </c>
      <c r="AI2" s="283">
        <v>0.5</v>
      </c>
    </row>
    <row r="3" spans="1:48" ht="15" x14ac:dyDescent="0.25">
      <c r="A3" s="14" t="s">
        <v>136</v>
      </c>
      <c r="B3" s="37" t="s">
        <v>137</v>
      </c>
      <c r="C3" s="37" t="s">
        <v>0</v>
      </c>
      <c r="D3" s="37" t="s">
        <v>56</v>
      </c>
      <c r="E3" s="37" t="s">
        <v>138</v>
      </c>
      <c r="F3" s="37" t="s">
        <v>139</v>
      </c>
      <c r="H3" s="24" t="s">
        <v>28</v>
      </c>
      <c r="I3" s="24" t="s">
        <v>140</v>
      </c>
      <c r="J3" s="24" t="s">
        <v>141</v>
      </c>
      <c r="K3" s="24" t="s">
        <v>142</v>
      </c>
      <c r="L3" s="247" t="s">
        <v>288</v>
      </c>
      <c r="M3" s="247" t="s">
        <v>289</v>
      </c>
      <c r="O3" s="24" t="s">
        <v>28</v>
      </c>
      <c r="P3" s="24" t="s">
        <v>123</v>
      </c>
      <c r="U3" s="235"/>
      <c r="V3" s="254"/>
      <c r="W3" s="254"/>
      <c r="X3" s="254"/>
      <c r="Y3" s="254"/>
      <c r="Z3" s="254"/>
      <c r="AA3" s="255"/>
      <c r="AB3" s="255" t="s">
        <v>308</v>
      </c>
      <c r="AC3" s="248"/>
      <c r="AD3" s="248"/>
      <c r="AE3" s="248"/>
      <c r="AF3" s="248"/>
      <c r="AG3" s="275"/>
      <c r="AH3" s="275"/>
      <c r="AI3" s="275"/>
      <c r="AJ3" s="273"/>
      <c r="AK3" s="273"/>
      <c r="AL3" s="273"/>
      <c r="AM3" s="248"/>
    </row>
    <row r="4" spans="1:48" x14ac:dyDescent="0.2">
      <c r="A4" s="14">
        <v>1</v>
      </c>
      <c r="B4" s="14">
        <v>502</v>
      </c>
      <c r="C4" s="14">
        <v>1999</v>
      </c>
      <c r="D4" s="14">
        <v>40</v>
      </c>
      <c r="E4" s="38">
        <v>0.74460999999999999</v>
      </c>
      <c r="F4" s="14">
        <v>107</v>
      </c>
      <c r="G4" s="14">
        <f>E5/E4</f>
        <v>1.1427458669639139</v>
      </c>
      <c r="H4" s="14">
        <f>IF(G4&lt;1,1,E5/E4*1.69-0.7)</f>
        <v>1.2312405151690144</v>
      </c>
      <c r="I4" s="14">
        <f>E4/F4</f>
        <v>6.9589719626168226E-3</v>
      </c>
      <c r="J4" s="14">
        <f>590*EXP(I4*258.2)</f>
        <v>3557.9118673737767</v>
      </c>
      <c r="U4" s="235" t="s">
        <v>146</v>
      </c>
      <c r="V4" s="254"/>
      <c r="W4" s="254"/>
      <c r="X4" s="256" t="s">
        <v>147</v>
      </c>
      <c r="Y4" s="256"/>
      <c r="Z4" s="256"/>
      <c r="AA4" s="255"/>
      <c r="AB4" s="255" t="s">
        <v>302</v>
      </c>
      <c r="AC4" s="249" t="s">
        <v>290</v>
      </c>
      <c r="AD4" s="249" t="s">
        <v>306</v>
      </c>
      <c r="AE4" s="249" t="s">
        <v>306</v>
      </c>
      <c r="AF4" s="249" t="s">
        <v>337</v>
      </c>
      <c r="AG4" s="276"/>
      <c r="AH4" s="276" t="s">
        <v>193</v>
      </c>
      <c r="AI4" s="276"/>
      <c r="AJ4" s="274"/>
      <c r="AK4" s="274"/>
      <c r="AL4" s="274"/>
      <c r="AM4" s="249"/>
      <c r="AN4" s="153" t="s">
        <v>25</v>
      </c>
      <c r="AS4" s="31" t="s">
        <v>291</v>
      </c>
      <c r="AT4" s="31" t="s">
        <v>45</v>
      </c>
    </row>
    <row r="5" spans="1:48" x14ac:dyDescent="0.2">
      <c r="A5" s="14">
        <v>1</v>
      </c>
      <c r="B5" s="14">
        <v>502</v>
      </c>
      <c r="C5" s="14">
        <v>1999</v>
      </c>
      <c r="D5" s="14">
        <v>100</v>
      </c>
      <c r="E5" s="39">
        <v>0.85089999999999999</v>
      </c>
      <c r="F5" s="14">
        <v>107</v>
      </c>
      <c r="I5" s="14">
        <f>E5/F5</f>
        <v>7.95233644859813E-3</v>
      </c>
      <c r="J5" s="14">
        <f>590*EXP(I5*258.2)</f>
        <v>4598.1797972915447</v>
      </c>
      <c r="K5" s="14">
        <f>((J5*0.0239)-(J4*0.0239))/0.5</f>
        <v>49.724807050069302</v>
      </c>
      <c r="U5" s="236" t="s">
        <v>279</v>
      </c>
      <c r="V5" s="256"/>
      <c r="W5" s="256"/>
      <c r="X5" s="256" t="s">
        <v>48</v>
      </c>
      <c r="Y5" s="256"/>
      <c r="Z5" s="256" t="s">
        <v>55</v>
      </c>
      <c r="AA5" s="255"/>
      <c r="AB5" s="255" t="s">
        <v>303</v>
      </c>
      <c r="AC5" s="249" t="s">
        <v>142</v>
      </c>
      <c r="AD5" s="249" t="s">
        <v>307</v>
      </c>
      <c r="AE5" s="249" t="s">
        <v>307</v>
      </c>
      <c r="AF5" s="249"/>
      <c r="AG5" s="276" t="s">
        <v>332</v>
      </c>
      <c r="AH5" s="276" t="s">
        <v>334</v>
      </c>
      <c r="AI5" s="276"/>
      <c r="AJ5" s="274"/>
      <c r="AK5" s="274" t="s">
        <v>334</v>
      </c>
      <c r="AL5" s="274"/>
      <c r="AM5" s="249"/>
      <c r="AN5" s="181"/>
      <c r="AO5" s="181"/>
      <c r="AP5" s="181"/>
      <c r="AQ5" s="135" t="s">
        <v>292</v>
      </c>
      <c r="AR5" s="135" t="s">
        <v>292</v>
      </c>
    </row>
    <row r="6" spans="1:48" x14ac:dyDescent="0.2">
      <c r="A6" s="14">
        <v>2</v>
      </c>
      <c r="B6" s="14">
        <v>502</v>
      </c>
      <c r="C6" s="14">
        <v>1999</v>
      </c>
      <c r="D6" s="14">
        <v>40</v>
      </c>
      <c r="E6" s="40">
        <v>0.60938999999999999</v>
      </c>
      <c r="F6" s="14">
        <v>107</v>
      </c>
      <c r="G6" s="14">
        <f>E7/E6</f>
        <v>1.4191568617798127</v>
      </c>
      <c r="H6" s="14">
        <f>IF(G6&lt;1,1,E7/E6*1.69-0.7)</f>
        <v>1.6983750964078836</v>
      </c>
      <c r="I6" s="14">
        <f>E6/F6</f>
        <v>5.6952336448598132E-3</v>
      </c>
      <c r="J6" s="14">
        <f>590*EXP(I6*258.2)</f>
        <v>2567.3560242850876</v>
      </c>
      <c r="U6" s="235"/>
      <c r="V6" s="254"/>
      <c r="W6" s="254"/>
      <c r="X6" s="254"/>
      <c r="Y6" s="254"/>
      <c r="Z6" s="254"/>
      <c r="AA6" s="255"/>
      <c r="AB6" s="255" t="s">
        <v>304</v>
      </c>
      <c r="AC6" s="249"/>
      <c r="AD6" s="249" t="s">
        <v>309</v>
      </c>
      <c r="AE6" s="249" t="s">
        <v>310</v>
      </c>
      <c r="AF6" s="249" t="s">
        <v>322</v>
      </c>
      <c r="AG6" s="276" t="s">
        <v>333</v>
      </c>
      <c r="AH6" s="276" t="s">
        <v>335</v>
      </c>
      <c r="AI6" s="276" t="s">
        <v>336</v>
      </c>
      <c r="AJ6" s="274" t="s">
        <v>45</v>
      </c>
      <c r="AK6" s="274" t="s">
        <v>335</v>
      </c>
      <c r="AL6" s="274" t="s">
        <v>321</v>
      </c>
      <c r="AM6" s="249" t="s">
        <v>331</v>
      </c>
      <c r="AN6" s="182" t="s">
        <v>300</v>
      </c>
      <c r="AO6" s="182" t="s">
        <v>301</v>
      </c>
      <c r="AP6" s="250" t="s">
        <v>208</v>
      </c>
      <c r="AQ6" s="135" t="s">
        <v>221</v>
      </c>
      <c r="AR6" s="135" t="s">
        <v>193</v>
      </c>
      <c r="AS6" s="153" t="s">
        <v>293</v>
      </c>
      <c r="AT6" s="153" t="s">
        <v>293</v>
      </c>
    </row>
    <row r="7" spans="1:48" x14ac:dyDescent="0.2">
      <c r="A7" s="14">
        <v>2</v>
      </c>
      <c r="B7" s="14">
        <v>502</v>
      </c>
      <c r="C7" s="14">
        <v>1999</v>
      </c>
      <c r="D7" s="14">
        <v>100</v>
      </c>
      <c r="E7" s="41">
        <v>0.86482000000000003</v>
      </c>
      <c r="F7" s="14">
        <v>107</v>
      </c>
      <c r="I7" s="14">
        <f t="shared" ref="I7:I70" si="0">E7/F7</f>
        <v>8.082429906542057E-3</v>
      </c>
      <c r="J7" s="14">
        <f t="shared" ref="J7:J68" si="1">590*EXP(I7*258.2)</f>
        <v>4755.256604742377</v>
      </c>
      <c r="K7" s="14">
        <f>((J7*0.0239)-(J6*0.0239))/0.5</f>
        <v>104.58164774585843</v>
      </c>
      <c r="T7" s="24" t="s">
        <v>0</v>
      </c>
      <c r="U7" s="151" t="s">
        <v>45</v>
      </c>
      <c r="V7" s="257">
        <v>0</v>
      </c>
      <c r="W7" s="257">
        <v>20</v>
      </c>
      <c r="X7" s="258">
        <v>40</v>
      </c>
      <c r="Y7" s="258">
        <v>60</v>
      </c>
      <c r="Z7" s="258">
        <v>80</v>
      </c>
      <c r="AA7" s="257" t="s">
        <v>364</v>
      </c>
      <c r="AB7" s="257" t="s">
        <v>305</v>
      </c>
      <c r="AC7" s="24" t="s">
        <v>121</v>
      </c>
      <c r="AD7" s="24"/>
      <c r="AE7" s="24"/>
      <c r="AF7" s="29"/>
      <c r="AG7" s="275" t="s">
        <v>341</v>
      </c>
      <c r="AH7" s="275" t="s">
        <v>342</v>
      </c>
      <c r="AI7" s="275" t="s">
        <v>343</v>
      </c>
      <c r="AJ7" s="273" t="s">
        <v>338</v>
      </c>
      <c r="AK7" s="273" t="s">
        <v>339</v>
      </c>
      <c r="AL7" s="273" t="s">
        <v>340</v>
      </c>
      <c r="AM7" s="24" t="s">
        <v>319</v>
      </c>
      <c r="AN7" s="183"/>
      <c r="AO7" s="183"/>
      <c r="AQ7"/>
      <c r="AR7"/>
      <c r="AV7" s="31"/>
    </row>
    <row r="8" spans="1:48" x14ac:dyDescent="0.2">
      <c r="A8" s="14">
        <v>3</v>
      </c>
      <c r="B8" s="14">
        <v>502</v>
      </c>
      <c r="C8" s="14">
        <v>1999</v>
      </c>
      <c r="D8" s="14">
        <v>40</v>
      </c>
      <c r="E8" s="42">
        <v>0.78854999999999997</v>
      </c>
      <c r="F8" s="14">
        <v>107</v>
      </c>
      <c r="G8" s="14">
        <f>E9/E8</f>
        <v>1.0997780736795384</v>
      </c>
      <c r="H8" s="14">
        <f>IF(G8&lt;1,1,E9/E8*1.69-0.7)</f>
        <v>1.1586249445184198</v>
      </c>
      <c r="I8" s="14">
        <f t="shared" si="0"/>
        <v>7.3696261682242989E-3</v>
      </c>
      <c r="J8" s="14">
        <f t="shared" si="1"/>
        <v>3955.8865466827106</v>
      </c>
      <c r="T8" s="14">
        <v>1999</v>
      </c>
      <c r="U8" s="261">
        <v>68.42</v>
      </c>
      <c r="V8" s="259">
        <v>19.1843906</v>
      </c>
      <c r="W8" s="259">
        <v>23.560070799999998</v>
      </c>
      <c r="X8" s="259">
        <v>31.011738099999999</v>
      </c>
      <c r="Y8" s="259">
        <v>37.082539400000002</v>
      </c>
      <c r="Z8" s="260">
        <v>47.479795299999999</v>
      </c>
      <c r="AA8" s="152">
        <v>54.026965199999999</v>
      </c>
      <c r="AB8" s="271">
        <v>80</v>
      </c>
      <c r="AC8" s="152">
        <f xml:space="preserve"> MIN(((ABS(AA8-X8)*60)*0.0239)/0.33, 100)</f>
        <v>100</v>
      </c>
      <c r="AD8" s="152">
        <f>Z8</f>
        <v>47.479795299999999</v>
      </c>
      <c r="AE8" s="152">
        <f>AJ8*0.3601+17.38</f>
        <v>34.412729999999996</v>
      </c>
      <c r="AF8" s="152">
        <f t="shared" ref="AF8:AF24" si="2">Z8*5-(AR8*2*0.5)</f>
        <v>189.50835649999999</v>
      </c>
      <c r="AG8" s="277">
        <f t="shared" ref="AG8:AG24" si="3">AR8*2</f>
        <v>95.781239999999997</v>
      </c>
      <c r="AH8" s="277">
        <f>MIN((AG8*0.3601+17.38),MAX(V8:AA8))</f>
        <v>51.870824524</v>
      </c>
      <c r="AI8" s="277">
        <f>AH8*$AI$1-(AG8*$AI$2)</f>
        <v>211.46350261999999</v>
      </c>
      <c r="AJ8" s="278">
        <v>47.3</v>
      </c>
      <c r="AK8" s="278">
        <f>AJ8*0.3601+17.38</f>
        <v>34.412729999999996</v>
      </c>
      <c r="AL8" s="278">
        <f>AK8*$AI1-(AJ8*$AI2)</f>
        <v>148.41364999999999</v>
      </c>
      <c r="AM8" s="272" t="s">
        <v>311</v>
      </c>
      <c r="AN8" s="14">
        <v>0.72399999999999998</v>
      </c>
      <c r="AO8" s="14">
        <v>0.86499999999999999</v>
      </c>
      <c r="AP8" s="14">
        <v>107</v>
      </c>
      <c r="AQ8" s="14">
        <v>3.218249664</v>
      </c>
      <c r="AR8">
        <f>AQ8*1000/1.12/60</f>
        <v>47.890619999999998</v>
      </c>
      <c r="AS8" s="14">
        <f t="shared" ref="AS8:AS24" si="4">ABS(AR8-AA8)/AA8</f>
        <v>0.1135793057648924</v>
      </c>
      <c r="AT8" s="14">
        <f t="shared" ref="AT8:AT24" si="5">ABS(U8-AA8)/AA8</f>
        <v>0.26640465083905923</v>
      </c>
    </row>
    <row r="9" spans="1:48" x14ac:dyDescent="0.2">
      <c r="A9" s="14">
        <v>3</v>
      </c>
      <c r="B9" s="14">
        <v>502</v>
      </c>
      <c r="C9" s="14">
        <v>1999</v>
      </c>
      <c r="D9" s="14">
        <v>100</v>
      </c>
      <c r="E9" s="43">
        <v>0.86722999999999995</v>
      </c>
      <c r="F9" s="14">
        <v>107</v>
      </c>
      <c r="I9" s="14">
        <f t="shared" si="0"/>
        <v>8.1049532710280366E-3</v>
      </c>
      <c r="J9" s="14">
        <f t="shared" si="1"/>
        <v>4782.9915235696853</v>
      </c>
      <c r="K9" s="14">
        <f>((J9*0.0239)-(J8*0.0239))/0.5</f>
        <v>39.53561789519739</v>
      </c>
      <c r="T9" s="14">
        <v>2000</v>
      </c>
      <c r="U9" s="261">
        <v>55.518749999999997</v>
      </c>
      <c r="V9" s="259">
        <v>24.206640199999999</v>
      </c>
      <c r="W9" s="259">
        <v>32.9565634</v>
      </c>
      <c r="X9" s="259">
        <v>36.154504899999999</v>
      </c>
      <c r="Y9" s="259">
        <v>41.573239000000001</v>
      </c>
      <c r="Z9" s="260">
        <v>47.880290199999997</v>
      </c>
      <c r="AA9" s="152">
        <v>39.396862200000001</v>
      </c>
      <c r="AB9" s="271">
        <v>80</v>
      </c>
      <c r="AC9" s="152">
        <f t="shared" ref="AC9:AC24" si="6" xml:space="preserve"> MIN(((ABS(AA9-X9)*60)*0.0239)/0.33, 100)</f>
        <v>14.089516267272735</v>
      </c>
      <c r="AD9" s="152">
        <f>Z9</f>
        <v>47.880290199999997</v>
      </c>
      <c r="AE9" s="152">
        <f>AJ9*0.1802+28.018</f>
        <v>34.99174</v>
      </c>
      <c r="AF9" s="152">
        <f t="shared" si="2"/>
        <v>189.76833099999999</v>
      </c>
      <c r="AG9" s="277">
        <f t="shared" si="3"/>
        <v>99.266239999999996</v>
      </c>
      <c r="AH9" s="277">
        <f>MIN((AG9*0.1802+28.018),MAX(V9:AA9))</f>
        <v>45.905776447999997</v>
      </c>
      <c r="AI9" s="277">
        <f>AH9*$AI$1-(AG9*$AI$2)</f>
        <v>179.89576223999998</v>
      </c>
      <c r="AJ9" s="278">
        <v>38.700000000000003</v>
      </c>
      <c r="AK9" s="278">
        <f>AJ9*0.1802+28.018</f>
        <v>34.99174</v>
      </c>
      <c r="AL9" s="278">
        <f>AK9*$AI$1-(AJ9*$AI$2)</f>
        <v>155.6087</v>
      </c>
      <c r="AM9" s="272" t="s">
        <v>312</v>
      </c>
      <c r="AN9" s="14">
        <v>0.73</v>
      </c>
      <c r="AO9" s="14">
        <v>0.88500000000000001</v>
      </c>
      <c r="AP9" s="14">
        <v>127</v>
      </c>
      <c r="AQ9" s="14">
        <v>3.3353456640000005</v>
      </c>
      <c r="AR9">
        <f t="shared" ref="AR9:AR24" si="7">AQ9*1000/1.12/60</f>
        <v>49.633119999999998</v>
      </c>
      <c r="AS9" s="14">
        <f t="shared" si="4"/>
        <v>0.25982418975488858</v>
      </c>
      <c r="AT9" s="14">
        <f t="shared" si="5"/>
        <v>0.40921755946340305</v>
      </c>
    </row>
    <row r="10" spans="1:48" x14ac:dyDescent="0.2">
      <c r="A10" s="14">
        <v>4</v>
      </c>
      <c r="B10" s="14">
        <v>502</v>
      </c>
      <c r="C10" s="14">
        <v>1999</v>
      </c>
      <c r="D10" s="14">
        <v>40</v>
      </c>
      <c r="E10" s="44">
        <v>0.75593999999999995</v>
      </c>
      <c r="F10" s="14">
        <v>107</v>
      </c>
      <c r="G10" s="14">
        <f>E11/E10</f>
        <v>1.1638886684128371</v>
      </c>
      <c r="H10" s="14">
        <f>IF(G10&lt;1,1,E11/E10*1.69-0.7)</f>
        <v>1.2669718496176947</v>
      </c>
      <c r="I10" s="14">
        <f t="shared" si="0"/>
        <v>7.0648598130841119E-3</v>
      </c>
      <c r="J10" s="14">
        <f t="shared" si="1"/>
        <v>3656.527994004517</v>
      </c>
      <c r="R10" s="31" t="s">
        <v>74</v>
      </c>
      <c r="T10" s="14">
        <v>2001</v>
      </c>
      <c r="U10" s="261">
        <v>51.477678571428569</v>
      </c>
      <c r="V10" s="269">
        <v>27.5221804</v>
      </c>
      <c r="W10" s="259">
        <v>22.608702399999999</v>
      </c>
      <c r="X10" s="270">
        <v>27.468674799999999</v>
      </c>
      <c r="Y10" s="259">
        <v>27.9365907</v>
      </c>
      <c r="Z10" s="259">
        <v>25.700200800000001</v>
      </c>
      <c r="AA10" s="152">
        <v>21.164360899999998</v>
      </c>
      <c r="AB10" s="271">
        <v>0</v>
      </c>
      <c r="AC10" s="152">
        <f t="shared" si="6"/>
        <v>27.395109492727276</v>
      </c>
      <c r="AD10" s="152">
        <f>V10</f>
        <v>27.5221804</v>
      </c>
      <c r="AE10" s="152">
        <f>AJ10*-0.0315+26.95</f>
        <v>26.95</v>
      </c>
      <c r="AF10" s="152">
        <f t="shared" si="2"/>
        <v>80.179763999999992</v>
      </c>
      <c r="AG10" s="277">
        <f t="shared" si="3"/>
        <v>96.642480000000006</v>
      </c>
      <c r="AH10" s="277">
        <f>MIN((AG10*-0.0315+26.95),MAX(V10:AA10))</f>
        <v>23.90576188</v>
      </c>
      <c r="AI10" s="277">
        <f t="shared" ref="AI10:AI24" si="8">AH10*$AI$1-(AG10*$AI$2)</f>
        <v>71.207569399999997</v>
      </c>
      <c r="AJ10" s="278">
        <v>0</v>
      </c>
      <c r="AK10" s="278">
        <f>AJ10*-0.0315+26.95</f>
        <v>26.95</v>
      </c>
      <c r="AL10" s="278">
        <f t="shared" ref="AL10:AL24" si="9">AK10*$AI$1-(AJ10*$AI$2)</f>
        <v>134.75</v>
      </c>
      <c r="AM10" s="272" t="s">
        <v>313</v>
      </c>
      <c r="AN10" s="14">
        <v>0.31</v>
      </c>
      <c r="AO10" s="14">
        <v>0.27400000000000002</v>
      </c>
      <c r="AP10" s="14">
        <v>55</v>
      </c>
      <c r="AQ10" s="14">
        <v>3.2471873280000003</v>
      </c>
      <c r="AR10">
        <f t="shared" si="7"/>
        <v>48.321240000000003</v>
      </c>
      <c r="AS10" s="14">
        <f t="shared" si="4"/>
        <v>1.283141939806933</v>
      </c>
      <c r="AT10" s="14">
        <f t="shared" si="5"/>
        <v>1.4322812682441346</v>
      </c>
    </row>
    <row r="11" spans="1:48" x14ac:dyDescent="0.2">
      <c r="A11" s="14">
        <v>4</v>
      </c>
      <c r="B11" s="14">
        <v>502</v>
      </c>
      <c r="C11" s="14">
        <v>1999</v>
      </c>
      <c r="D11" s="14">
        <v>100</v>
      </c>
      <c r="E11" s="45">
        <v>0.87983</v>
      </c>
      <c r="F11" s="14">
        <v>107</v>
      </c>
      <c r="I11" s="14">
        <f t="shared" si="0"/>
        <v>8.2227102803738312E-3</v>
      </c>
      <c r="J11" s="14">
        <f t="shared" si="1"/>
        <v>4930.6511197737518</v>
      </c>
      <c r="K11" s="14">
        <f>((J11*0.0239)-(J10*0.0239))/0.5</f>
        <v>60.903085411769439</v>
      </c>
      <c r="L11" s="14">
        <f>AVERAGE(E4,E6, E8, E10)</f>
        <v>0.72462249999999995</v>
      </c>
      <c r="M11" s="14">
        <f>AVERAGE(E5,E7,E9, E11)</f>
        <v>0.8656950000000001</v>
      </c>
      <c r="N11" s="14">
        <v>63.68</v>
      </c>
      <c r="O11" s="14">
        <f>AVERAGE(H4,H6,H8,H10)</f>
        <v>1.3388031014282533</v>
      </c>
      <c r="P11" s="14">
        <f>AVERAGE(J4,J6,J8,J10)</f>
        <v>3434.4206080865229</v>
      </c>
      <c r="Q11" s="14">
        <f>(P11/1.12/60)*O11</f>
        <v>68.42281193028785</v>
      </c>
      <c r="T11" s="14">
        <v>2002</v>
      </c>
      <c r="U11" s="261">
        <v>55.268749999999997</v>
      </c>
      <c r="V11" s="259">
        <v>36.398688800000002</v>
      </c>
      <c r="W11" s="259">
        <v>46.799952099999999</v>
      </c>
      <c r="X11" s="260">
        <v>48.093073199999999</v>
      </c>
      <c r="Y11" s="259">
        <v>44.606480300000001</v>
      </c>
      <c r="Z11" s="259">
        <v>42.549199899999998</v>
      </c>
      <c r="AA11" s="152">
        <v>43.915607199999997</v>
      </c>
      <c r="AB11" s="271">
        <v>20</v>
      </c>
      <c r="AC11" s="152">
        <f t="shared" si="6"/>
        <v>18.15298861818183</v>
      </c>
      <c r="AD11" s="152">
        <f>X11</f>
        <v>48.093073199999999</v>
      </c>
      <c r="AE11" s="152">
        <f>AJ11*0.0305+42.202</f>
        <v>42.201999999999998</v>
      </c>
      <c r="AF11" s="152">
        <f t="shared" si="2"/>
        <v>167.94445949999999</v>
      </c>
      <c r="AG11" s="277">
        <f t="shared" si="3"/>
        <v>89.603080000000006</v>
      </c>
      <c r="AH11" s="277">
        <f>MIN((AG11*0.0305+42.202),MAX(V11:AA11))</f>
        <v>44.934893939999995</v>
      </c>
      <c r="AI11" s="277">
        <f t="shared" si="8"/>
        <v>179.87292969999999</v>
      </c>
      <c r="AJ11" s="278">
        <v>0</v>
      </c>
      <c r="AK11" s="278">
        <f>AJ11*0.0305+42.202</f>
        <v>42.201999999999998</v>
      </c>
      <c r="AL11" s="278">
        <f t="shared" si="9"/>
        <v>211.01</v>
      </c>
      <c r="AM11" s="272" t="s">
        <v>314</v>
      </c>
      <c r="AN11" s="14">
        <v>0.39600000000000002</v>
      </c>
      <c r="AO11" s="14">
        <v>0.372</v>
      </c>
      <c r="AP11" s="14">
        <v>66</v>
      </c>
      <c r="AQ11" s="14">
        <v>3.0106634880000001</v>
      </c>
      <c r="AR11">
        <f t="shared" si="7"/>
        <v>44.801540000000003</v>
      </c>
      <c r="AS11" s="14">
        <f t="shared" si="4"/>
        <v>2.0173529560124269E-2</v>
      </c>
      <c r="AT11" s="14">
        <f t="shared" si="5"/>
        <v>0.25852182228280796</v>
      </c>
    </row>
    <row r="12" spans="1:48" x14ac:dyDescent="0.2">
      <c r="A12" s="14">
        <v>1</v>
      </c>
      <c r="B12" s="14">
        <v>502</v>
      </c>
      <c r="C12" s="14">
        <v>2000</v>
      </c>
      <c r="D12" s="14">
        <v>40</v>
      </c>
      <c r="E12" s="46">
        <v>0.64161000000000001</v>
      </c>
      <c r="F12" s="14">
        <v>127</v>
      </c>
      <c r="G12" s="14">
        <f>E13/E12</f>
        <v>1.3674506320038653</v>
      </c>
      <c r="H12" s="14">
        <f>IF(G12&lt;1,1,E13/E12*1.69-0.7)</f>
        <v>1.6109915680865325</v>
      </c>
      <c r="I12" s="14">
        <f t="shared" si="0"/>
        <v>5.0520472440944882E-3</v>
      </c>
      <c r="J12" s="14">
        <f t="shared" si="1"/>
        <v>2174.5154461530251</v>
      </c>
      <c r="T12" s="14">
        <v>2003</v>
      </c>
      <c r="U12" s="261">
        <v>91.871279761904759</v>
      </c>
      <c r="V12" s="259">
        <v>39.633955800000003</v>
      </c>
      <c r="W12" s="259">
        <v>54.712842999999999</v>
      </c>
      <c r="X12" s="259">
        <v>67.785823199999996</v>
      </c>
      <c r="Y12" s="259">
        <v>75.740281999999993</v>
      </c>
      <c r="Z12" s="260">
        <v>89.228277399999996</v>
      </c>
      <c r="AA12" s="152">
        <v>88.329077699999999</v>
      </c>
      <c r="AB12" s="271">
        <v>80</v>
      </c>
      <c r="AC12" s="152">
        <f t="shared" si="6"/>
        <v>89.269778645454565</v>
      </c>
      <c r="AD12" s="152">
        <f>Z12</f>
        <v>89.228277399999996</v>
      </c>
      <c r="AE12" s="152">
        <f>AJ12*0.5071+43.883</f>
        <v>58.893160000000002</v>
      </c>
      <c r="AF12" s="152">
        <f t="shared" si="2"/>
        <v>403.190247</v>
      </c>
      <c r="AG12" s="277">
        <f t="shared" si="3"/>
        <v>85.90227999999999</v>
      </c>
      <c r="AH12" s="277">
        <f>MIN((AG12*0.5071+43.883),MAX(V12:AA12))</f>
        <v>87.444046187999987</v>
      </c>
      <c r="AI12" s="277">
        <f t="shared" si="8"/>
        <v>394.26909093999996</v>
      </c>
      <c r="AJ12" s="278">
        <v>29.6</v>
      </c>
      <c r="AK12" s="278">
        <f>AJ12*0.5071+43.883</f>
        <v>58.893160000000002</v>
      </c>
      <c r="AL12" s="278">
        <f t="shared" si="9"/>
        <v>279.66579999999999</v>
      </c>
      <c r="AM12" s="272" t="s">
        <v>315</v>
      </c>
      <c r="AN12" s="14">
        <v>0.751</v>
      </c>
      <c r="AO12" s="14">
        <v>0.81599999999999995</v>
      </c>
      <c r="AP12" s="14">
        <v>90</v>
      </c>
      <c r="AQ12" s="14">
        <v>2.886316608</v>
      </c>
      <c r="AR12">
        <f t="shared" si="7"/>
        <v>42.951139999999995</v>
      </c>
      <c r="AS12" s="14">
        <f t="shared" si="4"/>
        <v>0.5137372525740751</v>
      </c>
      <c r="AT12" s="14">
        <f t="shared" si="5"/>
        <v>4.0102332710134934E-2</v>
      </c>
    </row>
    <row r="13" spans="1:48" x14ac:dyDescent="0.2">
      <c r="A13" s="14">
        <v>1</v>
      </c>
      <c r="B13" s="14">
        <v>502</v>
      </c>
      <c r="C13" s="14">
        <v>2000</v>
      </c>
      <c r="D13" s="14">
        <v>100</v>
      </c>
      <c r="E13" s="47">
        <v>0.87736999999999998</v>
      </c>
      <c r="F13" s="14">
        <v>127</v>
      </c>
      <c r="I13" s="14">
        <f t="shared" si="0"/>
        <v>6.9084251968503938E-3</v>
      </c>
      <c r="J13" s="14">
        <f t="shared" si="1"/>
        <v>3511.7786384925171</v>
      </c>
      <c r="K13" s="14">
        <f>((J13*0.0239)-(J12*0.0239))/0.5</f>
        <v>63.921180593827728</v>
      </c>
      <c r="T13" s="14">
        <v>2004</v>
      </c>
      <c r="U13" s="261">
        <v>43.772470238095231</v>
      </c>
      <c r="V13" s="259">
        <v>20.040624999999999</v>
      </c>
      <c r="W13" s="259">
        <v>28.862004599999999</v>
      </c>
      <c r="X13" s="259">
        <v>36.092492399999998</v>
      </c>
      <c r="Y13" s="260">
        <v>53.767530499999999</v>
      </c>
      <c r="Z13" s="259">
        <v>56.225343000000002</v>
      </c>
      <c r="AA13" s="152">
        <v>60.7</v>
      </c>
      <c r="AB13" s="271">
        <v>60</v>
      </c>
      <c r="AC13" s="152">
        <f t="shared" si="6"/>
        <v>100</v>
      </c>
      <c r="AD13" s="152">
        <f>Y13</f>
        <v>53.767530499999999</v>
      </c>
      <c r="AE13" s="152">
        <f>AJ13*0.4329+20.96</f>
        <v>20.96</v>
      </c>
      <c r="AF13" s="152">
        <f t="shared" si="2"/>
        <v>231.76011499999998</v>
      </c>
      <c r="AG13" s="277">
        <f t="shared" si="3"/>
        <v>98.733199999999982</v>
      </c>
      <c r="AH13" s="277">
        <f>MIN((AG13*0.4329+20.96),MAX(V13:AA13))</f>
        <v>60.7</v>
      </c>
      <c r="AI13" s="277">
        <f t="shared" si="8"/>
        <v>254.13339999999999</v>
      </c>
      <c r="AJ13" s="278">
        <v>0</v>
      </c>
      <c r="AK13" s="278">
        <f>AJ13*0.4329+20.96</f>
        <v>20.96</v>
      </c>
      <c r="AL13" s="278">
        <f t="shared" si="9"/>
        <v>104.80000000000001</v>
      </c>
      <c r="AM13" s="272" t="s">
        <v>320</v>
      </c>
      <c r="AN13" s="14">
        <v>0.65900000000000003</v>
      </c>
      <c r="AO13" s="14">
        <v>0.58299999999999996</v>
      </c>
      <c r="AP13" s="14">
        <v>123</v>
      </c>
      <c r="AQ13" s="14">
        <v>3.3174355200000001</v>
      </c>
      <c r="AR13">
        <f t="shared" si="7"/>
        <v>49.366599999999991</v>
      </c>
      <c r="AS13" s="14">
        <f t="shared" si="4"/>
        <v>0.18671169686985192</v>
      </c>
      <c r="AT13" s="14">
        <f t="shared" si="5"/>
        <v>0.27887198948772274</v>
      </c>
    </row>
    <row r="14" spans="1:48" x14ac:dyDescent="0.2">
      <c r="A14" s="14">
        <v>2</v>
      </c>
      <c r="B14" s="14">
        <v>502</v>
      </c>
      <c r="C14" s="14">
        <v>2000</v>
      </c>
      <c r="D14" s="14">
        <v>40</v>
      </c>
      <c r="E14" s="48">
        <v>0.71472000000000002</v>
      </c>
      <c r="F14" s="14">
        <v>127</v>
      </c>
      <c r="G14" s="14">
        <f>E15/E14</f>
        <v>1.2392965077233042</v>
      </c>
      <c r="H14" s="14">
        <f>IF(G14&lt;1,1,E15/E14*1.69-0.7)</f>
        <v>1.3944110980523841</v>
      </c>
      <c r="I14" s="14">
        <f t="shared" si="0"/>
        <v>5.6277165354330708E-3</v>
      </c>
      <c r="J14" s="14">
        <f t="shared" si="1"/>
        <v>2522.9873792476551</v>
      </c>
      <c r="T14" s="14">
        <v>2005</v>
      </c>
      <c r="U14" s="261">
        <v>53.04285714285713</v>
      </c>
      <c r="V14" s="259">
        <v>23.916775000000001</v>
      </c>
      <c r="W14" s="259">
        <v>28.694932099999999</v>
      </c>
      <c r="X14" s="259">
        <v>33.319544299999997</v>
      </c>
      <c r="Y14" s="260">
        <v>38.118406299999997</v>
      </c>
      <c r="Z14" s="259">
        <v>38.795962899999999</v>
      </c>
      <c r="AA14" s="152">
        <v>42.7795463</v>
      </c>
      <c r="AB14" s="271">
        <v>60</v>
      </c>
      <c r="AC14" s="152">
        <f t="shared" si="6"/>
        <v>41.108008690909102</v>
      </c>
      <c r="AD14" s="152">
        <f>Y14</f>
        <v>38.118406299999997</v>
      </c>
      <c r="AE14" s="152">
        <f>AJ14*0.1849+25.027</f>
        <v>30.111750000000001</v>
      </c>
      <c r="AF14" s="152">
        <f t="shared" si="2"/>
        <v>143.25959449999999</v>
      </c>
      <c r="AG14" s="277">
        <f t="shared" si="3"/>
        <v>101.44044</v>
      </c>
      <c r="AH14" s="277">
        <f>MIN((AG14*0.1849+25.027),MAX(V14:AA14))</f>
        <v>42.7795463</v>
      </c>
      <c r="AI14" s="277">
        <f t="shared" si="8"/>
        <v>163.17751149999998</v>
      </c>
      <c r="AJ14" s="278">
        <v>27.5</v>
      </c>
      <c r="AK14" s="278">
        <f>AJ14*0.1849+25.027</f>
        <v>30.111750000000001</v>
      </c>
      <c r="AL14" s="278">
        <f t="shared" si="9"/>
        <v>136.80875</v>
      </c>
      <c r="AM14" s="272" t="s">
        <v>316</v>
      </c>
      <c r="AN14" s="14">
        <v>0.68899999999999995</v>
      </c>
      <c r="AO14" s="14">
        <v>0.78900000000000003</v>
      </c>
      <c r="AP14" s="14">
        <v>116</v>
      </c>
      <c r="AQ14" s="14">
        <v>3.4083987840000001</v>
      </c>
      <c r="AR14">
        <f t="shared" si="7"/>
        <v>50.720219999999998</v>
      </c>
      <c r="AS14" s="14">
        <f t="shared" si="4"/>
        <v>0.1856184645885316</v>
      </c>
      <c r="AT14" s="14">
        <f t="shared" si="5"/>
        <v>0.23991163372523028</v>
      </c>
    </row>
    <row r="15" spans="1:48" x14ac:dyDescent="0.2">
      <c r="A15" s="14">
        <v>2</v>
      </c>
      <c r="B15" s="14">
        <v>502</v>
      </c>
      <c r="C15" s="14">
        <v>2000</v>
      </c>
      <c r="D15" s="14">
        <v>100</v>
      </c>
      <c r="E15" s="49">
        <v>0.88575000000000004</v>
      </c>
      <c r="F15" s="14">
        <v>127</v>
      </c>
      <c r="I15" s="14">
        <f t="shared" si="0"/>
        <v>6.9744094488188978E-3</v>
      </c>
      <c r="J15" s="14">
        <f t="shared" si="1"/>
        <v>3572.1218593883973</v>
      </c>
      <c r="K15" s="14">
        <f>((J15*0.0239)-(J14*0.0239))/0.5</f>
        <v>50.148628150727475</v>
      </c>
      <c r="T15" s="14">
        <v>2006</v>
      </c>
      <c r="U15" s="261">
        <v>42.739583333333336</v>
      </c>
      <c r="V15" s="259">
        <v>34.4634754</v>
      </c>
      <c r="W15" s="259">
        <v>38.460653600000001</v>
      </c>
      <c r="X15" s="260">
        <v>43.103391000000002</v>
      </c>
      <c r="Y15" s="259">
        <v>33.828997100000002</v>
      </c>
      <c r="Z15" s="259">
        <v>40.2958772</v>
      </c>
      <c r="AA15" s="152">
        <v>40.700000000000003</v>
      </c>
      <c r="AB15" s="271">
        <v>40</v>
      </c>
      <c r="AC15" s="152">
        <f t="shared" si="6"/>
        <v>10.443826345454543</v>
      </c>
      <c r="AD15" s="152">
        <f>X15</f>
        <v>43.103391000000002</v>
      </c>
      <c r="AE15" s="152">
        <f>AJ15*0.0392+36.517</f>
        <v>36.517000000000003</v>
      </c>
      <c r="AF15" s="152">
        <f t="shared" si="2"/>
        <v>150.08264600000001</v>
      </c>
      <c r="AG15" s="277">
        <f t="shared" si="3"/>
        <v>102.79348</v>
      </c>
      <c r="AH15" s="277">
        <f>MIN((AG15*0.0392+36.517),MAX(V15:AA15))</f>
        <v>40.546504416000005</v>
      </c>
      <c r="AI15" s="277">
        <f t="shared" si="8"/>
        <v>151.33578208000003</v>
      </c>
      <c r="AJ15" s="278">
        <v>0</v>
      </c>
      <c r="AK15" s="278">
        <f>AJ15*0.0392+36.517</f>
        <v>36.517000000000003</v>
      </c>
      <c r="AL15" s="278">
        <f t="shared" si="9"/>
        <v>182.58500000000001</v>
      </c>
      <c r="AM15" s="272" t="s">
        <v>317</v>
      </c>
      <c r="AN15" s="14">
        <v>0.57999999999999996</v>
      </c>
      <c r="AO15" s="14">
        <v>0.56200000000000006</v>
      </c>
      <c r="AP15" s="14">
        <v>105</v>
      </c>
      <c r="AQ15" s="14">
        <v>3.4538609280000006</v>
      </c>
      <c r="AR15">
        <f t="shared" si="7"/>
        <v>51.396740000000001</v>
      </c>
      <c r="AS15" s="14">
        <f t="shared" si="4"/>
        <v>0.26281916461916455</v>
      </c>
      <c r="AT15" s="14">
        <f t="shared" si="5"/>
        <v>5.01126126126126E-2</v>
      </c>
    </row>
    <row r="16" spans="1:48" x14ac:dyDescent="0.2">
      <c r="A16" s="14">
        <v>3</v>
      </c>
      <c r="B16" s="14">
        <v>502</v>
      </c>
      <c r="C16" s="14">
        <v>2000</v>
      </c>
      <c r="D16" s="14">
        <v>40</v>
      </c>
      <c r="E16" s="50">
        <v>0.76922999999999997</v>
      </c>
      <c r="F16" s="14">
        <v>127</v>
      </c>
      <c r="G16" s="14">
        <f>E17/E16</f>
        <v>1.1539331539331539</v>
      </c>
      <c r="H16" s="14">
        <f>IF(G16&lt;1,1,E17/E16*1.69-0.7)</f>
        <v>1.2501470301470301</v>
      </c>
      <c r="I16" s="14">
        <f t="shared" si="0"/>
        <v>6.0569291338582673E-3</v>
      </c>
      <c r="J16" s="14">
        <f t="shared" si="1"/>
        <v>2818.673432545897</v>
      </c>
      <c r="T16" s="14">
        <v>2007</v>
      </c>
      <c r="U16" s="261">
        <v>55.483326724632278</v>
      </c>
      <c r="V16" s="259">
        <v>38.729999999999997</v>
      </c>
      <c r="W16" s="260">
        <v>47.262500000000003</v>
      </c>
      <c r="X16" s="259">
        <v>51.732500000000002</v>
      </c>
      <c r="Y16" s="259">
        <v>46.542499999999997</v>
      </c>
      <c r="Z16" s="259">
        <v>42.35</v>
      </c>
      <c r="AA16" s="152">
        <v>50.3</v>
      </c>
      <c r="AB16" s="271">
        <v>20</v>
      </c>
      <c r="AC16" s="152">
        <f t="shared" si="6"/>
        <v>6.224863636363656</v>
      </c>
      <c r="AD16" s="152">
        <f>W16</f>
        <v>47.262500000000003</v>
      </c>
      <c r="AE16" s="152">
        <f>AJ16*0.0542+43.444</f>
        <v>44.349140000000006</v>
      </c>
      <c r="AF16" s="152">
        <f t="shared" si="2"/>
        <v>156.44318000000001</v>
      </c>
      <c r="AG16" s="277">
        <f t="shared" si="3"/>
        <v>110.61363999999999</v>
      </c>
      <c r="AH16" s="277">
        <f>MIN((AG16*0.0542+43.444),MAX(V16:AA16))</f>
        <v>49.439259288000002</v>
      </c>
      <c r="AI16" s="277">
        <f t="shared" si="8"/>
        <v>191.88947644000004</v>
      </c>
      <c r="AJ16" s="278">
        <v>16.7</v>
      </c>
      <c r="AK16" s="278">
        <f>AJ16*0.0542+43.444</f>
        <v>44.349140000000006</v>
      </c>
      <c r="AL16" s="278">
        <f t="shared" si="9"/>
        <v>213.39570000000003</v>
      </c>
      <c r="AM16" s="272" t="s">
        <v>323</v>
      </c>
      <c r="AN16" s="14">
        <v>0.63500000000000001</v>
      </c>
      <c r="AO16" s="14">
        <v>0.68300000000000005</v>
      </c>
      <c r="AP16" s="14">
        <v>95</v>
      </c>
      <c r="AQ16" s="14">
        <v>3.7166183040000003</v>
      </c>
      <c r="AR16">
        <f t="shared" si="7"/>
        <v>55.306819999999995</v>
      </c>
      <c r="AS16" s="14">
        <f t="shared" si="4"/>
        <v>9.9539165009940311E-2</v>
      </c>
      <c r="AT16" s="14">
        <f t="shared" si="5"/>
        <v>0.10304824502251056</v>
      </c>
    </row>
    <row r="17" spans="1:48" x14ac:dyDescent="0.2">
      <c r="A17" s="14">
        <v>3</v>
      </c>
      <c r="B17" s="14">
        <v>502</v>
      </c>
      <c r="C17" s="14">
        <v>2000</v>
      </c>
      <c r="D17" s="14">
        <v>100</v>
      </c>
      <c r="E17" s="51">
        <v>0.88763999999999998</v>
      </c>
      <c r="F17" s="14">
        <v>127</v>
      </c>
      <c r="I17" s="14">
        <f t="shared" si="0"/>
        <v>6.9892913385826774E-3</v>
      </c>
      <c r="J17" s="14">
        <f t="shared" si="1"/>
        <v>3585.8741564034167</v>
      </c>
      <c r="K17" s="14">
        <f>((J17*0.0239)-(J16*0.0239))/0.5</f>
        <v>36.672194600389446</v>
      </c>
      <c r="T17" s="14">
        <v>2008</v>
      </c>
      <c r="U17" s="261">
        <v>90.027100118205396</v>
      </c>
      <c r="V17" s="259">
        <v>42.282615700000001</v>
      </c>
      <c r="W17" s="259">
        <v>55.895833400000001</v>
      </c>
      <c r="X17" s="259">
        <v>69.331917599999997</v>
      </c>
      <c r="Y17" s="260">
        <v>81.781833599999999</v>
      </c>
      <c r="Z17" s="259">
        <v>86.805154099999996</v>
      </c>
      <c r="AA17" s="152">
        <v>88.32</v>
      </c>
      <c r="AB17" s="271">
        <v>60</v>
      </c>
      <c r="AC17" s="152">
        <f t="shared" si="6"/>
        <v>82.51184897454543</v>
      </c>
      <c r="AD17" s="152">
        <f>Y17</f>
        <v>81.781833599999999</v>
      </c>
      <c r="AE17" s="152">
        <f>AJ17*0.4791+46.782</f>
        <v>90.619650000000007</v>
      </c>
      <c r="AF17" s="152">
        <f t="shared" si="2"/>
        <v>377.44007049999999</v>
      </c>
      <c r="AG17" s="277">
        <f t="shared" si="3"/>
        <v>113.17139999999999</v>
      </c>
      <c r="AH17" s="277">
        <f>MIN((AG17*0.4791+46.782),MAX(V17:AA17))</f>
        <v>88.32</v>
      </c>
      <c r="AI17" s="277">
        <f t="shared" si="8"/>
        <v>385.01429999999999</v>
      </c>
      <c r="AJ17" s="278">
        <v>91.5</v>
      </c>
      <c r="AK17" s="278">
        <f>AJ17*0.4791+46.782</f>
        <v>90.619650000000007</v>
      </c>
      <c r="AL17" s="278">
        <f t="shared" si="9"/>
        <v>407.34825000000001</v>
      </c>
      <c r="AM17" s="272" t="s">
        <v>324</v>
      </c>
      <c r="AN17" s="14">
        <v>0.65100000000000002</v>
      </c>
      <c r="AO17" s="14">
        <v>0.84399999999999997</v>
      </c>
      <c r="AP17" s="14">
        <v>84</v>
      </c>
      <c r="AQ17" s="14">
        <v>3.8025590400000002</v>
      </c>
      <c r="AR17">
        <f t="shared" si="7"/>
        <v>56.585699999999996</v>
      </c>
      <c r="AS17" s="14">
        <f t="shared" si="4"/>
        <v>0.35931046195652172</v>
      </c>
      <c r="AT17" s="14">
        <f t="shared" si="5"/>
        <v>1.9328579236927122E-2</v>
      </c>
    </row>
    <row r="18" spans="1:48" x14ac:dyDescent="0.2">
      <c r="A18" s="14">
        <v>4</v>
      </c>
      <c r="B18" s="14">
        <v>502</v>
      </c>
      <c r="C18" s="14">
        <v>2000</v>
      </c>
      <c r="D18" s="14">
        <v>40</v>
      </c>
      <c r="E18" s="52">
        <v>0.81089999999999995</v>
      </c>
      <c r="F18" s="14">
        <v>127</v>
      </c>
      <c r="G18" s="14">
        <f>E19/E18</f>
        <v>1.0997410284868665</v>
      </c>
      <c r="H18" s="14">
        <f>IF(G18&lt;1,1,E19/E18*1.69-0.7)</f>
        <v>1.1585623381428043</v>
      </c>
      <c r="I18" s="14">
        <f t="shared" si="0"/>
        <v>6.3850393700787397E-3</v>
      </c>
      <c r="J18" s="14">
        <f t="shared" si="1"/>
        <v>3067.872802641833</v>
      </c>
      <c r="T18" s="14">
        <v>2009</v>
      </c>
      <c r="U18" s="261">
        <v>50.02</v>
      </c>
      <c r="V18" s="259">
        <v>23.14</v>
      </c>
      <c r="W18" s="259">
        <v>29.647500000000001</v>
      </c>
      <c r="X18" s="259">
        <v>37.692500000000003</v>
      </c>
      <c r="Y18" s="259">
        <v>43.51</v>
      </c>
      <c r="Z18" s="259">
        <v>57.272500000000001</v>
      </c>
      <c r="AA18" s="263">
        <v>73.034999999999997</v>
      </c>
      <c r="AB18" s="271">
        <v>100</v>
      </c>
      <c r="AC18" s="152">
        <f t="shared" si="6"/>
        <v>100</v>
      </c>
      <c r="AD18" s="152">
        <f>AA18</f>
        <v>73.034999999999997</v>
      </c>
      <c r="AE18" s="152">
        <f>AJ18*0.4831+19.89</f>
        <v>54.963059999999999</v>
      </c>
      <c r="AF18" s="152">
        <f t="shared" si="2"/>
        <v>229.77768</v>
      </c>
      <c r="AG18" s="277">
        <f t="shared" si="3"/>
        <v>113.16964</v>
      </c>
      <c r="AH18" s="277">
        <f>MIN((AG18*0.4831+19.89),MAX(V18:AA18))</f>
        <v>73.034999999999997</v>
      </c>
      <c r="AI18" s="277">
        <f t="shared" si="8"/>
        <v>308.59017999999998</v>
      </c>
      <c r="AJ18" s="278">
        <v>72.599999999999994</v>
      </c>
      <c r="AK18" s="278">
        <f>AJ18*0.4831+19.89</f>
        <v>54.963059999999999</v>
      </c>
      <c r="AL18" s="278">
        <f t="shared" si="9"/>
        <v>238.51529999999997</v>
      </c>
      <c r="AM18" s="272" t="s">
        <v>325</v>
      </c>
      <c r="AN18" s="14">
        <v>0.42099999999999999</v>
      </c>
      <c r="AO18" s="14">
        <v>0.68600000000000005</v>
      </c>
      <c r="AP18" s="14">
        <v>108</v>
      </c>
      <c r="AQ18" s="14">
        <v>3.8024999040000003</v>
      </c>
      <c r="AR18">
        <f t="shared" si="7"/>
        <v>56.584820000000001</v>
      </c>
      <c r="AS18" s="14">
        <f t="shared" si="4"/>
        <v>0.22523694119257887</v>
      </c>
      <c r="AT18" s="14">
        <f t="shared" si="5"/>
        <v>0.31512288628739638</v>
      </c>
    </row>
    <row r="19" spans="1:48" x14ac:dyDescent="0.2">
      <c r="A19" s="14">
        <v>4</v>
      </c>
      <c r="B19" s="14">
        <v>502</v>
      </c>
      <c r="C19" s="14">
        <v>2000</v>
      </c>
      <c r="D19" s="14">
        <v>100</v>
      </c>
      <c r="E19" s="53">
        <v>0.89178000000000002</v>
      </c>
      <c r="F19" s="14">
        <v>127</v>
      </c>
      <c r="I19" s="14">
        <f t="shared" si="0"/>
        <v>7.0218897637795274E-3</v>
      </c>
      <c r="J19" s="14">
        <f t="shared" si="1"/>
        <v>3616.1835253195236</v>
      </c>
      <c r="K19" s="14">
        <f>((J19*0.0239)-(J18*0.0239))/0.5</f>
        <v>26.209252543993614</v>
      </c>
      <c r="L19" s="14">
        <f>AVERAGE(E12,E14, E16, E18)</f>
        <v>0.73411500000000007</v>
      </c>
      <c r="M19" s="14">
        <f>AVERAGE(E13,E15,E17, E19)</f>
        <v>0.88563499999999995</v>
      </c>
      <c r="N19" s="14">
        <v>44</v>
      </c>
      <c r="O19" s="14">
        <v>1.41</v>
      </c>
      <c r="P19" s="14">
        <f>AVERAGE(J12,J14,J16,J18)</f>
        <v>2646.0122651471029</v>
      </c>
      <c r="Q19" s="14">
        <f>(P19/1.12/60)*O19</f>
        <v>55.519007349068666</v>
      </c>
      <c r="T19" s="14">
        <v>2010</v>
      </c>
      <c r="U19" s="261">
        <v>75</v>
      </c>
      <c r="V19" s="259">
        <v>13.0204874</v>
      </c>
      <c r="W19" s="259">
        <v>15.384088999999999</v>
      </c>
      <c r="X19" s="259">
        <v>20.640467399999999</v>
      </c>
      <c r="Y19" s="259">
        <v>23.463007099999999</v>
      </c>
      <c r="Z19" s="260">
        <v>28.530276300000001</v>
      </c>
      <c r="AA19" s="152">
        <v>31.33</v>
      </c>
      <c r="AB19" s="271">
        <v>80</v>
      </c>
      <c r="AC19" s="152">
        <f t="shared" si="6"/>
        <v>46.450878025454543</v>
      </c>
      <c r="AD19" s="152">
        <f>Z19</f>
        <v>28.530276300000001</v>
      </c>
      <c r="AE19" s="152">
        <f>AJ19*0.1912+12.504</f>
        <v>28.488320000000002</v>
      </c>
      <c r="AF19" s="152">
        <f t="shared" si="2"/>
        <v>83.618581500000019</v>
      </c>
      <c r="AG19" s="277">
        <f t="shared" si="3"/>
        <v>118.06559999999999</v>
      </c>
      <c r="AH19" s="277">
        <f>MIN((AG19*0.1912+12.504),MAX(V19:AA19))</f>
        <v>31.33</v>
      </c>
      <c r="AI19" s="277">
        <f t="shared" si="8"/>
        <v>97.617199999999983</v>
      </c>
      <c r="AJ19" s="278">
        <v>83.6</v>
      </c>
      <c r="AK19" s="278">
        <f>AJ19*0.1912+12.504</f>
        <v>28.488320000000002</v>
      </c>
      <c r="AL19" s="278">
        <f t="shared" si="9"/>
        <v>100.6416</v>
      </c>
      <c r="AM19" s="272" t="s">
        <v>326</v>
      </c>
      <c r="AN19" s="14">
        <v>0.52200000000000002</v>
      </c>
      <c r="AO19" s="14">
        <v>0.74299999999999999</v>
      </c>
      <c r="AP19" s="14">
        <v>87</v>
      </c>
      <c r="AQ19" s="14">
        <v>3.9670041600000006</v>
      </c>
      <c r="AR19">
        <f t="shared" si="7"/>
        <v>59.032799999999995</v>
      </c>
      <c r="AS19" s="14">
        <f t="shared" si="4"/>
        <v>0.88422598148739218</v>
      </c>
      <c r="AT19" s="14">
        <f t="shared" si="5"/>
        <v>1.3938716884774978</v>
      </c>
    </row>
    <row r="20" spans="1:48" x14ac:dyDescent="0.2">
      <c r="A20" s="14">
        <v>1</v>
      </c>
      <c r="B20" s="14">
        <v>502</v>
      </c>
      <c r="C20" s="14">
        <v>2001</v>
      </c>
      <c r="D20" s="14">
        <v>40</v>
      </c>
      <c r="E20" s="54">
        <v>0.4204</v>
      </c>
      <c r="F20" s="14">
        <v>55</v>
      </c>
      <c r="G20" s="14">
        <f>E21/E20</f>
        <v>0.86824452901998095</v>
      </c>
      <c r="H20" s="14">
        <f>IF(G20&lt;1,1,E21/E20*1.69-0.7)</f>
        <v>1</v>
      </c>
      <c r="I20" s="14">
        <f t="shared" si="0"/>
        <v>7.6436363636363637E-3</v>
      </c>
      <c r="J20" s="14">
        <f>590*EXP(I20*258.2)</f>
        <v>4245.9015097691563</v>
      </c>
      <c r="T20" s="14">
        <v>2011</v>
      </c>
      <c r="U20" s="261">
        <v>78</v>
      </c>
      <c r="V20" s="259">
        <v>27.515000000000001</v>
      </c>
      <c r="W20" s="259">
        <v>30.2925</v>
      </c>
      <c r="X20" s="259">
        <v>36.29</v>
      </c>
      <c r="Y20" s="259">
        <v>35.262500000000003</v>
      </c>
      <c r="Z20" s="259">
        <v>40.442500000000003</v>
      </c>
      <c r="AA20" s="263">
        <v>44.69</v>
      </c>
      <c r="AB20" s="271">
        <v>100</v>
      </c>
      <c r="AC20" s="152">
        <f t="shared" si="6"/>
        <v>36.501818181818173</v>
      </c>
      <c r="AD20" s="152">
        <f>AA20</f>
        <v>44.69</v>
      </c>
      <c r="AE20" s="152">
        <f>AJ20*0.1647+27.513</f>
        <v>39.799620000000004</v>
      </c>
      <c r="AF20" s="152">
        <f t="shared" si="2"/>
        <v>145.47020000000001</v>
      </c>
      <c r="AG20" s="277">
        <f t="shared" si="3"/>
        <v>113.4846</v>
      </c>
      <c r="AH20" s="277">
        <f>MIN((AG20*0.1647+27.513),MAX(V20:AA20))</f>
        <v>44.69</v>
      </c>
      <c r="AI20" s="277">
        <f t="shared" si="8"/>
        <v>166.70769999999999</v>
      </c>
      <c r="AJ20" s="278">
        <v>74.599999999999994</v>
      </c>
      <c r="AK20" s="278">
        <f>AJ20*0.1647+27.513</f>
        <v>39.799620000000004</v>
      </c>
      <c r="AL20" s="278">
        <f t="shared" si="9"/>
        <v>161.69810000000001</v>
      </c>
      <c r="AM20" s="272" t="s">
        <v>327</v>
      </c>
      <c r="AN20" s="14">
        <v>0.60499999999999998</v>
      </c>
      <c r="AO20" s="14">
        <v>0.79200000000000004</v>
      </c>
      <c r="AP20" s="14">
        <v>89</v>
      </c>
      <c r="AQ20" s="14">
        <v>3.8130825600000002</v>
      </c>
      <c r="AR20">
        <f t="shared" si="7"/>
        <v>56.7423</v>
      </c>
      <c r="AS20" s="14">
        <f t="shared" si="4"/>
        <v>0.2696867308122623</v>
      </c>
      <c r="AT20" s="14">
        <f t="shared" si="5"/>
        <v>0.74535690311031555</v>
      </c>
    </row>
    <row r="21" spans="1:48" x14ac:dyDescent="0.2">
      <c r="A21" s="14">
        <v>1</v>
      </c>
      <c r="B21" s="14">
        <v>502</v>
      </c>
      <c r="C21" s="14">
        <v>2001</v>
      </c>
      <c r="D21" s="14">
        <v>100</v>
      </c>
      <c r="E21" s="55">
        <v>0.36501</v>
      </c>
      <c r="F21" s="14">
        <v>55</v>
      </c>
      <c r="I21" s="14">
        <f t="shared" si="0"/>
        <v>6.6365454545454549E-3</v>
      </c>
      <c r="J21" s="14">
        <f t="shared" si="1"/>
        <v>3273.7080224181755</v>
      </c>
      <c r="K21" s="14">
        <f>((J21*0.0239)-(J20*0.0239))/0.5</f>
        <v>-46.470848695376901</v>
      </c>
      <c r="T21" s="14">
        <v>2012</v>
      </c>
      <c r="U21" s="261">
        <v>54.9</v>
      </c>
      <c r="V21" s="259">
        <v>27.074999999999999</v>
      </c>
      <c r="W21" s="259">
        <v>35.155000000000001</v>
      </c>
      <c r="X21" s="259">
        <v>48.397500000000001</v>
      </c>
      <c r="Y21" s="259">
        <v>55.384999999999998</v>
      </c>
      <c r="Z21" s="260">
        <v>60.65</v>
      </c>
      <c r="AA21" s="152">
        <v>61.23</v>
      </c>
      <c r="AB21" s="271">
        <v>80</v>
      </c>
      <c r="AC21" s="152">
        <f t="shared" si="6"/>
        <v>55.763045454545441</v>
      </c>
      <c r="AD21" s="152">
        <f>Z21</f>
        <v>60.65</v>
      </c>
      <c r="AE21" s="152">
        <f>AJ21*0.3632+29.82</f>
        <v>43.222079999999998</v>
      </c>
      <c r="AF21" s="152">
        <f t="shared" si="2"/>
        <v>245.71215999999998</v>
      </c>
      <c r="AG21" s="277">
        <f t="shared" si="3"/>
        <v>115.07568000000001</v>
      </c>
      <c r="AH21" s="277">
        <f>MIN((AG21*0.3632+29.82),MAX(V21:AA21))</f>
        <v>61.23</v>
      </c>
      <c r="AI21" s="277">
        <f t="shared" si="8"/>
        <v>248.61215999999996</v>
      </c>
      <c r="AJ21" s="278">
        <v>36.9</v>
      </c>
      <c r="AK21" s="278">
        <f>AJ21*0.3632+29.82</f>
        <v>43.222079999999998</v>
      </c>
      <c r="AL21" s="278">
        <f t="shared" si="9"/>
        <v>197.66040000000001</v>
      </c>
      <c r="AM21" s="272" t="s">
        <v>328</v>
      </c>
      <c r="AN21" s="14">
        <v>0.53700000000000003</v>
      </c>
      <c r="AO21" s="14">
        <v>0.64</v>
      </c>
      <c r="AP21" s="14">
        <v>90</v>
      </c>
      <c r="AQ21" s="14">
        <v>3.8665428480000008</v>
      </c>
      <c r="AR21">
        <f t="shared" si="7"/>
        <v>57.537840000000003</v>
      </c>
      <c r="AS21" s="14">
        <f t="shared" si="4"/>
        <v>6.0299853013228717E-2</v>
      </c>
      <c r="AT21" s="14">
        <f t="shared" si="5"/>
        <v>0.10338069573738361</v>
      </c>
    </row>
    <row r="22" spans="1:48" x14ac:dyDescent="0.2">
      <c r="A22" s="14">
        <v>2</v>
      </c>
      <c r="B22" s="14">
        <v>502</v>
      </c>
      <c r="C22" s="14">
        <v>2001</v>
      </c>
      <c r="D22" s="14">
        <v>40</v>
      </c>
      <c r="E22" s="56">
        <v>0.29127999999999998</v>
      </c>
      <c r="F22" s="14">
        <v>55</v>
      </c>
      <c r="G22" s="14">
        <f>E23/E22</f>
        <v>0.36020324086789346</v>
      </c>
      <c r="H22" s="14">
        <f>IF(G22&lt;1,1,E23/E22*1.69-0.7)</f>
        <v>1</v>
      </c>
      <c r="I22" s="14">
        <f t="shared" si="0"/>
        <v>5.2959999999999995E-3</v>
      </c>
      <c r="J22" s="14">
        <f t="shared" si="1"/>
        <v>2315.8909148162061</v>
      </c>
      <c r="T22" s="14">
        <v>2013</v>
      </c>
      <c r="U22" s="261">
        <v>25.092081817739999</v>
      </c>
      <c r="V22" s="259">
        <v>23.0102197</v>
      </c>
      <c r="W22" s="259">
        <v>28.053913300000001</v>
      </c>
      <c r="X22" s="259">
        <v>35.5309423</v>
      </c>
      <c r="Y22" s="260">
        <v>40.0566891</v>
      </c>
      <c r="Z22" s="259">
        <v>38.100177600000002</v>
      </c>
      <c r="AA22" s="152">
        <v>39.880000000000003</v>
      </c>
      <c r="AB22" s="271">
        <v>60</v>
      </c>
      <c r="AC22" s="152">
        <f t="shared" si="6"/>
        <v>18.898632550909102</v>
      </c>
      <c r="AD22" s="152">
        <f>Y22</f>
        <v>40.0566891</v>
      </c>
      <c r="AE22" s="152">
        <f>AJ22*0.17+25.604</f>
        <v>25.603999999999999</v>
      </c>
      <c r="AF22" s="152">
        <f t="shared" si="2"/>
        <v>130.78004800000002</v>
      </c>
      <c r="AG22" s="277">
        <f t="shared" si="3"/>
        <v>119.44167999999999</v>
      </c>
      <c r="AH22" s="277">
        <f>MIN((AG22*0.17+25.604),MAX(V22:AA22))</f>
        <v>40.0566891</v>
      </c>
      <c r="AI22" s="277">
        <f t="shared" si="8"/>
        <v>140.56260550000002</v>
      </c>
      <c r="AJ22" s="278">
        <v>0</v>
      </c>
      <c r="AK22" s="278">
        <f>AJ22*0.17+25.604</f>
        <v>25.603999999999999</v>
      </c>
      <c r="AL22" s="278">
        <f t="shared" si="9"/>
        <v>128.01999999999998</v>
      </c>
      <c r="AM22" s="272" t="s">
        <v>329</v>
      </c>
      <c r="AN22" s="14">
        <v>0.34100000000000003</v>
      </c>
      <c r="AO22" s="14">
        <v>0.30199999999999999</v>
      </c>
      <c r="AP22" s="14">
        <v>108</v>
      </c>
      <c r="AQ22" s="14">
        <v>4.0132404480000003</v>
      </c>
      <c r="AR22">
        <f t="shared" si="7"/>
        <v>59.720839999999995</v>
      </c>
      <c r="AS22" s="14">
        <f t="shared" si="4"/>
        <v>0.49751354062186537</v>
      </c>
      <c r="AT22" s="14">
        <f t="shared" si="5"/>
        <v>0.370810385713641</v>
      </c>
    </row>
    <row r="23" spans="1:48" x14ac:dyDescent="0.2">
      <c r="A23" s="14">
        <v>2</v>
      </c>
      <c r="B23" s="14">
        <v>502</v>
      </c>
      <c r="C23" s="14">
        <v>2001</v>
      </c>
      <c r="D23" s="14">
        <v>100</v>
      </c>
      <c r="E23" s="57">
        <v>0.10492</v>
      </c>
      <c r="F23" s="14">
        <v>55</v>
      </c>
      <c r="I23" s="14">
        <f t="shared" si="0"/>
        <v>1.9076363636363635E-3</v>
      </c>
      <c r="J23" s="14">
        <f t="shared" si="1"/>
        <v>965.52717353227831</v>
      </c>
      <c r="K23" s="14">
        <f>((J23*0.0239)-(J22*0.0239))/0.5</f>
        <v>-64.547386833371746</v>
      </c>
      <c r="S23"/>
      <c r="T23" s="14">
        <v>2014</v>
      </c>
      <c r="U23" s="261">
        <v>27.7</v>
      </c>
      <c r="V23" s="259">
        <v>29.798127399999998</v>
      </c>
      <c r="W23" s="260">
        <v>31.3245662</v>
      </c>
      <c r="X23" s="259">
        <v>27.846269299999999</v>
      </c>
      <c r="Y23" s="259">
        <v>25.885349399999999</v>
      </c>
      <c r="Z23" s="259">
        <v>27.2862735</v>
      </c>
      <c r="AA23" s="152">
        <v>28.23</v>
      </c>
      <c r="AB23" s="271">
        <v>20</v>
      </c>
      <c r="AC23" s="152">
        <f t="shared" si="6"/>
        <v>1.6674843145454588</v>
      </c>
      <c r="AD23" s="152">
        <f>W23</f>
        <v>31.3245662</v>
      </c>
      <c r="AE23" s="152">
        <f>AJ23*-0.0313+29.961</f>
        <v>29.960999999999999</v>
      </c>
      <c r="AF23" s="152">
        <f t="shared" si="2"/>
        <v>86.398387499999998</v>
      </c>
      <c r="AG23" s="277">
        <f t="shared" si="3"/>
        <v>100.06595999999999</v>
      </c>
      <c r="AH23" s="277">
        <f>MIN((AG23*-0.0313+29.961),MAX(V23:AA23))</f>
        <v>26.828935452</v>
      </c>
      <c r="AI23" s="277">
        <f t="shared" si="8"/>
        <v>84.111697260000014</v>
      </c>
      <c r="AJ23" s="278">
        <v>0</v>
      </c>
      <c r="AK23" s="278">
        <f>AJ23*-0.0313+29.961</f>
        <v>29.960999999999999</v>
      </c>
      <c r="AL23" s="278">
        <f t="shared" si="9"/>
        <v>149.80500000000001</v>
      </c>
      <c r="AM23" s="272" t="s">
        <v>318</v>
      </c>
      <c r="AN23" s="251">
        <v>0.33900000000000002</v>
      </c>
      <c r="AO23" s="251">
        <v>0.23499999999999999</v>
      </c>
      <c r="AP23" s="14">
        <v>76</v>
      </c>
      <c r="AQ23" s="14">
        <v>3.362216256</v>
      </c>
      <c r="AR23">
        <f t="shared" si="7"/>
        <v>50.032979999999995</v>
      </c>
      <c r="AS23" s="14">
        <f t="shared" si="4"/>
        <v>0.77233368756641851</v>
      </c>
      <c r="AT23" s="14">
        <f t="shared" si="5"/>
        <v>1.8774353524619241E-2</v>
      </c>
    </row>
    <row r="24" spans="1:48" x14ac:dyDescent="0.2">
      <c r="A24" s="14">
        <v>3</v>
      </c>
      <c r="B24" s="14">
        <v>502</v>
      </c>
      <c r="C24" s="14">
        <v>2001</v>
      </c>
      <c r="D24" s="14">
        <v>40</v>
      </c>
      <c r="E24" s="58">
        <v>0.27284000000000003</v>
      </c>
      <c r="F24" s="14">
        <v>55</v>
      </c>
      <c r="G24" s="14">
        <f>E25/E24</f>
        <v>1.2056150124615159</v>
      </c>
      <c r="H24" s="14">
        <f>IF(G24&lt;1,1,E25/E24*1.69-0.7)</f>
        <v>1.3374893710599618</v>
      </c>
      <c r="I24" s="14">
        <f t="shared" si="0"/>
        <v>4.9607272727272729E-3</v>
      </c>
      <c r="J24" s="14">
        <f t="shared" si="1"/>
        <v>2123.8426946457694</v>
      </c>
      <c r="T24" s="14">
        <v>2015</v>
      </c>
      <c r="U24" s="262">
        <v>39.4</v>
      </c>
      <c r="V24" s="259">
        <v>28.515000000000001</v>
      </c>
      <c r="W24" s="259">
        <v>34.177500000000002</v>
      </c>
      <c r="X24" s="259">
        <v>32.770000000000003</v>
      </c>
      <c r="Y24" s="260">
        <v>39.1325</v>
      </c>
      <c r="Z24" s="259">
        <v>43.24</v>
      </c>
      <c r="AA24" s="14">
        <v>40.090000000000003</v>
      </c>
      <c r="AB24" s="271">
        <v>60</v>
      </c>
      <c r="AC24" s="152">
        <f t="shared" si="6"/>
        <v>31.808727272727275</v>
      </c>
      <c r="AD24" s="152">
        <f>Y24</f>
        <v>39.1325</v>
      </c>
      <c r="AE24" s="152">
        <f>AJ24*0.1306+29.79</f>
        <v>31.8796</v>
      </c>
      <c r="AF24" s="152">
        <f t="shared" si="2"/>
        <v>175.12664000000001</v>
      </c>
      <c r="AG24" s="277">
        <f t="shared" si="3"/>
        <v>82.146720000000002</v>
      </c>
      <c r="AH24" s="277">
        <f>MIN((AG24*0.1306+29.79),MAX(V24:AA24))</f>
        <v>40.518361632000001</v>
      </c>
      <c r="AI24" s="277">
        <f t="shared" si="8"/>
        <v>161.51844815999999</v>
      </c>
      <c r="AJ24" s="278">
        <v>16</v>
      </c>
      <c r="AK24" s="278">
        <f>AJ24*0.1306+29.79</f>
        <v>31.8796</v>
      </c>
      <c r="AL24" s="278">
        <f t="shared" si="9"/>
        <v>151.398</v>
      </c>
      <c r="AM24" s="272" t="s">
        <v>330</v>
      </c>
      <c r="AN24" s="251">
        <v>0.41199999999999998</v>
      </c>
      <c r="AO24" s="251">
        <v>0.45500000000000002</v>
      </c>
      <c r="AP24" s="14">
        <v>79</v>
      </c>
      <c r="AQ24" s="14">
        <v>2.7601297920000007</v>
      </c>
      <c r="AR24">
        <f t="shared" si="7"/>
        <v>41.073360000000001</v>
      </c>
      <c r="AS24" s="14">
        <f t="shared" si="4"/>
        <v>2.452881017710146E-2</v>
      </c>
      <c r="AT24" s="14">
        <f t="shared" si="5"/>
        <v>1.7211274632077944E-2</v>
      </c>
    </row>
    <row r="25" spans="1:48" x14ac:dyDescent="0.2">
      <c r="A25" s="14">
        <v>3</v>
      </c>
      <c r="B25" s="14">
        <v>502</v>
      </c>
      <c r="C25" s="14">
        <v>2001</v>
      </c>
      <c r="D25" s="14">
        <v>100</v>
      </c>
      <c r="E25" s="59">
        <v>0.32894000000000001</v>
      </c>
      <c r="F25" s="14">
        <v>55</v>
      </c>
      <c r="I25" s="14">
        <f t="shared" si="0"/>
        <v>5.980727272727273E-3</v>
      </c>
      <c r="J25" s="14">
        <f t="shared" si="1"/>
        <v>2763.7571485765566</v>
      </c>
      <c r="K25" s="14">
        <f>((J25*0.0239)-(J24*0.0239))/0.5</f>
        <v>30.587910897891646</v>
      </c>
    </row>
    <row r="26" spans="1:48" s="264" customFormat="1" x14ac:dyDescent="0.2">
      <c r="A26" s="264">
        <v>4</v>
      </c>
      <c r="B26" s="264">
        <v>502</v>
      </c>
      <c r="C26" s="264">
        <v>2001</v>
      </c>
      <c r="D26" s="264">
        <v>40</v>
      </c>
      <c r="E26" s="265">
        <v>0.25584000000000001</v>
      </c>
      <c r="F26" s="264">
        <v>55</v>
      </c>
      <c r="G26" s="264">
        <f>E27/E26</f>
        <v>1.1660412757973733</v>
      </c>
      <c r="H26" s="264">
        <f>IF(G26&lt;1,1,E27/E26*1.69-0.7)</f>
        <v>1.2706097560975609</v>
      </c>
      <c r="I26" s="264">
        <f t="shared" si="0"/>
        <v>4.6516363636363639E-3</v>
      </c>
      <c r="J26" s="264">
        <f t="shared" si="1"/>
        <v>1960.9317972027375</v>
      </c>
      <c r="T26" s="264" t="s">
        <v>295</v>
      </c>
      <c r="V26" s="266">
        <f t="shared" ref="V26:AA26" si="10">AVERAGE(V8:V24)</f>
        <v>28.144304788235292</v>
      </c>
      <c r="W26" s="266">
        <f t="shared" si="10"/>
        <v>34.344066111764704</v>
      </c>
      <c r="X26" s="266">
        <f t="shared" si="10"/>
        <v>40.191843441176466</v>
      </c>
      <c r="Y26" s="266">
        <f t="shared" si="10"/>
        <v>43.745496735294125</v>
      </c>
      <c r="Z26" s="266">
        <f t="shared" si="10"/>
        <v>47.813636952941181</v>
      </c>
      <c r="AA26" s="266">
        <f t="shared" si="10"/>
        <v>49.889259970588242</v>
      </c>
      <c r="AB26" s="266"/>
      <c r="AF26" s="264">
        <f t="shared" ref="AF26:AL26" si="11">AVERAGE(AF8:AF24)</f>
        <v>187.43885064705884</v>
      </c>
      <c r="AG26" s="24">
        <f t="shared" si="11"/>
        <v>103.2586682352941</v>
      </c>
      <c r="AH26" s="151">
        <f t="shared" si="11"/>
        <v>50.207976421647061</v>
      </c>
      <c r="AI26" s="24">
        <f t="shared" si="11"/>
        <v>199.41054799058824</v>
      </c>
      <c r="AJ26" s="279">
        <f t="shared" si="11"/>
        <v>31.470588235294116</v>
      </c>
      <c r="AK26" s="279">
        <f t="shared" si="11"/>
        <v>39.642638235294115</v>
      </c>
      <c r="AL26" s="279">
        <f t="shared" si="11"/>
        <v>182.47789705882352</v>
      </c>
      <c r="AM26" s="249" t="s">
        <v>345</v>
      </c>
    </row>
    <row r="27" spans="1:48" x14ac:dyDescent="0.2">
      <c r="A27" s="14">
        <v>4</v>
      </c>
      <c r="B27" s="14">
        <v>502</v>
      </c>
      <c r="C27" s="14">
        <v>2001</v>
      </c>
      <c r="D27" s="14">
        <v>100</v>
      </c>
      <c r="E27" s="60">
        <v>0.29831999999999997</v>
      </c>
      <c r="F27" s="14">
        <v>55</v>
      </c>
      <c r="I27" s="14">
        <f t="shared" si="0"/>
        <v>5.4239999999999991E-3</v>
      </c>
      <c r="J27" s="14">
        <f t="shared" si="1"/>
        <v>2393.7090288557561</v>
      </c>
      <c r="K27" s="14">
        <f>((J27*0.0239)-(J26*0.0239))/0.5</f>
        <v>20.686751673014285</v>
      </c>
      <c r="L27" s="14">
        <f>AVERAGE(E20,E22, E24, E26)</f>
        <v>0.31009000000000003</v>
      </c>
      <c r="M27" s="14">
        <f>AVERAGE(E21,E23,E25, E27)</f>
        <v>0.27429749999999997</v>
      </c>
      <c r="N27" s="14">
        <v>25</v>
      </c>
      <c r="O27" s="14">
        <v>1.3</v>
      </c>
      <c r="P27" s="14">
        <f>AVERAGE(J20,J22,J24,J26)</f>
        <v>2661.6417291084672</v>
      </c>
      <c r="Q27" s="14">
        <f>(P27/1.12/60)*O27</f>
        <v>51.49009297382451</v>
      </c>
      <c r="Z27" s="153"/>
      <c r="AG27" s="24">
        <f t="shared" ref="AG27:AL27" si="12">AVERAGE(AG16:AG24)</f>
        <v>109.47054666666666</v>
      </c>
      <c r="AH27" s="24">
        <f t="shared" si="12"/>
        <v>50.605360607999998</v>
      </c>
      <c r="AI27" s="151">
        <f t="shared" si="12"/>
        <v>198.29152970666667</v>
      </c>
      <c r="AJ27" s="279">
        <f t="shared" si="12"/>
        <v>43.544444444444444</v>
      </c>
      <c r="AK27" s="279">
        <f t="shared" si="12"/>
        <v>43.209607777777777</v>
      </c>
      <c r="AL27" s="279">
        <f t="shared" si="12"/>
        <v>194.27581666666666</v>
      </c>
      <c r="AM27" s="249" t="s">
        <v>344</v>
      </c>
      <c r="AV27" s="153"/>
    </row>
    <row r="28" spans="1:48" x14ac:dyDescent="0.2">
      <c r="A28" s="14">
        <v>1</v>
      </c>
      <c r="B28" s="14">
        <v>502</v>
      </c>
      <c r="C28" s="14">
        <v>2002</v>
      </c>
      <c r="D28" s="14">
        <v>40</v>
      </c>
      <c r="E28" s="61">
        <v>0.303452308</v>
      </c>
      <c r="F28" s="14">
        <v>66</v>
      </c>
      <c r="G28" s="14">
        <f>E29/E28</f>
        <v>1.2162779397940846</v>
      </c>
      <c r="H28" s="14">
        <f>IF(G28&lt;1,1,E29/E28*1.69-0.7)</f>
        <v>1.3555097182520031</v>
      </c>
      <c r="I28" s="14">
        <f t="shared" si="0"/>
        <v>4.5977622424242422E-3</v>
      </c>
      <c r="J28" s="14">
        <f t="shared" si="1"/>
        <v>1933.8434913498797</v>
      </c>
      <c r="T28" s="14" t="s">
        <v>297</v>
      </c>
      <c r="U28" s="267" t="s">
        <v>296</v>
      </c>
      <c r="V28" s="268">
        <f>V7*0.5</f>
        <v>0</v>
      </c>
      <c r="W28" s="268">
        <f>W7*0.5</f>
        <v>10</v>
      </c>
      <c r="X28" s="268">
        <f>X7*0.5</f>
        <v>20</v>
      </c>
      <c r="Y28" s="268">
        <f>Y7*0.5</f>
        <v>30</v>
      </c>
      <c r="Z28" s="268">
        <f>Z7*0.5</f>
        <v>40</v>
      </c>
      <c r="AA28" s="268">
        <v>50</v>
      </c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</row>
    <row r="29" spans="1:48" x14ac:dyDescent="0.2">
      <c r="A29" s="14">
        <v>1</v>
      </c>
      <c r="B29" s="14">
        <v>502</v>
      </c>
      <c r="C29" s="14">
        <v>2002</v>
      </c>
      <c r="D29" s="14">
        <v>100</v>
      </c>
      <c r="E29" s="62">
        <v>0.369082348</v>
      </c>
      <c r="F29" s="14">
        <v>66</v>
      </c>
      <c r="I29" s="14">
        <f t="shared" si="0"/>
        <v>5.5921567878787883E-3</v>
      </c>
      <c r="J29" s="14">
        <f t="shared" si="1"/>
        <v>2499.9285227062601</v>
      </c>
      <c r="K29" s="14">
        <f>((J29*0.0239)-(J28*0.0239))/0.5</f>
        <v>27.058864498834993</v>
      </c>
      <c r="U29" s="268" t="s">
        <v>298</v>
      </c>
      <c r="V29" s="268">
        <f t="shared" ref="V29:AA29" si="13">V26*5</f>
        <v>140.72152394117646</v>
      </c>
      <c r="W29" s="268">
        <f t="shared" si="13"/>
        <v>171.72033055882352</v>
      </c>
      <c r="X29" s="268">
        <f t="shared" si="13"/>
        <v>200.95921720588234</v>
      </c>
      <c r="Y29" s="268">
        <f t="shared" si="13"/>
        <v>218.72748367647063</v>
      </c>
      <c r="Z29" s="268">
        <f t="shared" si="13"/>
        <v>239.0681847647059</v>
      </c>
      <c r="AA29" s="268">
        <f t="shared" si="13"/>
        <v>249.44629985294119</v>
      </c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</row>
    <row r="30" spans="1:48" x14ac:dyDescent="0.2">
      <c r="A30" s="14">
        <v>2</v>
      </c>
      <c r="B30" s="14">
        <v>502</v>
      </c>
      <c r="C30" s="14">
        <v>2002</v>
      </c>
      <c r="D30" s="14">
        <v>40</v>
      </c>
      <c r="E30" s="63">
        <v>0.18226093599999998</v>
      </c>
      <c r="F30" s="14">
        <v>66</v>
      </c>
      <c r="G30" s="14">
        <f>E31/E30</f>
        <v>1.897686095499916</v>
      </c>
      <c r="I30" s="14">
        <f t="shared" si="0"/>
        <v>2.7615293333333331E-3</v>
      </c>
      <c r="J30" s="14">
        <f t="shared" si="1"/>
        <v>1203.6927602245721</v>
      </c>
      <c r="U30" s="268" t="s">
        <v>299</v>
      </c>
      <c r="V30" s="268">
        <f t="shared" ref="V30:AA30" si="14" xml:space="preserve"> V29-V28</f>
        <v>140.72152394117646</v>
      </c>
      <c r="W30" s="268">
        <f t="shared" si="14"/>
        <v>161.72033055882352</v>
      </c>
      <c r="X30" s="268">
        <f t="shared" si="14"/>
        <v>180.95921720588234</v>
      </c>
      <c r="Y30" s="268">
        <f t="shared" si="14"/>
        <v>188.72748367647063</v>
      </c>
      <c r="Z30" s="268">
        <f t="shared" si="14"/>
        <v>199.0681847647059</v>
      </c>
      <c r="AA30" s="268">
        <f t="shared" si="14"/>
        <v>199.44629985294119</v>
      </c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</row>
    <row r="31" spans="1:48" x14ac:dyDescent="0.2">
      <c r="A31" s="14">
        <v>2</v>
      </c>
      <c r="B31" s="14">
        <v>502</v>
      </c>
      <c r="C31" s="14">
        <v>2002</v>
      </c>
      <c r="D31" s="14">
        <v>100</v>
      </c>
      <c r="E31" s="64">
        <v>0.34587404400000005</v>
      </c>
      <c r="F31" s="14">
        <v>66</v>
      </c>
      <c r="I31" s="14">
        <f t="shared" si="0"/>
        <v>5.2405158181818186E-3</v>
      </c>
      <c r="J31" s="14">
        <f t="shared" si="1"/>
        <v>2282.9499449165082</v>
      </c>
      <c r="K31" s="14">
        <f>((J31*0.0239)-(J30*0.0239))/0.5</f>
        <v>51.588493428274553</v>
      </c>
    </row>
    <row r="32" spans="1:48" x14ac:dyDescent="0.2">
      <c r="A32" s="14">
        <v>3</v>
      </c>
      <c r="B32" s="14">
        <v>502</v>
      </c>
      <c r="C32" s="14">
        <v>2002</v>
      </c>
      <c r="D32" s="14">
        <v>40</v>
      </c>
      <c r="E32" s="65">
        <v>0.51012578800000008</v>
      </c>
      <c r="F32" s="14">
        <v>66</v>
      </c>
      <c r="G32" s="14">
        <f>E33/E32</f>
        <v>0.44041898936503088</v>
      </c>
      <c r="H32" s="14">
        <f>IF(G32&lt;1,1,E33/E32*1.69-0.7)</f>
        <v>1</v>
      </c>
      <c r="I32" s="14">
        <f t="shared" si="0"/>
        <v>7.7291786060606077E-3</v>
      </c>
      <c r="J32" s="14">
        <f t="shared" si="1"/>
        <v>4340.7240847596722</v>
      </c>
    </row>
    <row r="33" spans="1:17" x14ac:dyDescent="0.2">
      <c r="A33" s="14">
        <v>3</v>
      </c>
      <c r="B33" s="14">
        <v>502</v>
      </c>
      <c r="C33" s="14">
        <v>2002</v>
      </c>
      <c r="D33" s="14">
        <v>100</v>
      </c>
      <c r="E33" s="66">
        <v>0.22466908400000002</v>
      </c>
      <c r="F33" s="14">
        <v>66</v>
      </c>
      <c r="I33" s="14">
        <f t="shared" si="0"/>
        <v>3.4040770303030306E-3</v>
      </c>
      <c r="J33" s="14">
        <f t="shared" si="1"/>
        <v>1420.9134609314615</v>
      </c>
      <c r="K33" s="14">
        <f>((J33*0.0239)-(J32*0.0239))/0.5</f>
        <v>-139.56694781898847</v>
      </c>
    </row>
    <row r="34" spans="1:17" x14ac:dyDescent="0.2">
      <c r="A34" s="14">
        <v>4</v>
      </c>
      <c r="B34" s="14">
        <v>502</v>
      </c>
      <c r="C34" s="14">
        <v>2002</v>
      </c>
      <c r="D34" s="14">
        <v>40</v>
      </c>
      <c r="E34" s="67">
        <v>0.58890901200000001</v>
      </c>
      <c r="F34" s="14">
        <v>66</v>
      </c>
      <c r="G34" s="14">
        <f>E35/E34</f>
        <v>0.93631804024761622</v>
      </c>
      <c r="H34" s="14">
        <f>IF(G34&lt;1,1,E35/E34*1.69-0.7)</f>
        <v>1</v>
      </c>
      <c r="I34" s="14">
        <f t="shared" si="0"/>
        <v>8.9228638181818188E-3</v>
      </c>
      <c r="J34" s="14">
        <f t="shared" si="1"/>
        <v>5907.6652096429507</v>
      </c>
    </row>
    <row r="35" spans="1:17" x14ac:dyDescent="0.2">
      <c r="A35" s="14">
        <v>4</v>
      </c>
      <c r="B35" s="14">
        <v>502</v>
      </c>
      <c r="C35" s="14">
        <v>2002</v>
      </c>
      <c r="D35" s="14">
        <v>100</v>
      </c>
      <c r="E35" s="68">
        <v>0.55140613199999988</v>
      </c>
      <c r="F35" s="14">
        <v>66</v>
      </c>
      <c r="I35" s="14">
        <f t="shared" si="0"/>
        <v>8.3546383636363616E-3</v>
      </c>
      <c r="J35" s="14">
        <f t="shared" si="1"/>
        <v>5101.501373708199</v>
      </c>
      <c r="K35" s="14">
        <f>((J35*0.0239)-(J34*0.0239))/0.5</f>
        <v>-38.534631357681121</v>
      </c>
      <c r="L35" s="14">
        <f>AVERAGE(E28,E30, E32, E34)</f>
        <v>0.39618701100000003</v>
      </c>
      <c r="M35" s="14">
        <f>AVERAGE(E29,E31,E33, E35)</f>
        <v>0.37275790199999997</v>
      </c>
      <c r="N35" s="14">
        <v>39</v>
      </c>
      <c r="O35" s="14">
        <v>1.1100000000000001</v>
      </c>
      <c r="P35" s="14">
        <f>AVERAGE(J28,J30,J32,J34)</f>
        <v>3346.4813864942689</v>
      </c>
      <c r="Q35" s="14">
        <f>(P35/1.12/60)*O35</f>
        <v>55.276701473342833</v>
      </c>
    </row>
    <row r="36" spans="1:17" x14ac:dyDescent="0.2">
      <c r="A36" s="14">
        <v>1</v>
      </c>
      <c r="B36" s="14">
        <v>502</v>
      </c>
      <c r="C36" s="14">
        <v>2003</v>
      </c>
      <c r="D36" s="14">
        <v>40</v>
      </c>
      <c r="E36" s="69">
        <v>0.70128621700000005</v>
      </c>
      <c r="F36" s="14">
        <v>90</v>
      </c>
      <c r="G36" s="14">
        <f>E37/E36</f>
        <v>1.143179139367001</v>
      </c>
      <c r="H36" s="14">
        <f>IF(G36&lt;1,1,E37/E36*1.69-0.7)</f>
        <v>1.2319727455302316</v>
      </c>
      <c r="I36" s="14">
        <f t="shared" si="0"/>
        <v>7.7920690777777786E-3</v>
      </c>
      <c r="J36" s="14">
        <f t="shared" si="1"/>
        <v>4411.7855485187456</v>
      </c>
    </row>
    <row r="37" spans="1:17" x14ac:dyDescent="0.2">
      <c r="A37" s="14">
        <v>1</v>
      </c>
      <c r="B37" s="14">
        <v>502</v>
      </c>
      <c r="C37" s="14">
        <v>2003</v>
      </c>
      <c r="D37" s="14">
        <v>100</v>
      </c>
      <c r="E37" s="70">
        <v>0.80169577400000003</v>
      </c>
      <c r="F37" s="14">
        <v>90</v>
      </c>
      <c r="I37" s="14">
        <f t="shared" si="0"/>
        <v>8.9077308222222217E-3</v>
      </c>
      <c r="J37" s="14">
        <f t="shared" si="1"/>
        <v>5884.6269940576512</v>
      </c>
      <c r="K37" s="14">
        <f>((J37*0.0239)-(J36*0.0239))/0.5</f>
        <v>70.401821096759676</v>
      </c>
    </row>
    <row r="38" spans="1:17" x14ac:dyDescent="0.2">
      <c r="A38" s="14">
        <v>2</v>
      </c>
      <c r="B38" s="14">
        <v>502</v>
      </c>
      <c r="C38" s="14">
        <v>2003</v>
      </c>
      <c r="D38" s="14">
        <v>40</v>
      </c>
      <c r="E38" s="71">
        <v>0.70548253699999997</v>
      </c>
      <c r="F38" s="14">
        <v>90</v>
      </c>
      <c r="G38" s="14">
        <f>E39/E38</f>
        <v>1.1659702995596617</v>
      </c>
      <c r="H38" s="14">
        <f>IF(G38&lt;1,1,E39/E38*1.69-0.7)</f>
        <v>1.2704898062558283</v>
      </c>
      <c r="I38" s="14">
        <f t="shared" si="0"/>
        <v>7.8386948555555554E-3</v>
      </c>
      <c r="J38" s="14">
        <f t="shared" si="1"/>
        <v>4465.2190372583937</v>
      </c>
    </row>
    <row r="39" spans="1:17" x14ac:dyDescent="0.2">
      <c r="A39" s="14">
        <v>2</v>
      </c>
      <c r="B39" s="14">
        <v>502</v>
      </c>
      <c r="C39" s="14">
        <v>2003</v>
      </c>
      <c r="D39" s="14">
        <v>100</v>
      </c>
      <c r="E39" s="72">
        <v>0.822571685</v>
      </c>
      <c r="F39" s="14">
        <v>90</v>
      </c>
      <c r="I39" s="14">
        <f t="shared" si="0"/>
        <v>9.1396853888888897E-3</v>
      </c>
      <c r="J39" s="14">
        <f t="shared" si="1"/>
        <v>6247.828887063547</v>
      </c>
      <c r="K39" s="14">
        <f>((J39*0.0239)-(J38*0.0239))/0.5</f>
        <v>85.208750820686362</v>
      </c>
    </row>
    <row r="40" spans="1:17" x14ac:dyDescent="0.2">
      <c r="A40" s="14">
        <v>3</v>
      </c>
      <c r="B40" s="14">
        <v>502</v>
      </c>
      <c r="C40" s="14">
        <v>2003</v>
      </c>
      <c r="D40" s="14">
        <v>40</v>
      </c>
      <c r="E40" s="73">
        <v>0.78487313000000003</v>
      </c>
      <c r="F40" s="14">
        <v>90</v>
      </c>
      <c r="G40" s="14">
        <f>E41/E40</f>
        <v>1.0293642770010485</v>
      </c>
      <c r="H40" s="14">
        <f>IF(G40&lt;1,1,E41/E40*1.69-0.7)</f>
        <v>1.039625628131772</v>
      </c>
      <c r="I40" s="14">
        <f t="shared" si="0"/>
        <v>8.7208125555555561E-3</v>
      </c>
      <c r="J40" s="14">
        <f t="shared" si="1"/>
        <v>5607.3658273069886</v>
      </c>
    </row>
    <row r="41" spans="1:17" x14ac:dyDescent="0.2">
      <c r="A41" s="14">
        <v>3</v>
      </c>
      <c r="B41" s="14">
        <v>502</v>
      </c>
      <c r="C41" s="14">
        <v>2003</v>
      </c>
      <c r="D41" s="14">
        <v>100</v>
      </c>
      <c r="E41" s="74">
        <v>0.80792036199999995</v>
      </c>
      <c r="F41" s="14">
        <v>90</v>
      </c>
      <c r="I41" s="14">
        <f t="shared" si="0"/>
        <v>8.9768929111111104E-3</v>
      </c>
      <c r="J41" s="14">
        <f t="shared" si="1"/>
        <v>5990.6565126552996</v>
      </c>
      <c r="K41" s="14">
        <f>((J41*0.0239)-(J40*0.0239))/0.5</f>
        <v>18.321294759649277</v>
      </c>
    </row>
    <row r="42" spans="1:17" x14ac:dyDescent="0.2">
      <c r="A42" s="14">
        <v>4</v>
      </c>
      <c r="B42" s="14">
        <v>502</v>
      </c>
      <c r="C42" s="14">
        <v>2003</v>
      </c>
      <c r="D42" s="14">
        <v>40</v>
      </c>
      <c r="E42" s="75">
        <v>0.76361431000000002</v>
      </c>
      <c r="F42" s="14">
        <v>90</v>
      </c>
      <c r="G42" s="14">
        <f>E43/E42</f>
        <v>1.0868980244752093</v>
      </c>
      <c r="H42" s="14">
        <f>IF(G42&lt;1,1,E43/E42*1.69-0.7)</f>
        <v>1.1368576613631038</v>
      </c>
      <c r="I42" s="14">
        <f t="shared" si="0"/>
        <v>8.4846034444444451E-3</v>
      </c>
      <c r="J42" s="14">
        <f t="shared" si="1"/>
        <v>5275.5971000224226</v>
      </c>
    </row>
    <row r="43" spans="1:17" x14ac:dyDescent="0.2">
      <c r="A43" s="14">
        <v>4</v>
      </c>
      <c r="B43" s="14">
        <v>502</v>
      </c>
      <c r="C43" s="14">
        <v>2003</v>
      </c>
      <c r="D43" s="14">
        <v>100</v>
      </c>
      <c r="E43" s="76">
        <v>0.82997088500000005</v>
      </c>
      <c r="F43" s="14">
        <v>90</v>
      </c>
      <c r="I43" s="14">
        <f t="shared" si="0"/>
        <v>9.2218987222222222E-3</v>
      </c>
      <c r="J43" s="14">
        <f t="shared" si="1"/>
        <v>6381.8722345282849</v>
      </c>
      <c r="K43" s="14">
        <f>((J43*0.0239)-(J42*0.0239))/0.5</f>
        <v>52.879951429380242</v>
      </c>
      <c r="L43" s="14">
        <f>AVERAGE(E36,E38, E40, E42)</f>
        <v>0.73881404849999999</v>
      </c>
      <c r="M43" s="14">
        <f>AVERAGE(E37,E39,E41, E43)</f>
        <v>0.81553967650000003</v>
      </c>
      <c r="N43" s="14">
        <v>56</v>
      </c>
      <c r="O43" s="14">
        <v>1.25</v>
      </c>
      <c r="P43" s="14">
        <f>AVERAGE(J36,J38,J40,J42)</f>
        <v>4939.9918782766381</v>
      </c>
      <c r="Q43" s="14">
        <f>(P43/1.12/60)*O43</f>
        <v>91.88972987865769</v>
      </c>
    </row>
    <row r="44" spans="1:17" x14ac:dyDescent="0.2">
      <c r="A44" s="14">
        <v>1</v>
      </c>
      <c r="B44" s="14">
        <v>502</v>
      </c>
      <c r="C44" s="14">
        <v>2004</v>
      </c>
      <c r="D44" s="14">
        <v>40</v>
      </c>
      <c r="E44" s="77">
        <v>0.65294421568627448</v>
      </c>
      <c r="F44" s="14">
        <v>123</v>
      </c>
      <c r="G44" s="14">
        <f>E45/E44</f>
        <v>0.73956035862099845</v>
      </c>
      <c r="H44" s="14">
        <f>IF(G44&lt;1,1,E45/E44*1.69-0.7)</f>
        <v>1</v>
      </c>
      <c r="I44" s="14">
        <f t="shared" si="0"/>
        <v>5.3084895584249959E-3</v>
      </c>
      <c r="J44" s="14">
        <f t="shared" si="1"/>
        <v>2323.3712639151272</v>
      </c>
    </row>
    <row r="45" spans="1:17" x14ac:dyDescent="0.2">
      <c r="A45" s="14">
        <v>1</v>
      </c>
      <c r="B45" s="14">
        <v>502</v>
      </c>
      <c r="C45" s="14">
        <v>2004</v>
      </c>
      <c r="D45" s="14">
        <v>100</v>
      </c>
      <c r="E45" s="78">
        <v>0.48289165831244768</v>
      </c>
      <c r="F45" s="14">
        <v>123</v>
      </c>
      <c r="I45" s="14">
        <f t="shared" si="0"/>
        <v>3.925948441564615E-3</v>
      </c>
      <c r="J45" s="14">
        <f t="shared" si="1"/>
        <v>1625.8766472200675</v>
      </c>
      <c r="K45" s="14">
        <f>((J45*0.0239)-(J44*0.0239))/0.5</f>
        <v>-33.340242678023856</v>
      </c>
    </row>
    <row r="46" spans="1:17" x14ac:dyDescent="0.2">
      <c r="A46" s="14">
        <v>2</v>
      </c>
      <c r="B46" s="14">
        <v>502</v>
      </c>
      <c r="C46" s="14">
        <v>2004</v>
      </c>
      <c r="D46" s="14">
        <v>40</v>
      </c>
      <c r="E46" s="79">
        <v>0.81255900178253115</v>
      </c>
      <c r="F46" s="14">
        <v>123</v>
      </c>
      <c r="G46" s="14">
        <f>E47/E46</f>
        <v>0.64335566082511753</v>
      </c>
      <c r="H46" s="14">
        <f>IF(G46&lt;1,1,E47/E46*1.69-0.7)</f>
        <v>1</v>
      </c>
      <c r="I46" s="14">
        <f t="shared" si="0"/>
        <v>6.6061707461994405E-3</v>
      </c>
      <c r="J46" s="14">
        <f t="shared" si="1"/>
        <v>3248.1335679341159</v>
      </c>
    </row>
    <row r="47" spans="1:17" x14ac:dyDescent="0.2">
      <c r="A47" s="14">
        <v>2</v>
      </c>
      <c r="B47" s="14">
        <v>502</v>
      </c>
      <c r="C47" s="14">
        <v>2004</v>
      </c>
      <c r="D47" s="14">
        <v>100</v>
      </c>
      <c r="E47" s="80">
        <v>0.52276443355119817</v>
      </c>
      <c r="F47" s="14">
        <v>123</v>
      </c>
      <c r="I47" s="14">
        <f t="shared" si="0"/>
        <v>4.2501173459447003E-3</v>
      </c>
      <c r="J47" s="14">
        <f t="shared" si="1"/>
        <v>1767.8207204978767</v>
      </c>
      <c r="K47" s="14">
        <f>((J47*0.0239)-(J46*0.0239))/0.5</f>
        <v>-70.75895410745224</v>
      </c>
    </row>
    <row r="48" spans="1:17" x14ac:dyDescent="0.2">
      <c r="A48" s="14">
        <v>3</v>
      </c>
      <c r="B48" s="14">
        <v>502</v>
      </c>
      <c r="C48" s="14">
        <v>2004</v>
      </c>
      <c r="D48" s="14">
        <v>40</v>
      </c>
      <c r="E48" s="81">
        <v>0.66503731308948699</v>
      </c>
      <c r="F48" s="14">
        <v>123</v>
      </c>
      <c r="G48" s="14">
        <f>E49/E48</f>
        <v>1.1876773226158122</v>
      </c>
      <c r="H48" s="14">
        <f>IF(G48&lt;1,1,E49/E48*1.69-0.7)</f>
        <v>1.3071746752207225</v>
      </c>
      <c r="I48" s="14">
        <f t="shared" si="0"/>
        <v>5.4068074234917638E-3</v>
      </c>
      <c r="J48" s="14">
        <f t="shared" si="1"/>
        <v>2383.1066095751935</v>
      </c>
    </row>
    <row r="49" spans="1:46" x14ac:dyDescent="0.2">
      <c r="A49" s="14">
        <v>3</v>
      </c>
      <c r="B49" s="14">
        <v>502</v>
      </c>
      <c r="C49" s="14">
        <v>2004</v>
      </c>
      <c r="D49" s="14">
        <v>100</v>
      </c>
      <c r="E49" s="82">
        <v>0.78984973544973547</v>
      </c>
      <c r="F49" s="14">
        <v>123</v>
      </c>
      <c r="I49" s="14">
        <f t="shared" si="0"/>
        <v>6.4215425646319954E-3</v>
      </c>
      <c r="J49" s="14">
        <f t="shared" si="1"/>
        <v>3096.9245800320919</v>
      </c>
      <c r="K49" s="14">
        <f>((J49*0.0239)-(J48*0.0239))/0.5</f>
        <v>34.120498987839724</v>
      </c>
    </row>
    <row r="50" spans="1:46" x14ac:dyDescent="0.2">
      <c r="A50" s="14">
        <v>4</v>
      </c>
      <c r="B50" s="14">
        <v>502</v>
      </c>
      <c r="C50" s="14">
        <v>2004</v>
      </c>
      <c r="D50" s="14">
        <v>40</v>
      </c>
      <c r="E50" s="83">
        <v>0.52374722508886595</v>
      </c>
      <c r="F50" s="14">
        <v>123</v>
      </c>
      <c r="G50" s="14">
        <f>E51/E50</f>
        <v>1.071745181503488</v>
      </c>
      <c r="H50" s="14">
        <f>IF(G50&lt;1,1,E51/E50*1.69-0.7)</f>
        <v>1.1112493567408948</v>
      </c>
      <c r="I50" s="14">
        <f t="shared" si="0"/>
        <v>4.2581075210476908E-3</v>
      </c>
      <c r="J50" s="14">
        <f t="shared" si="1"/>
        <v>1771.4716111051578</v>
      </c>
    </row>
    <row r="51" spans="1:46" x14ac:dyDescent="0.2">
      <c r="A51" s="14">
        <v>4</v>
      </c>
      <c r="B51" s="14">
        <v>502</v>
      </c>
      <c r="C51" s="14">
        <v>2004</v>
      </c>
      <c r="D51" s="14">
        <v>100</v>
      </c>
      <c r="E51" s="84">
        <v>0.56132356481481482</v>
      </c>
      <c r="F51" s="14">
        <v>123</v>
      </c>
      <c r="I51" s="14">
        <f t="shared" si="0"/>
        <v>4.5636062180066245E-3</v>
      </c>
      <c r="J51" s="14">
        <f t="shared" si="1"/>
        <v>1916.863743224025</v>
      </c>
      <c r="K51" s="14">
        <f>((J51*0.0239)-(J50*0.0239))/0.5</f>
        <v>6.9497439152818572</v>
      </c>
      <c r="L51" s="14">
        <f>AVERAGE(E44,E46, E48, E50)</f>
        <v>0.66357193891178967</v>
      </c>
      <c r="M51" s="14">
        <f>AVERAGE(E45,E47,E49, E51)</f>
        <v>0.58920734803204899</v>
      </c>
      <c r="N51" s="14">
        <v>20</v>
      </c>
      <c r="O51" s="14">
        <v>1.21</v>
      </c>
      <c r="P51" s="14">
        <f>AVERAGE(J44,J46,J48,J50)</f>
        <v>2431.5207631323988</v>
      </c>
      <c r="Q51" s="14">
        <f>(P51/1.12/60)*O51</f>
        <v>43.781847074258962</v>
      </c>
    </row>
    <row r="52" spans="1:46" x14ac:dyDescent="0.2">
      <c r="A52" s="14">
        <v>1</v>
      </c>
      <c r="B52" s="14">
        <v>502</v>
      </c>
      <c r="C52" s="14">
        <v>2005</v>
      </c>
      <c r="D52" s="14">
        <v>40</v>
      </c>
      <c r="E52" s="85">
        <v>0.53158703703703691</v>
      </c>
      <c r="F52" s="14">
        <v>116</v>
      </c>
      <c r="G52" s="14">
        <f>E53/E52</f>
        <v>1.3843764387157296</v>
      </c>
      <c r="H52" s="14">
        <f>IF(G52&lt;1,1,E53/E52*1.69-0.7)</f>
        <v>1.6395961814295827</v>
      </c>
      <c r="I52" s="14">
        <f t="shared" si="0"/>
        <v>4.5826468710089387E-3</v>
      </c>
      <c r="J52" s="14">
        <f t="shared" si="1"/>
        <v>1926.3108172184157</v>
      </c>
    </row>
    <row r="53" spans="1:46" x14ac:dyDescent="0.2">
      <c r="A53" s="14">
        <v>1</v>
      </c>
      <c r="B53" s="14">
        <v>502</v>
      </c>
      <c r="C53" s="14">
        <v>2005</v>
      </c>
      <c r="D53" s="14">
        <v>100</v>
      </c>
      <c r="E53" s="86">
        <v>0.73591656920077975</v>
      </c>
      <c r="F53" s="14">
        <v>116</v>
      </c>
      <c r="I53" s="14">
        <f t="shared" si="0"/>
        <v>6.3441083551791354E-3</v>
      </c>
      <c r="J53" s="14">
        <f t="shared" si="1"/>
        <v>3035.6210570505236</v>
      </c>
      <c r="K53" s="14">
        <f>((J53*0.0239)-(J52*0.0239))/0.5</f>
        <v>53.025029463974761</v>
      </c>
      <c r="AP53" s="14">
        <v>1971</v>
      </c>
      <c r="AQ53" s="14">
        <v>2</v>
      </c>
      <c r="AR53" s="14">
        <v>4</v>
      </c>
      <c r="AS53" s="14">
        <v>36.700000000000003</v>
      </c>
      <c r="AT53" s="14">
        <v>2.2610000000000001</v>
      </c>
    </row>
    <row r="54" spans="1:46" x14ac:dyDescent="0.2">
      <c r="A54" s="14">
        <v>2</v>
      </c>
      <c r="B54" s="14">
        <v>502</v>
      </c>
      <c r="C54" s="14">
        <v>2005</v>
      </c>
      <c r="D54" s="14">
        <v>40</v>
      </c>
      <c r="E54" s="87">
        <v>0.64004173976608181</v>
      </c>
      <c r="F54" s="14">
        <v>116</v>
      </c>
      <c r="G54" s="14">
        <f>E55/E54</f>
        <v>1.2325940743516925</v>
      </c>
      <c r="H54" s="14">
        <f>IF(G54&lt;1,1,E55/E54*1.69-0.7)</f>
        <v>1.3830839856543602</v>
      </c>
      <c r="I54" s="14">
        <f t="shared" si="0"/>
        <v>5.5176012048800153E-3</v>
      </c>
      <c r="J54" s="14">
        <f t="shared" si="1"/>
        <v>2452.264513820332</v>
      </c>
      <c r="AP54" s="14">
        <v>1971</v>
      </c>
      <c r="AQ54" s="14">
        <v>3</v>
      </c>
      <c r="AR54" s="14">
        <v>4</v>
      </c>
      <c r="AS54" s="14">
        <v>35.700000000000003</v>
      </c>
      <c r="AT54" s="14">
        <v>1.9442222</v>
      </c>
    </row>
    <row r="55" spans="1:46" x14ac:dyDescent="0.2">
      <c r="A55" s="14">
        <v>2</v>
      </c>
      <c r="B55" s="14">
        <v>502</v>
      </c>
      <c r="C55" s="14">
        <v>2005</v>
      </c>
      <c r="D55" s="14">
        <v>100</v>
      </c>
      <c r="E55" s="88">
        <v>0.78891165577342048</v>
      </c>
      <c r="F55" s="14">
        <v>116</v>
      </c>
      <c r="I55" s="14">
        <f t="shared" si="0"/>
        <v>6.8009625497708667E-3</v>
      </c>
      <c r="J55" s="14">
        <f t="shared" si="1"/>
        <v>3415.6772454091611</v>
      </c>
      <c r="K55" s="14">
        <f>((J55*0.0239)-(J54*0.0239))/0.5</f>
        <v>46.05112856994603</v>
      </c>
      <c r="AP55" s="14">
        <v>1971</v>
      </c>
      <c r="AQ55" s="14">
        <v>4</v>
      </c>
      <c r="AR55" s="14">
        <v>4</v>
      </c>
      <c r="AS55" s="14">
        <v>35.524999999999999</v>
      </c>
      <c r="AT55" s="14">
        <v>5.4938602000000003</v>
      </c>
    </row>
    <row r="56" spans="1:46" x14ac:dyDescent="0.2">
      <c r="A56" s="14">
        <v>3</v>
      </c>
      <c r="B56" s="14">
        <v>502</v>
      </c>
      <c r="C56" s="14">
        <v>2005</v>
      </c>
      <c r="D56" s="14">
        <v>40</v>
      </c>
      <c r="E56" s="89">
        <v>0.72517245370370365</v>
      </c>
      <c r="F56" s="14">
        <v>116</v>
      </c>
      <c r="G56" s="14">
        <f>E57/E56</f>
        <v>1.1294070210446159</v>
      </c>
      <c r="H56" s="14">
        <f>IF(G56&lt;1,1,E57/E56*1.69-0.7)</f>
        <v>1.2086978655654008</v>
      </c>
      <c r="I56" s="14">
        <f t="shared" si="0"/>
        <v>6.2514866698595139E-3</v>
      </c>
      <c r="J56" s="14">
        <f t="shared" si="1"/>
        <v>2963.8856174205516</v>
      </c>
      <c r="AP56" s="14">
        <v>1971</v>
      </c>
      <c r="AQ56" s="14">
        <v>5</v>
      </c>
      <c r="AR56" s="14">
        <v>4</v>
      </c>
      <c r="AS56" s="14">
        <v>35.225000000000001</v>
      </c>
      <c r="AT56" s="14">
        <v>2.1577380000000002</v>
      </c>
    </row>
    <row r="57" spans="1:46" x14ac:dyDescent="0.2">
      <c r="A57" s="14">
        <v>3</v>
      </c>
      <c r="B57" s="14">
        <v>502</v>
      </c>
      <c r="C57" s="14">
        <v>2005</v>
      </c>
      <c r="D57" s="14">
        <v>100</v>
      </c>
      <c r="E57" s="90">
        <v>0.81901486068111451</v>
      </c>
      <c r="F57" s="14">
        <v>116</v>
      </c>
      <c r="I57" s="14">
        <f t="shared" si="0"/>
        <v>7.0604729369061594E-3</v>
      </c>
      <c r="J57" s="14">
        <f t="shared" si="1"/>
        <v>3652.3886208440854</v>
      </c>
      <c r="K57" s="14">
        <f>((J57*0.0239)-(J56*0.0239))/0.5</f>
        <v>32.910443563644918</v>
      </c>
      <c r="AP57" s="14">
        <v>1971</v>
      </c>
      <c r="AQ57" s="14">
        <v>6</v>
      </c>
      <c r="AR57" s="14">
        <v>4</v>
      </c>
      <c r="AS57" s="14">
        <v>35.424999999999997</v>
      </c>
      <c r="AT57" s="14">
        <v>2.8686524000000002</v>
      </c>
    </row>
    <row r="58" spans="1:46" x14ac:dyDescent="0.2">
      <c r="A58" s="14">
        <v>4</v>
      </c>
      <c r="B58" s="14">
        <v>502</v>
      </c>
      <c r="C58" s="14">
        <v>2005</v>
      </c>
      <c r="D58" s="14">
        <v>40</v>
      </c>
      <c r="E58" s="91">
        <v>0.69476120857699808</v>
      </c>
      <c r="F58" s="14">
        <v>116</v>
      </c>
      <c r="G58" s="14">
        <f>E59/E58</f>
        <v>1.1251245396836531</v>
      </c>
      <c r="H58" s="14">
        <f>IF(G58&lt;1,1,E59/E58*1.69-0.7)</f>
        <v>1.2014604720653737</v>
      </c>
      <c r="I58" s="14">
        <f t="shared" si="0"/>
        <v>5.9893207635948109E-3</v>
      </c>
      <c r="J58" s="14">
        <f t="shared" si="1"/>
        <v>2769.8962900351348</v>
      </c>
      <c r="AP58" s="14">
        <v>1971</v>
      </c>
      <c r="AQ58" s="14">
        <v>7</v>
      </c>
      <c r="AR58" s="14">
        <v>4</v>
      </c>
      <c r="AS58" s="14">
        <v>37.424999999999997</v>
      </c>
      <c r="AT58" s="14">
        <v>2.2066188000000002</v>
      </c>
    </row>
    <row r="59" spans="1:46" x14ac:dyDescent="0.2">
      <c r="A59" s="14">
        <v>4</v>
      </c>
      <c r="B59" s="14">
        <v>502</v>
      </c>
      <c r="C59" s="14">
        <v>2005</v>
      </c>
      <c r="D59" s="14">
        <v>100</v>
      </c>
      <c r="E59" s="92">
        <v>0.78169288499025347</v>
      </c>
      <c r="F59" s="14">
        <v>116</v>
      </c>
      <c r="I59" s="14">
        <f t="shared" si="0"/>
        <v>6.7387317671573571E-3</v>
      </c>
      <c r="J59" s="14">
        <f t="shared" si="1"/>
        <v>3361.2327621986774</v>
      </c>
      <c r="K59" s="14">
        <f>((J59*0.0239)-(J58*0.0239))/0.5</f>
        <v>28.265883369417338</v>
      </c>
      <c r="L59" s="14">
        <f>AVERAGE(E52,E54, E56, E58)</f>
        <v>0.64789060977095514</v>
      </c>
      <c r="M59" s="14">
        <f>AVERAGE(E53,E55,E57, E59)</f>
        <v>0.78138399266139202</v>
      </c>
      <c r="N59" s="14">
        <v>40</v>
      </c>
      <c r="O59" s="14">
        <v>1.41</v>
      </c>
      <c r="P59" s="14">
        <f>AVERAGE(J52,J54,J56,J58)</f>
        <v>2528.0893096236086</v>
      </c>
      <c r="Q59" s="14">
        <f>(P59/1.12/60)*O59</f>
        <v>53.044731050138203</v>
      </c>
      <c r="AP59" s="14">
        <v>1972</v>
      </c>
      <c r="AQ59" s="14">
        <v>2</v>
      </c>
      <c r="AR59" s="14">
        <v>4</v>
      </c>
      <c r="AS59" s="14">
        <v>27.95</v>
      </c>
      <c r="AT59" s="14">
        <v>0.64254699999999998</v>
      </c>
    </row>
    <row r="60" spans="1:46" x14ac:dyDescent="0.2">
      <c r="A60" s="14">
        <v>1</v>
      </c>
      <c r="B60" s="14">
        <v>502</v>
      </c>
      <c r="C60" s="14">
        <v>2006</v>
      </c>
      <c r="D60" s="14">
        <v>40</v>
      </c>
      <c r="E60" s="93">
        <v>0.57482873851294902</v>
      </c>
      <c r="F60" s="14">
        <v>105</v>
      </c>
      <c r="G60" s="14">
        <f>E61/E60</f>
        <v>0.91810184041352383</v>
      </c>
      <c r="H60" s="14">
        <f>IF(G60&lt;1,1,E61/E60*1.69-0.7)</f>
        <v>1</v>
      </c>
      <c r="I60" s="14">
        <f t="shared" si="0"/>
        <v>5.4745594144090387E-3</v>
      </c>
      <c r="J60" s="14">
        <f t="shared" si="1"/>
        <v>2425.1624181857069</v>
      </c>
      <c r="AP60" s="14">
        <v>1972</v>
      </c>
      <c r="AQ60" s="14">
        <v>3</v>
      </c>
      <c r="AR60" s="14">
        <v>4</v>
      </c>
      <c r="AS60" s="14">
        <v>27.557500000000001</v>
      </c>
      <c r="AT60" s="14">
        <v>3.3372182000000001</v>
      </c>
    </row>
    <row r="61" spans="1:46" x14ac:dyDescent="0.2">
      <c r="A61" s="14">
        <v>1</v>
      </c>
      <c r="B61" s="14">
        <v>502</v>
      </c>
      <c r="C61" s="14">
        <v>2006</v>
      </c>
      <c r="D61" s="14">
        <v>100</v>
      </c>
      <c r="E61" s="94">
        <v>0.52775132275132275</v>
      </c>
      <c r="F61" s="14">
        <v>105</v>
      </c>
      <c r="I61" s="14">
        <f t="shared" si="0"/>
        <v>5.0262030738221211E-3</v>
      </c>
      <c r="J61" s="14">
        <f t="shared" si="1"/>
        <v>2160.0532876033371</v>
      </c>
      <c r="K61" s="14">
        <f>((J61*0.0239)-(J60*0.0239))/0.5</f>
        <v>-12.672216441837278</v>
      </c>
      <c r="AP61" s="14">
        <v>1972</v>
      </c>
      <c r="AQ61" s="14">
        <v>4</v>
      </c>
      <c r="AR61" s="14">
        <v>4</v>
      </c>
      <c r="AS61" s="14">
        <v>25.377500000000001</v>
      </c>
      <c r="AT61" s="14">
        <v>2.2711432999999999</v>
      </c>
    </row>
    <row r="62" spans="1:46" x14ac:dyDescent="0.2">
      <c r="A62" s="14">
        <v>2</v>
      </c>
      <c r="B62" s="14">
        <v>502</v>
      </c>
      <c r="C62" s="14">
        <v>2006</v>
      </c>
      <c r="D62" s="14">
        <v>40</v>
      </c>
      <c r="E62" s="95">
        <v>0.71361471861471859</v>
      </c>
      <c r="F62" s="14">
        <v>105</v>
      </c>
      <c r="G62" s="14">
        <f>E63/E62</f>
        <v>0.77311851874319648</v>
      </c>
      <c r="H62" s="14">
        <f>IF(G62&lt;1,1,E63/E62*1.69-0.7)</f>
        <v>1</v>
      </c>
      <c r="I62" s="14">
        <f t="shared" si="0"/>
        <v>6.7963306534735103E-3</v>
      </c>
      <c r="J62" s="14">
        <f t="shared" si="1"/>
        <v>3411.5946887627233</v>
      </c>
      <c r="AP62" s="14">
        <v>1972</v>
      </c>
      <c r="AQ62" s="14">
        <v>5</v>
      </c>
      <c r="AR62" s="14">
        <v>4</v>
      </c>
      <c r="AS62" s="14">
        <v>25.017499999999998</v>
      </c>
      <c r="AT62" s="14">
        <v>4.5220155999999996</v>
      </c>
    </row>
    <row r="63" spans="1:46" x14ac:dyDescent="0.2">
      <c r="A63" s="14">
        <v>2</v>
      </c>
      <c r="B63" s="14">
        <v>502</v>
      </c>
      <c r="C63" s="14">
        <v>2006</v>
      </c>
      <c r="D63" s="14">
        <v>100</v>
      </c>
      <c r="E63" s="96">
        <v>0.5517087542087542</v>
      </c>
      <c r="F63" s="14">
        <v>105</v>
      </c>
      <c r="I63" s="14">
        <f t="shared" si="0"/>
        <v>5.2543690877024209E-3</v>
      </c>
      <c r="J63" s="14">
        <f t="shared" si="1"/>
        <v>2291.1304827890112</v>
      </c>
      <c r="K63" s="14">
        <f>((J63*0.0239)-(J62*0.0239))/0.5</f>
        <v>-53.558189045543443</v>
      </c>
      <c r="AP63" s="14">
        <v>1972</v>
      </c>
      <c r="AQ63" s="14">
        <v>6</v>
      </c>
      <c r="AR63" s="14">
        <v>4</v>
      </c>
      <c r="AS63" s="14">
        <v>23.047499999999999</v>
      </c>
      <c r="AT63" s="14">
        <v>1.752434</v>
      </c>
    </row>
    <row r="64" spans="1:46" x14ac:dyDescent="0.2">
      <c r="A64" s="14">
        <v>3</v>
      </c>
      <c r="B64" s="14">
        <v>502</v>
      </c>
      <c r="C64" s="14">
        <v>2006</v>
      </c>
      <c r="D64" s="14">
        <v>40</v>
      </c>
      <c r="E64" s="97">
        <v>0.59427191166321613</v>
      </c>
      <c r="F64" s="14">
        <v>105</v>
      </c>
      <c r="G64" s="14">
        <f>E65/E64</f>
        <v>1.0609387701776796</v>
      </c>
      <c r="H64" s="14">
        <f>IF(G64&lt;1,1,E65/E64*1.69-0.7)</f>
        <v>1.0929865216002785</v>
      </c>
      <c r="I64" s="14">
        <f t="shared" si="0"/>
        <v>5.6597324920306296E-3</v>
      </c>
      <c r="J64" s="14">
        <f t="shared" si="1"/>
        <v>2543.9301475069765</v>
      </c>
      <c r="AP64" s="14">
        <v>1972</v>
      </c>
      <c r="AQ64" s="14">
        <v>7</v>
      </c>
      <c r="AR64" s="14">
        <v>4</v>
      </c>
      <c r="AS64" s="14">
        <v>21.84</v>
      </c>
      <c r="AT64" s="14">
        <v>2.8864972999999998</v>
      </c>
    </row>
    <row r="65" spans="1:46" x14ac:dyDescent="0.2">
      <c r="A65" s="14">
        <v>3</v>
      </c>
      <c r="B65" s="14">
        <v>502</v>
      </c>
      <c r="C65" s="14">
        <v>2006</v>
      </c>
      <c r="D65" s="14">
        <v>100</v>
      </c>
      <c r="E65" s="98">
        <v>0.63048611111111119</v>
      </c>
      <c r="F65" s="14">
        <v>105</v>
      </c>
      <c r="I65" s="14">
        <f t="shared" si="0"/>
        <v>6.0046296296296306E-3</v>
      </c>
      <c r="J65" s="14">
        <f t="shared" si="1"/>
        <v>2780.8666626901763</v>
      </c>
      <c r="K65" s="14">
        <f>((J65*0.0239)-(J64*0.0239))/0.5</f>
        <v>11.325565425756963</v>
      </c>
      <c r="AP65" s="14">
        <v>1974</v>
      </c>
      <c r="AQ65" s="14">
        <v>2</v>
      </c>
      <c r="AR65" s="14">
        <v>4</v>
      </c>
      <c r="AS65" s="14">
        <v>16.546749999999999</v>
      </c>
      <c r="AT65" s="14">
        <v>1.7517161999999999</v>
      </c>
    </row>
    <row r="66" spans="1:46" x14ac:dyDescent="0.2">
      <c r="A66" s="14">
        <v>4</v>
      </c>
      <c r="B66" s="14">
        <v>502</v>
      </c>
      <c r="C66" s="14">
        <v>2006</v>
      </c>
      <c r="D66" s="14">
        <v>40</v>
      </c>
      <c r="E66" s="99">
        <v>0.50969169719169716</v>
      </c>
      <c r="F66" s="14">
        <v>105</v>
      </c>
      <c r="G66" s="14">
        <f>E67/E66</f>
        <v>1.0733842845281685</v>
      </c>
      <c r="H66" s="14">
        <f>IF(G66&lt;1,1,E67/E66*1.69-0.7)</f>
        <v>1.1140194408526047</v>
      </c>
      <c r="I66" s="14">
        <f t="shared" si="0"/>
        <v>4.8542066399209251E-3</v>
      </c>
      <c r="J66" s="14">
        <f t="shared" si="1"/>
        <v>2066.2252923271808</v>
      </c>
      <c r="AP66" s="14">
        <v>1974</v>
      </c>
      <c r="AQ66" s="14">
        <v>3</v>
      </c>
      <c r="AR66" s="14">
        <v>4</v>
      </c>
      <c r="AS66" s="14">
        <v>27.043500000000002</v>
      </c>
      <c r="AT66" s="14">
        <v>4.3677479999999997</v>
      </c>
    </row>
    <row r="67" spans="1:46" x14ac:dyDescent="0.2">
      <c r="A67" s="14">
        <v>4</v>
      </c>
      <c r="B67" s="14">
        <v>502</v>
      </c>
      <c r="C67" s="14">
        <v>2006</v>
      </c>
      <c r="D67" s="14">
        <v>100</v>
      </c>
      <c r="E67" s="100">
        <v>0.54709505772005773</v>
      </c>
      <c r="F67" s="14">
        <v>105</v>
      </c>
      <c r="I67" s="14">
        <f t="shared" si="0"/>
        <v>5.2104291211434069E-3</v>
      </c>
      <c r="J67" s="14">
        <f t="shared" si="1"/>
        <v>2265.2838178906541</v>
      </c>
      <c r="K67" s="14">
        <f>((J67*0.0239)-(J66*0.0239))/0.5</f>
        <v>9.5149975219340348</v>
      </c>
      <c r="L67" s="14">
        <f>AVERAGE(E60,E62, E64, E66)</f>
        <v>0.59810176649564517</v>
      </c>
      <c r="M67" s="14">
        <f>AVERAGE(E61,E63,E65, E67)</f>
        <v>0.56426031144781152</v>
      </c>
      <c r="N67" s="14">
        <v>10</v>
      </c>
      <c r="O67" s="14">
        <v>1.1000000000000001</v>
      </c>
      <c r="P67" s="14">
        <f>AVERAGE(J60,J62,J64,J66)</f>
        <v>2611.7281366956468</v>
      </c>
      <c r="Q67" s="14">
        <f>(P67/1.12/60)*O67</f>
        <v>42.751502237577547</v>
      </c>
      <c r="AP67" s="14">
        <v>1974</v>
      </c>
      <c r="AQ67" s="14">
        <v>4</v>
      </c>
      <c r="AR67" s="14">
        <v>4</v>
      </c>
      <c r="AS67" s="14">
        <v>32.609499999999997</v>
      </c>
      <c r="AT67" s="14">
        <v>3.0586924</v>
      </c>
    </row>
    <row r="68" spans="1:46" x14ac:dyDescent="0.2">
      <c r="A68" s="14">
        <v>1</v>
      </c>
      <c r="B68" s="14">
        <v>502</v>
      </c>
      <c r="C68" s="14">
        <v>2007</v>
      </c>
      <c r="D68" s="14">
        <v>40</v>
      </c>
      <c r="E68" s="101">
        <v>0.58232666666666655</v>
      </c>
      <c r="F68" s="14">
        <v>95</v>
      </c>
      <c r="G68" s="14">
        <f>E69/E68</f>
        <v>1.1155880433662668</v>
      </c>
      <c r="H68" s="14">
        <f>IF(G68&lt;1,1,E69/E68*1.69-0.7)</f>
        <v>1.185343793288991</v>
      </c>
      <c r="I68" s="14">
        <f t="shared" si="0"/>
        <v>6.1297543859649114E-3</v>
      </c>
      <c r="J68" s="14">
        <f t="shared" si="1"/>
        <v>2872.1757407239952</v>
      </c>
      <c r="AP68" s="14">
        <v>1974</v>
      </c>
      <c r="AQ68" s="14">
        <v>5</v>
      </c>
      <c r="AR68" s="14">
        <v>4</v>
      </c>
      <c r="AS68" s="14">
        <v>30.310500000000001</v>
      </c>
      <c r="AT68" s="14">
        <v>3.2505264</v>
      </c>
    </row>
    <row r="69" spans="1:46" x14ac:dyDescent="0.2">
      <c r="A69" s="14">
        <v>1</v>
      </c>
      <c r="B69" s="14">
        <v>502</v>
      </c>
      <c r="C69" s="14">
        <v>2007</v>
      </c>
      <c r="D69" s="14">
        <v>100</v>
      </c>
      <c r="E69" s="102">
        <v>0.64963666666666675</v>
      </c>
      <c r="F69" s="14">
        <v>95</v>
      </c>
      <c r="I69" s="14">
        <f t="shared" si="0"/>
        <v>6.8382807017543868E-3</v>
      </c>
      <c r="J69" s="14">
        <f>590*EXP(I69*258.2)</f>
        <v>3448.748236176069</v>
      </c>
      <c r="K69" s="14">
        <f>((J69*0.0239)-(J68*0.0239))/0.5</f>
        <v>27.560165282609148</v>
      </c>
      <c r="AP69" s="14">
        <v>1974</v>
      </c>
      <c r="AQ69" s="14">
        <v>6</v>
      </c>
      <c r="AR69" s="14">
        <v>4</v>
      </c>
      <c r="AS69" s="14">
        <v>29.645</v>
      </c>
      <c r="AT69" s="14">
        <v>4.0409894</v>
      </c>
    </row>
    <row r="70" spans="1:46" x14ac:dyDescent="0.2">
      <c r="A70" s="14">
        <v>2</v>
      </c>
      <c r="B70" s="14">
        <v>502</v>
      </c>
      <c r="C70" s="14">
        <v>2007</v>
      </c>
      <c r="D70" s="14">
        <v>40</v>
      </c>
      <c r="E70" s="103">
        <v>0.63960000000000006</v>
      </c>
      <c r="F70" s="14">
        <v>95</v>
      </c>
      <c r="G70" s="14">
        <f>E71/E70</f>
        <v>1.0939284969772773</v>
      </c>
      <c r="H70" s="14">
        <f>IF(G70&lt;1,1,E71/E70*1.69-0.7)</f>
        <v>1.1487391598915988</v>
      </c>
      <c r="I70" s="14">
        <f t="shared" si="0"/>
        <v>6.7326315789473694E-3</v>
      </c>
      <c r="J70" s="14">
        <f t="shared" ref="J70:J75" si="15">590*EXP(I70*258.2)</f>
        <v>3355.9427571857227</v>
      </c>
      <c r="AP70" s="14">
        <v>1974</v>
      </c>
      <c r="AQ70" s="14">
        <v>7</v>
      </c>
      <c r="AR70" s="14">
        <v>4</v>
      </c>
      <c r="AS70" s="14">
        <v>27.79975</v>
      </c>
      <c r="AT70" s="14">
        <v>2.3615675</v>
      </c>
    </row>
    <row r="71" spans="1:46" x14ac:dyDescent="0.2">
      <c r="A71" s="14">
        <v>2</v>
      </c>
      <c r="B71" s="14">
        <v>502</v>
      </c>
      <c r="C71" s="14">
        <v>2007</v>
      </c>
      <c r="D71" s="14">
        <v>100</v>
      </c>
      <c r="E71" s="104">
        <v>0.69967666666666661</v>
      </c>
      <c r="F71" s="14">
        <v>95</v>
      </c>
      <c r="I71" s="14">
        <f t="shared" ref="I71:I121" si="16">E71/F71</f>
        <v>7.3650175438596489E-3</v>
      </c>
      <c r="J71" s="14">
        <f t="shared" si="15"/>
        <v>3951.1820517065121</v>
      </c>
      <c r="K71" s="14">
        <f>((J71*0.0239)-(J70*0.0239))/0.5</f>
        <v>28.452438278093723</v>
      </c>
      <c r="AP71" s="14">
        <v>1975</v>
      </c>
      <c r="AQ71" s="14">
        <v>2</v>
      </c>
      <c r="AR71" s="14">
        <v>4</v>
      </c>
      <c r="AS71" s="14">
        <v>26.861999999999998</v>
      </c>
      <c r="AT71" s="14">
        <v>2.3854703000000002</v>
      </c>
    </row>
    <row r="72" spans="1:46" x14ac:dyDescent="0.2">
      <c r="A72" s="14">
        <v>3</v>
      </c>
      <c r="B72" s="14">
        <v>502</v>
      </c>
      <c r="C72" s="14">
        <v>2007</v>
      </c>
      <c r="D72" s="14">
        <v>40</v>
      </c>
      <c r="E72" s="105">
        <v>0.66180000000000005</v>
      </c>
      <c r="F72" s="14">
        <v>95</v>
      </c>
      <c r="G72" s="14">
        <f>E73/E72</f>
        <v>1.0223028105167722</v>
      </c>
      <c r="H72" s="14">
        <f>IF(G72&lt;1,1,E73/E72*1.69-0.7)</f>
        <v>1.0276917497733449</v>
      </c>
      <c r="I72" s="14">
        <f t="shared" si="16"/>
        <v>6.966315789473685E-3</v>
      </c>
      <c r="J72" s="14">
        <f t="shared" si="15"/>
        <v>3564.6646950547242</v>
      </c>
      <c r="AP72" s="14">
        <v>1975</v>
      </c>
      <c r="AQ72" s="14">
        <v>3</v>
      </c>
      <c r="AR72" s="14">
        <v>4</v>
      </c>
      <c r="AS72" s="14">
        <v>34.878250000000001</v>
      </c>
      <c r="AT72" s="14">
        <v>4.1592741999999996</v>
      </c>
    </row>
    <row r="73" spans="1:46" x14ac:dyDescent="0.2">
      <c r="A73" s="14">
        <v>3</v>
      </c>
      <c r="B73" s="14">
        <v>502</v>
      </c>
      <c r="C73" s="14">
        <v>2007</v>
      </c>
      <c r="D73" s="14">
        <v>100</v>
      </c>
      <c r="E73" s="106">
        <v>0.67655999999999994</v>
      </c>
      <c r="F73" s="14">
        <v>95</v>
      </c>
      <c r="I73" s="14">
        <f t="shared" si="16"/>
        <v>7.1216842105263148E-3</v>
      </c>
      <c r="J73" s="14">
        <f t="shared" si="15"/>
        <v>3710.57229106765</v>
      </c>
      <c r="K73" s="14">
        <f>((J73*0.0239)-(J72*0.0239))/0.5</f>
        <v>6.9743830894178416</v>
      </c>
      <c r="AP73" s="14">
        <v>1975</v>
      </c>
      <c r="AQ73" s="14">
        <v>4</v>
      </c>
      <c r="AR73" s="14">
        <v>4</v>
      </c>
      <c r="AS73" s="14">
        <v>39.718249999999998</v>
      </c>
      <c r="AT73" s="14">
        <v>3.7754778999999998</v>
      </c>
    </row>
    <row r="74" spans="1:46" x14ac:dyDescent="0.2">
      <c r="A74" s="14">
        <v>4</v>
      </c>
      <c r="B74" s="14">
        <v>502</v>
      </c>
      <c r="C74" s="14">
        <v>2007</v>
      </c>
      <c r="D74" s="14">
        <v>40</v>
      </c>
      <c r="E74" s="107">
        <v>0.65749666666666673</v>
      </c>
      <c r="F74" s="14">
        <v>95</v>
      </c>
      <c r="G74" s="14">
        <f>E75/E74</f>
        <v>1.0722639911989413</v>
      </c>
      <c r="H74" s="14">
        <f>IF(G74&lt;1,1,E75/E74*1.69-0.7)</f>
        <v>1.1121261451262108</v>
      </c>
      <c r="I74" s="14">
        <f t="shared" si="16"/>
        <v>6.9210175438596498E-3</v>
      </c>
      <c r="J74" s="14">
        <f t="shared" si="15"/>
        <v>3523.2152209473056</v>
      </c>
      <c r="AP74" s="14">
        <v>1975</v>
      </c>
      <c r="AQ74" s="14">
        <v>5</v>
      </c>
      <c r="AR74" s="14">
        <v>4</v>
      </c>
      <c r="AS74" s="14">
        <v>46.857250000000001</v>
      </c>
      <c r="AT74" s="14">
        <v>3.7922449999999999</v>
      </c>
    </row>
    <row r="75" spans="1:46" x14ac:dyDescent="0.2">
      <c r="A75" s="14">
        <v>4</v>
      </c>
      <c r="B75" s="14">
        <v>502</v>
      </c>
      <c r="C75" s="14">
        <v>2007</v>
      </c>
      <c r="D75" s="14">
        <v>100</v>
      </c>
      <c r="E75" s="108">
        <v>0.70501000000000003</v>
      </c>
      <c r="F75" s="14">
        <v>95</v>
      </c>
      <c r="I75" s="14">
        <f t="shared" si="16"/>
        <v>7.4211578947368422E-3</v>
      </c>
      <c r="J75" s="14">
        <f t="shared" si="15"/>
        <v>4008.8732882498675</v>
      </c>
      <c r="K75" s="14">
        <f>((J75*0.0239)-(J74*0.0239))/0.5</f>
        <v>23.21445561706247</v>
      </c>
      <c r="L75" s="14">
        <f>AVERAGE(E68,E70, E72, E74)</f>
        <v>0.63530583333333335</v>
      </c>
      <c r="M75" s="14">
        <f>AVERAGE(E69,E71,E73, E75)</f>
        <v>0.68272083333333333</v>
      </c>
      <c r="N75" s="14">
        <v>26.4</v>
      </c>
      <c r="O75" s="14">
        <v>1.1200000000000001</v>
      </c>
      <c r="P75" s="14">
        <f>AVERAGE(J68,J70,J72,J74)</f>
        <v>3328.9996034779369</v>
      </c>
      <c r="Q75" s="14">
        <f>(P75/1.12/60)*O75</f>
        <v>55.483326724632278</v>
      </c>
      <c r="AP75" s="14">
        <v>1975</v>
      </c>
      <c r="AQ75" s="14">
        <v>6</v>
      </c>
      <c r="AR75" s="14">
        <v>4</v>
      </c>
      <c r="AS75" s="14">
        <v>51.27375</v>
      </c>
      <c r="AT75" s="14">
        <v>3.5640269</v>
      </c>
    </row>
    <row r="76" spans="1:46" x14ac:dyDescent="0.2">
      <c r="A76" s="14">
        <v>1</v>
      </c>
      <c r="B76" s="14">
        <v>502</v>
      </c>
      <c r="C76" s="14">
        <v>2008</v>
      </c>
      <c r="D76" s="14">
        <v>40</v>
      </c>
      <c r="E76" s="109">
        <v>0.54137666666666673</v>
      </c>
      <c r="F76" s="14">
        <v>84</v>
      </c>
      <c r="G76" s="14">
        <f>E77/E76</f>
        <v>1.425840296035416</v>
      </c>
      <c r="H76" s="14">
        <f>IF(G76&lt;1,1,E77/E76*1.69-0.7)</f>
        <v>1.7096701002998531</v>
      </c>
      <c r="I76" s="14">
        <f t="shared" si="16"/>
        <v>6.444960317460318E-3</v>
      </c>
      <c r="J76" s="14">
        <f>590*EXP(I76*258.2)</f>
        <v>3115.7067479620059</v>
      </c>
      <c r="AP76" s="14">
        <v>1975</v>
      </c>
      <c r="AQ76" s="14">
        <v>7</v>
      </c>
      <c r="AR76" s="14">
        <v>4</v>
      </c>
      <c r="AS76" s="14">
        <v>50.547750000000001</v>
      </c>
      <c r="AT76" s="14">
        <v>2.3303628000000001</v>
      </c>
    </row>
    <row r="77" spans="1:46" x14ac:dyDescent="0.2">
      <c r="A77" s="14">
        <v>1</v>
      </c>
      <c r="B77" s="14">
        <v>502</v>
      </c>
      <c r="C77" s="14">
        <v>2008</v>
      </c>
      <c r="D77" s="14">
        <v>100</v>
      </c>
      <c r="E77" s="110">
        <v>0.77191666666666681</v>
      </c>
      <c r="F77" s="14">
        <v>84</v>
      </c>
      <c r="I77" s="14">
        <f t="shared" si="16"/>
        <v>9.1894841269841293E-3</v>
      </c>
      <c r="J77" s="14">
        <f t="shared" ref="J77:J83" si="17">590*EXP(I77*258.2)</f>
        <v>6328.6823789519185</v>
      </c>
      <c r="K77" s="14">
        <f>((J77*0.0239)-(J76*0.0239))/0.5</f>
        <v>153.58023516131783</v>
      </c>
      <c r="AP77" s="14">
        <v>1976</v>
      </c>
      <c r="AQ77" s="14">
        <v>2</v>
      </c>
      <c r="AR77" s="14">
        <v>4</v>
      </c>
      <c r="AS77" s="14">
        <v>23.262250000000002</v>
      </c>
      <c r="AT77" s="14">
        <v>2.6972870000000002</v>
      </c>
    </row>
    <row r="78" spans="1:46" x14ac:dyDescent="0.2">
      <c r="A78" s="14">
        <v>2</v>
      </c>
      <c r="B78" s="14">
        <v>502</v>
      </c>
      <c r="C78" s="14">
        <v>2008</v>
      </c>
      <c r="D78" s="14">
        <v>40</v>
      </c>
      <c r="E78" s="111">
        <v>0.56202333333333299</v>
      </c>
      <c r="F78" s="14">
        <v>84</v>
      </c>
      <c r="G78" s="14">
        <f>E79/E78</f>
        <v>1.4228650056047503</v>
      </c>
      <c r="H78" s="14">
        <f>IF(G78&lt;1,1,E79/E78*1.69-0.7)</f>
        <v>1.7046418594720281</v>
      </c>
      <c r="I78" s="14">
        <f t="shared" si="16"/>
        <v>6.6907539682539638E-3</v>
      </c>
      <c r="J78" s="14">
        <f t="shared" si="17"/>
        <v>3319.85109998592</v>
      </c>
      <c r="AP78" s="14">
        <v>1976</v>
      </c>
      <c r="AQ78" s="14">
        <v>3</v>
      </c>
      <c r="AR78" s="14">
        <v>4</v>
      </c>
      <c r="AS78" s="14">
        <v>27.497250000000001</v>
      </c>
      <c r="AT78" s="14">
        <v>2.8366264000000001</v>
      </c>
    </row>
    <row r="79" spans="1:46" x14ac:dyDescent="0.2">
      <c r="A79" s="14">
        <v>2</v>
      </c>
      <c r="B79" s="14">
        <v>502</v>
      </c>
      <c r="C79" s="14">
        <v>2008</v>
      </c>
      <c r="D79" s="14">
        <v>100</v>
      </c>
      <c r="E79" s="112">
        <v>0.7996833333333333</v>
      </c>
      <c r="F79" s="14">
        <v>84</v>
      </c>
      <c r="I79" s="14">
        <f t="shared" si="16"/>
        <v>9.520039682539682E-3</v>
      </c>
      <c r="J79" s="14">
        <f t="shared" si="17"/>
        <v>6892.552659132466</v>
      </c>
      <c r="K79" s="14">
        <f>((J79*0.0239)-(J78*0.0239))/0.5</f>
        <v>170.77513452720493</v>
      </c>
      <c r="AP79" s="14">
        <v>1976</v>
      </c>
      <c r="AQ79" s="14">
        <v>4</v>
      </c>
      <c r="AR79" s="14">
        <v>4</v>
      </c>
      <c r="AS79" s="14">
        <v>32.064999999999998</v>
      </c>
      <c r="AT79" s="14">
        <v>2.8135210000000002</v>
      </c>
    </row>
    <row r="80" spans="1:46" x14ac:dyDescent="0.2">
      <c r="A80" s="14">
        <v>3</v>
      </c>
      <c r="B80" s="14">
        <v>502</v>
      </c>
      <c r="C80" s="14">
        <v>2008</v>
      </c>
      <c r="D80" s="14">
        <v>40</v>
      </c>
      <c r="E80" s="113">
        <v>0.71731999999999996</v>
      </c>
      <c r="F80" s="14">
        <v>84</v>
      </c>
      <c r="G80" s="14">
        <f>E81/E80</f>
        <v>1.0945881893715497</v>
      </c>
      <c r="H80" s="14">
        <f>IF(G80&lt;1,1,E81/E80*1.69-0.7)</f>
        <v>1.1498540400379189</v>
      </c>
      <c r="I80" s="14">
        <f t="shared" si="16"/>
        <v>8.5395238095238094E-3</v>
      </c>
      <c r="J80" s="14">
        <f t="shared" si="17"/>
        <v>5350.9403163892248</v>
      </c>
      <c r="AP80" s="14">
        <v>1976</v>
      </c>
      <c r="AQ80" s="14">
        <v>5</v>
      </c>
      <c r="AR80" s="14">
        <v>4</v>
      </c>
      <c r="AS80" s="14">
        <v>40.111499999999999</v>
      </c>
      <c r="AT80" s="14">
        <v>1.331</v>
      </c>
    </row>
    <row r="81" spans="1:46" x14ac:dyDescent="0.2">
      <c r="A81" s="14">
        <v>3</v>
      </c>
      <c r="B81" s="14">
        <v>502</v>
      </c>
      <c r="C81" s="14">
        <v>2008</v>
      </c>
      <c r="D81" s="14">
        <v>100</v>
      </c>
      <c r="E81" s="114">
        <v>0.78516999999999992</v>
      </c>
      <c r="F81" s="14">
        <v>84</v>
      </c>
      <c r="I81" s="14">
        <f t="shared" si="16"/>
        <v>9.3472619047619034E-3</v>
      </c>
      <c r="J81" s="14">
        <f t="shared" si="17"/>
        <v>6591.8252425954106</v>
      </c>
      <c r="K81" s="14">
        <f>((J81*0.0239)-(J80*0.0239))/0.5</f>
        <v>59.314299472655705</v>
      </c>
      <c r="AP81" s="14">
        <v>1976</v>
      </c>
      <c r="AQ81" s="14">
        <v>6</v>
      </c>
      <c r="AR81" s="14">
        <v>4</v>
      </c>
      <c r="AS81" s="14">
        <v>44.588500000000003</v>
      </c>
      <c r="AT81" s="14">
        <v>2.5100817000000002</v>
      </c>
    </row>
    <row r="82" spans="1:46" x14ac:dyDescent="0.2">
      <c r="A82" s="14">
        <v>4</v>
      </c>
      <c r="B82" s="14">
        <v>502</v>
      </c>
      <c r="C82" s="14">
        <v>2008</v>
      </c>
      <c r="D82" s="14">
        <v>40</v>
      </c>
      <c r="E82" s="115">
        <v>0.69946333333333344</v>
      </c>
      <c r="F82" s="14">
        <v>84</v>
      </c>
      <c r="G82" s="14">
        <f>E83/E82</f>
        <v>1.1123718660496855</v>
      </c>
      <c r="H82" s="14">
        <f>IF(G82&lt;1,1,E83/E82*1.69-0.7)</f>
        <v>1.1799084536239686</v>
      </c>
      <c r="I82" s="14">
        <f t="shared" si="16"/>
        <v>8.3269444444444458E-3</v>
      </c>
      <c r="J82" s="14">
        <f t="shared" si="17"/>
        <v>5065.1528425939614</v>
      </c>
      <c r="AP82" s="14">
        <v>1976</v>
      </c>
      <c r="AQ82" s="14">
        <v>7</v>
      </c>
      <c r="AR82" s="14">
        <v>4</v>
      </c>
      <c r="AS82" s="14">
        <v>46.736249999999998</v>
      </c>
      <c r="AT82" s="14">
        <v>2.0352353000000001</v>
      </c>
    </row>
    <row r="83" spans="1:46" x14ac:dyDescent="0.2">
      <c r="A83" s="14">
        <v>4</v>
      </c>
      <c r="B83" s="14">
        <v>502</v>
      </c>
      <c r="C83" s="14">
        <v>2008</v>
      </c>
      <c r="D83" s="14">
        <v>100</v>
      </c>
      <c r="E83" s="116">
        <v>0.77806333333333333</v>
      </c>
      <c r="F83" s="14">
        <v>84</v>
      </c>
      <c r="I83" s="14">
        <f t="shared" si="16"/>
        <v>9.2626587301587304E-3</v>
      </c>
      <c r="J83" s="14">
        <f t="shared" si="17"/>
        <v>6449.3912212095956</v>
      </c>
      <c r="K83" s="14">
        <f>((J83*0.0239)-(J82*0.0239))/0.5</f>
        <v>66.166594497827305</v>
      </c>
      <c r="L83" s="14">
        <f>AVERAGE(E76,E78, E80, E82)</f>
        <v>0.6300458333333333</v>
      </c>
      <c r="M83" s="14">
        <f>AVERAGE(E77,E79,E81, E83)</f>
        <v>0.78370833333333334</v>
      </c>
      <c r="N83" s="14">
        <v>112</v>
      </c>
      <c r="O83" s="14">
        <f>AVERAGE(H76:H82)</f>
        <v>1.4360186133584423</v>
      </c>
      <c r="P83" s="14">
        <f>AVERAGE(J76,J78,J80,J82)</f>
        <v>4212.9127517327779</v>
      </c>
      <c r="Q83" s="14">
        <f>(P83/1.12/60)*O83</f>
        <v>90.027100118205396</v>
      </c>
      <c r="AP83" s="14">
        <v>1977</v>
      </c>
      <c r="AQ83" s="14">
        <v>2</v>
      </c>
      <c r="AR83" s="14">
        <v>4</v>
      </c>
      <c r="AS83" s="14">
        <v>16.97025</v>
      </c>
      <c r="AT83" s="14">
        <v>2.4863954000000001</v>
      </c>
    </row>
    <row r="84" spans="1:46" x14ac:dyDescent="0.2">
      <c r="A84" s="14">
        <v>1</v>
      </c>
      <c r="B84" s="14">
        <v>502</v>
      </c>
      <c r="C84" s="14">
        <v>2009</v>
      </c>
      <c r="D84" s="14">
        <v>40</v>
      </c>
      <c r="E84">
        <v>0.34089666666666668</v>
      </c>
      <c r="F84" s="14">
        <v>108</v>
      </c>
      <c r="G84" s="14">
        <f>E85/E84</f>
        <v>1.5726857601032569</v>
      </c>
      <c r="H84" s="14">
        <f t="shared" ref="H84:H90" si="18">IF(G84&lt;1,1,E85/E84*1.69-0.7)</f>
        <v>1.957838934574504</v>
      </c>
      <c r="I84" s="14">
        <f t="shared" si="16"/>
        <v>3.1564506172839508E-3</v>
      </c>
      <c r="J84" s="14">
        <f t="shared" ref="J84:J90" si="19">590*EXP(I84*258.2)</f>
        <v>1332.9077144110111</v>
      </c>
      <c r="AP84" s="14">
        <v>1977</v>
      </c>
      <c r="AQ84" s="14">
        <v>3</v>
      </c>
      <c r="AR84" s="14">
        <v>4</v>
      </c>
      <c r="AS84" s="14">
        <v>26.861999999999998</v>
      </c>
      <c r="AT84" s="14">
        <v>2.1327143999999998</v>
      </c>
    </row>
    <row r="85" spans="1:46" x14ac:dyDescent="0.2">
      <c r="A85" s="14">
        <v>1</v>
      </c>
      <c r="B85" s="14">
        <v>502</v>
      </c>
      <c r="C85" s="14">
        <v>2009</v>
      </c>
      <c r="D85" s="14">
        <v>100</v>
      </c>
      <c r="E85">
        <v>0.53612333333333329</v>
      </c>
      <c r="F85" s="14">
        <v>108</v>
      </c>
      <c r="I85" s="14">
        <f t="shared" si="16"/>
        <v>4.9641049382716041E-3</v>
      </c>
      <c r="J85" s="14">
        <f t="shared" si="19"/>
        <v>2125.6957338995667</v>
      </c>
      <c r="K85" s="14">
        <f>((J85*0.0239)-(J84*0.0239))/0.5</f>
        <v>37.895267331552958</v>
      </c>
      <c r="AP85" s="14">
        <v>1977</v>
      </c>
      <c r="AQ85" s="14">
        <v>4</v>
      </c>
      <c r="AR85" s="14">
        <v>4</v>
      </c>
      <c r="AS85" s="14">
        <v>28.1325</v>
      </c>
      <c r="AT85" s="14">
        <v>2.0162632999999999</v>
      </c>
    </row>
    <row r="86" spans="1:46" x14ac:dyDescent="0.2">
      <c r="A86" s="14">
        <v>2</v>
      </c>
      <c r="B86" s="14">
        <v>502</v>
      </c>
      <c r="C86" s="14">
        <v>2009</v>
      </c>
      <c r="D86" s="14">
        <v>40</v>
      </c>
      <c r="E86">
        <v>0.34674666666666659</v>
      </c>
      <c r="F86" s="14">
        <v>108</v>
      </c>
      <c r="G86" s="14">
        <f>E87/E86</f>
        <v>2.1884949627009154</v>
      </c>
      <c r="H86" s="14">
        <f t="shared" si="18"/>
        <v>2.9985564869645467</v>
      </c>
      <c r="I86" s="14">
        <f t="shared" si="16"/>
        <v>3.2106172839506167E-3</v>
      </c>
      <c r="J86" s="14">
        <f t="shared" si="19"/>
        <v>1351.6805101485688</v>
      </c>
      <c r="AP86" s="14">
        <v>1977</v>
      </c>
      <c r="AQ86" s="14">
        <v>5</v>
      </c>
      <c r="AR86" s="14">
        <v>4</v>
      </c>
      <c r="AS86" s="14">
        <v>28.737500000000001</v>
      </c>
      <c r="AT86" s="14">
        <v>1.4536796000000001</v>
      </c>
    </row>
    <row r="87" spans="1:46" x14ac:dyDescent="0.2">
      <c r="A87" s="14">
        <v>2</v>
      </c>
      <c r="B87" s="14">
        <v>502</v>
      </c>
      <c r="C87" s="14">
        <v>2009</v>
      </c>
      <c r="D87" s="14">
        <v>100</v>
      </c>
      <c r="E87">
        <v>0.75885333333333327</v>
      </c>
      <c r="F87" s="14">
        <v>108</v>
      </c>
      <c r="I87" s="14">
        <f t="shared" si="16"/>
        <v>7.0264197530864195E-3</v>
      </c>
      <c r="J87" s="14">
        <f t="shared" si="19"/>
        <v>3620.4156444833384</v>
      </c>
      <c r="K87" s="14">
        <f>((J87*0.0239)-(J86*0.0239))/0.5</f>
        <v>108.44553942120199</v>
      </c>
      <c r="AP87" s="14">
        <v>1977</v>
      </c>
      <c r="AQ87" s="14">
        <v>6</v>
      </c>
      <c r="AR87" s="14">
        <v>4</v>
      </c>
      <c r="AS87" s="14">
        <v>29.493749999999999</v>
      </c>
      <c r="AT87" s="14">
        <v>1.8754999999999999</v>
      </c>
    </row>
    <row r="88" spans="1:46" x14ac:dyDescent="0.2">
      <c r="A88" s="14">
        <v>3</v>
      </c>
      <c r="B88" s="14">
        <v>502</v>
      </c>
      <c r="C88" s="14">
        <v>2009</v>
      </c>
      <c r="D88" s="14">
        <v>40</v>
      </c>
      <c r="E88">
        <v>0.48791999999999996</v>
      </c>
      <c r="F88" s="14">
        <v>108</v>
      </c>
      <c r="G88" s="14">
        <f>E89/E88</f>
        <v>1.3939921845111221</v>
      </c>
      <c r="H88" s="14">
        <f t="shared" si="18"/>
        <v>1.6558467918237965</v>
      </c>
      <c r="I88" s="14">
        <f t="shared" si="16"/>
        <v>4.5177777777777777E-3</v>
      </c>
      <c r="J88" s="14">
        <f t="shared" si="19"/>
        <v>1894.3153495518914</v>
      </c>
      <c r="AP88" s="14">
        <v>1977</v>
      </c>
      <c r="AQ88" s="14">
        <v>7</v>
      </c>
      <c r="AR88" s="14">
        <v>4</v>
      </c>
      <c r="AS88" s="14">
        <v>28.828250000000001</v>
      </c>
      <c r="AT88" s="14">
        <v>2.7296610000000001</v>
      </c>
    </row>
    <row r="89" spans="1:46" x14ac:dyDescent="0.2">
      <c r="A89" s="14">
        <v>3</v>
      </c>
      <c r="B89" s="14">
        <v>502</v>
      </c>
      <c r="C89" s="14">
        <v>2009</v>
      </c>
      <c r="D89" s="14">
        <v>100</v>
      </c>
      <c r="E89">
        <v>0.68015666666666663</v>
      </c>
      <c r="F89" s="14">
        <v>108</v>
      </c>
      <c r="I89" s="14">
        <f t="shared" si="16"/>
        <v>6.2977469135802469E-3</v>
      </c>
      <c r="J89" s="14">
        <f t="shared" si="19"/>
        <v>2999.4997087276788</v>
      </c>
      <c r="K89" s="14">
        <f>((J89*0.0239)-(J88*0.0239))/0.5</f>
        <v>52.82781236860265</v>
      </c>
      <c r="AP89" s="14">
        <v>1978</v>
      </c>
      <c r="AQ89" s="14">
        <v>2</v>
      </c>
      <c r="AR89" s="14">
        <v>4</v>
      </c>
      <c r="AS89" s="14">
        <v>20.721250000000001</v>
      </c>
      <c r="AT89" s="14">
        <v>1.6424384999999999</v>
      </c>
    </row>
    <row r="90" spans="1:46" x14ac:dyDescent="0.2">
      <c r="A90" s="14">
        <v>4</v>
      </c>
      <c r="B90" s="14">
        <v>502</v>
      </c>
      <c r="C90" s="14">
        <v>2009</v>
      </c>
      <c r="D90" s="14">
        <v>40</v>
      </c>
      <c r="E90">
        <v>0.4648033333333334</v>
      </c>
      <c r="F90" s="14">
        <v>108</v>
      </c>
      <c r="G90" s="14">
        <f>E91/E90</f>
        <v>1.4966042985922359</v>
      </c>
      <c r="H90" s="14">
        <f t="shared" si="18"/>
        <v>1.8292612646208786</v>
      </c>
      <c r="I90" s="14">
        <f t="shared" si="16"/>
        <v>4.3037345679012356E-3</v>
      </c>
      <c r="J90" s="14">
        <f t="shared" si="19"/>
        <v>1792.4645623709287</v>
      </c>
      <c r="AP90" s="14">
        <v>1978</v>
      </c>
      <c r="AQ90" s="14">
        <v>3</v>
      </c>
      <c r="AR90" s="14">
        <v>4</v>
      </c>
      <c r="AS90" s="14">
        <v>26.28725</v>
      </c>
      <c r="AT90" s="14">
        <v>4.2140613</v>
      </c>
    </row>
    <row r="91" spans="1:46" x14ac:dyDescent="0.2">
      <c r="A91" s="14">
        <v>4</v>
      </c>
      <c r="B91" s="14">
        <v>502</v>
      </c>
      <c r="C91" s="14">
        <v>2009</v>
      </c>
      <c r="D91" s="14">
        <v>100</v>
      </c>
      <c r="E91">
        <v>0.69562666666666662</v>
      </c>
      <c r="F91" s="14">
        <v>108</v>
      </c>
      <c r="I91" s="14">
        <f t="shared" si="16"/>
        <v>6.4409876543209876E-3</v>
      </c>
      <c r="J91" s="14">
        <f>590*EXP(I91*258.2)</f>
        <v>3112.5124763956023</v>
      </c>
      <c r="K91" s="14">
        <f>((J91*0.0239)-(J90*0.0239))/0.5</f>
        <v>63.09829029037941</v>
      </c>
      <c r="L91" s="14">
        <f>AVERAGE(E84,E86, E88, E90)</f>
        <v>0.41009166666666669</v>
      </c>
      <c r="M91" s="14">
        <f>AVERAGE(E85,E87,E89, E91)</f>
        <v>0.66768999999999989</v>
      </c>
      <c r="N91" s="14">
        <v>65</v>
      </c>
      <c r="O91" s="14">
        <f>AVERAGE(H84:H90)</f>
        <v>2.1103758694959311</v>
      </c>
      <c r="P91" s="14">
        <f>AVERAGE(J84,J86,J88,J90)</f>
        <v>1592.8420341205999</v>
      </c>
      <c r="Q91" s="14">
        <f>(P91/1.12/60)*O91</f>
        <v>50.022252867960248</v>
      </c>
      <c r="AP91" s="14">
        <v>1978</v>
      </c>
      <c r="AQ91" s="14">
        <v>4</v>
      </c>
      <c r="AR91" s="14">
        <v>4</v>
      </c>
      <c r="AS91" s="14">
        <v>33.637999999999998</v>
      </c>
      <c r="AT91" s="14">
        <v>1.9684980999999999</v>
      </c>
    </row>
    <row r="92" spans="1:46" x14ac:dyDescent="0.2">
      <c r="A92" s="14">
        <v>1</v>
      </c>
      <c r="B92" s="14">
        <v>502</v>
      </c>
      <c r="C92" s="14">
        <v>2010</v>
      </c>
      <c r="D92" s="14">
        <v>40</v>
      </c>
      <c r="E92" s="14">
        <v>0.42</v>
      </c>
      <c r="F92" s="14">
        <v>87</v>
      </c>
      <c r="G92" s="14">
        <f>E93/E92</f>
        <v>1.7452380952380953</v>
      </c>
      <c r="H92" s="14">
        <f>IF(G92&lt;1,1,E93/E92*1.69-0.7)</f>
        <v>2.2494523809523805</v>
      </c>
      <c r="I92" s="14">
        <f t="shared" si="16"/>
        <v>4.8275862068965511E-3</v>
      </c>
      <c r="J92" s="14">
        <f t="shared" ref="J92:J98" si="20">590*EXP(I92*258.2)</f>
        <v>2052.0720043628198</v>
      </c>
      <c r="R92" s="14" t="s">
        <v>152</v>
      </c>
      <c r="AP92" s="14">
        <v>1978</v>
      </c>
      <c r="AQ92" s="14">
        <v>5</v>
      </c>
      <c r="AR92" s="14">
        <v>4</v>
      </c>
      <c r="AS92" s="14">
        <v>39.688000000000002</v>
      </c>
      <c r="AT92" s="14">
        <v>3.2059291999999999</v>
      </c>
    </row>
    <row r="93" spans="1:46" x14ac:dyDescent="0.2">
      <c r="A93" s="14">
        <v>1</v>
      </c>
      <c r="B93" s="14">
        <v>502</v>
      </c>
      <c r="C93" s="14">
        <v>2010</v>
      </c>
      <c r="D93" s="14">
        <v>100</v>
      </c>
      <c r="E93" s="14">
        <v>0.73299999999999998</v>
      </c>
      <c r="F93" s="14">
        <v>87</v>
      </c>
      <c r="I93" s="14">
        <f t="shared" si="16"/>
        <v>8.4252873563218384E-3</v>
      </c>
      <c r="J93" s="14">
        <f t="shared" si="20"/>
        <v>5195.4147270069352</v>
      </c>
      <c r="K93" s="14">
        <f>((J93*0.0239)-(J92*0.0239))/0.5</f>
        <v>150.25178214238872</v>
      </c>
      <c r="AP93" s="14">
        <v>1978</v>
      </c>
      <c r="AQ93" s="14">
        <v>6</v>
      </c>
      <c r="AR93" s="14">
        <v>4</v>
      </c>
      <c r="AS93" s="14">
        <v>44.346499999999999</v>
      </c>
      <c r="AT93" s="14">
        <v>1.0754714999999999</v>
      </c>
    </row>
    <row r="94" spans="1:46" x14ac:dyDescent="0.2">
      <c r="A94" s="14">
        <v>2</v>
      </c>
      <c r="B94" s="14">
        <v>502</v>
      </c>
      <c r="C94" s="14">
        <v>2010</v>
      </c>
      <c r="D94" s="14">
        <v>40</v>
      </c>
      <c r="E94" s="14">
        <v>0.46700000000000003</v>
      </c>
      <c r="F94" s="14">
        <v>87</v>
      </c>
      <c r="G94" s="14">
        <f>E95/E94</f>
        <v>1.6059957173447537</v>
      </c>
      <c r="H94" s="14">
        <f>IF(G94&lt;1,1,E95/E94*1.69-0.7)</f>
        <v>2.0141327623126335</v>
      </c>
      <c r="I94" s="14">
        <f t="shared" si="16"/>
        <v>5.3678160919540235E-3</v>
      </c>
      <c r="J94" s="14">
        <f t="shared" si="20"/>
        <v>2359.234903068007</v>
      </c>
      <c r="AP94" s="14">
        <v>1978</v>
      </c>
      <c r="AQ94" s="14">
        <v>7</v>
      </c>
      <c r="AR94" s="14">
        <v>4</v>
      </c>
      <c r="AS94" s="14">
        <v>38.568750000000001</v>
      </c>
      <c r="AT94" s="14">
        <v>16.380610099999998</v>
      </c>
    </row>
    <row r="95" spans="1:46" x14ac:dyDescent="0.2">
      <c r="A95" s="14">
        <v>2</v>
      </c>
      <c r="B95" s="14">
        <v>502</v>
      </c>
      <c r="C95" s="14">
        <v>2010</v>
      </c>
      <c r="D95" s="14">
        <v>100</v>
      </c>
      <c r="E95" s="14">
        <v>0.75</v>
      </c>
      <c r="F95" s="14">
        <v>87</v>
      </c>
      <c r="I95" s="14">
        <f t="shared" si="16"/>
        <v>8.6206896551724137E-3</v>
      </c>
      <c r="J95" s="14">
        <f t="shared" si="20"/>
        <v>5464.2633963628905</v>
      </c>
      <c r="K95" s="14">
        <f>((J95*0.0239)-(J94*0.0239))/0.5</f>
        <v>148.4203619794954</v>
      </c>
      <c r="AP95" s="14">
        <v>1979</v>
      </c>
      <c r="AQ95" s="14">
        <v>2</v>
      </c>
      <c r="AR95" s="14">
        <v>4</v>
      </c>
      <c r="AS95" s="14">
        <v>37.674999999999997</v>
      </c>
      <c r="AT95" s="14">
        <v>8.1330989999999996</v>
      </c>
    </row>
    <row r="96" spans="1:46" x14ac:dyDescent="0.2">
      <c r="A96" s="14">
        <v>3</v>
      </c>
      <c r="B96" s="14">
        <v>502</v>
      </c>
      <c r="C96" s="14">
        <v>2010</v>
      </c>
      <c r="D96" s="14">
        <v>40</v>
      </c>
      <c r="E96" s="14">
        <v>0.59699999999999998</v>
      </c>
      <c r="F96" s="14">
        <v>87</v>
      </c>
      <c r="G96" s="14">
        <f>E97/E96</f>
        <v>1.2244556113902847</v>
      </c>
      <c r="H96" s="14">
        <f>IF(G96&lt;1,1,E97/E96*1.69-0.7)</f>
        <v>1.3693299832495811</v>
      </c>
      <c r="I96" s="14">
        <f t="shared" si="16"/>
        <v>6.8620689655172415E-3</v>
      </c>
      <c r="J96" s="14">
        <f t="shared" si="20"/>
        <v>3469.9960818704917</v>
      </c>
      <c r="AP96" s="14">
        <v>1979</v>
      </c>
      <c r="AQ96" s="14">
        <v>3</v>
      </c>
      <c r="AR96" s="14">
        <v>4</v>
      </c>
      <c r="AS96" s="14">
        <v>44.68</v>
      </c>
      <c r="AT96" s="14">
        <v>1.534905</v>
      </c>
    </row>
    <row r="97" spans="1:46" x14ac:dyDescent="0.2">
      <c r="A97" s="14">
        <v>3</v>
      </c>
      <c r="B97" s="14">
        <v>502</v>
      </c>
      <c r="C97" s="14">
        <v>2010</v>
      </c>
      <c r="D97" s="14">
        <v>100</v>
      </c>
      <c r="E97" s="14">
        <v>0.73099999999999998</v>
      </c>
      <c r="F97" s="14">
        <v>87</v>
      </c>
      <c r="I97" s="14">
        <f t="shared" si="16"/>
        <v>8.4022988505747121E-3</v>
      </c>
      <c r="J97" s="14">
        <f t="shared" si="20"/>
        <v>5164.6679970561399</v>
      </c>
      <c r="K97" s="14">
        <f>((J97*0.0239)-(J96*0.0239))/0.5</f>
        <v>81.005317545873964</v>
      </c>
      <c r="AP97" s="14">
        <v>1979</v>
      </c>
      <c r="AQ97" s="14">
        <v>4</v>
      </c>
      <c r="AR97" s="14">
        <v>4</v>
      </c>
      <c r="AS97" s="14">
        <v>35.807499999999997</v>
      </c>
      <c r="AT97" s="14">
        <v>12.402116400000001</v>
      </c>
    </row>
    <row r="98" spans="1:46" x14ac:dyDescent="0.2">
      <c r="A98" s="14">
        <v>4</v>
      </c>
      <c r="B98" s="14">
        <v>502</v>
      </c>
      <c r="C98" s="14">
        <v>2010</v>
      </c>
      <c r="D98" s="14">
        <v>40</v>
      </c>
      <c r="E98" s="14">
        <v>0.60499999999999998</v>
      </c>
      <c r="F98" s="14">
        <v>87</v>
      </c>
      <c r="G98" s="14">
        <f>E99/E98</f>
        <v>1.2561983471074381</v>
      </c>
      <c r="H98" s="14">
        <f>IF(G98&lt;1,1,E99/E98*1.69-0.7)</f>
        <v>1.4229752066115704</v>
      </c>
      <c r="I98" s="14">
        <f t="shared" si="16"/>
        <v>6.9540229885057467E-3</v>
      </c>
      <c r="J98" s="14">
        <f t="shared" si="20"/>
        <v>3553.3683817392412</v>
      </c>
      <c r="AP98" s="14">
        <v>1979</v>
      </c>
      <c r="AQ98" s="14">
        <v>5</v>
      </c>
      <c r="AR98" s="14">
        <v>4</v>
      </c>
      <c r="AS98" s="14">
        <v>38.357500000000002</v>
      </c>
      <c r="AT98" s="14">
        <v>6.2252730999999999</v>
      </c>
    </row>
    <row r="99" spans="1:46" x14ac:dyDescent="0.2">
      <c r="A99" s="14">
        <v>4</v>
      </c>
      <c r="B99" s="14">
        <v>502</v>
      </c>
      <c r="C99" s="14">
        <v>2010</v>
      </c>
      <c r="D99" s="14">
        <v>100</v>
      </c>
      <c r="E99" s="14">
        <v>0.76</v>
      </c>
      <c r="F99" s="14">
        <v>87</v>
      </c>
      <c r="I99" s="14">
        <f t="shared" si="16"/>
        <v>8.7356321839080469E-3</v>
      </c>
      <c r="J99" s="14">
        <f>590*EXP(I99*258.2)</f>
        <v>5628.8631118192379</v>
      </c>
      <c r="K99" s="14">
        <f>((J99*0.0239)-(J98*0.0239))/0.5</f>
        <v>99.20864809782384</v>
      </c>
      <c r="L99" s="14">
        <f>AVERAGE(E92,E94, E96, E98)</f>
        <v>0.52224999999999999</v>
      </c>
      <c r="M99" s="14">
        <f>AVERAGE(E93,E95,E97, E99)</f>
        <v>0.74350000000000005</v>
      </c>
      <c r="N99" s="14">
        <v>93</v>
      </c>
      <c r="O99" s="14">
        <f>AVERAGE(H92:H98)</f>
        <v>1.7639725832815414</v>
      </c>
      <c r="P99" s="14">
        <f>AVERAGE(J92,J94,J96,J98)</f>
        <v>2858.66784276014</v>
      </c>
      <c r="Q99" s="14">
        <f>(P99/1.12/60)*O99</f>
        <v>75.038864573474328</v>
      </c>
      <c r="S99" s="14">
        <f>AVERAGE(J93,J95, J97,J99)/1.12/60</f>
        <v>79.811046250912199</v>
      </c>
      <c r="AP99" s="14">
        <v>1979</v>
      </c>
      <c r="AQ99" s="14">
        <v>6</v>
      </c>
      <c r="AR99" s="14">
        <v>4</v>
      </c>
      <c r="AS99" s="14">
        <v>42.177500000000002</v>
      </c>
      <c r="AT99" s="14">
        <v>3.1952503999999999</v>
      </c>
    </row>
    <row r="100" spans="1:46" x14ac:dyDescent="0.2">
      <c r="A100" s="14">
        <v>1</v>
      </c>
      <c r="B100" s="14">
        <v>502</v>
      </c>
      <c r="C100" s="14">
        <v>2011</v>
      </c>
      <c r="D100" s="14">
        <v>40</v>
      </c>
      <c r="E100" s="14">
        <v>0.52700000000000002</v>
      </c>
      <c r="F100" s="14">
        <v>89</v>
      </c>
      <c r="G100" s="14">
        <f>E101/E100</f>
        <v>1.4098671726755216</v>
      </c>
      <c r="H100" s="14">
        <f>IF(G100&lt;1,1,E101/E100*1.69-0.7)</f>
        <v>1.6826755218216316</v>
      </c>
      <c r="I100" s="14">
        <f t="shared" si="16"/>
        <v>5.9213483146067416E-3</v>
      </c>
      <c r="J100" s="14">
        <f t="shared" ref="J100:J106" si="21">590*EXP(I100*258.2)</f>
        <v>2721.7073694817868</v>
      </c>
      <c r="AP100" s="14">
        <v>1979</v>
      </c>
      <c r="AQ100" s="14">
        <v>7</v>
      </c>
      <c r="AR100" s="14">
        <v>4</v>
      </c>
      <c r="AS100" s="14">
        <v>39.582500000000003</v>
      </c>
      <c r="AT100" s="14">
        <v>5.3036048999999998</v>
      </c>
    </row>
    <row r="101" spans="1:46" x14ac:dyDescent="0.2">
      <c r="A101" s="14">
        <v>1</v>
      </c>
      <c r="B101" s="14">
        <v>502</v>
      </c>
      <c r="C101" s="14">
        <v>2011</v>
      </c>
      <c r="D101" s="14">
        <v>100</v>
      </c>
      <c r="E101" s="14">
        <v>0.74299999999999999</v>
      </c>
      <c r="F101" s="14">
        <v>89</v>
      </c>
      <c r="I101" s="14">
        <f t="shared" si="16"/>
        <v>8.3483146067415727E-3</v>
      </c>
      <c r="J101" s="14">
        <f t="shared" si="21"/>
        <v>5093.1784693633217</v>
      </c>
      <c r="K101" s="14">
        <f>((J101*0.0239)-(J100*0.0239))/0.5</f>
        <v>113.35631857433737</v>
      </c>
      <c r="AP101" s="14">
        <v>1980</v>
      </c>
      <c r="AQ101" s="14">
        <v>2</v>
      </c>
      <c r="AR101" s="14">
        <v>4</v>
      </c>
      <c r="AS101" s="14">
        <v>20.842500000000001</v>
      </c>
      <c r="AT101" s="14">
        <v>2.5774325</v>
      </c>
    </row>
    <row r="102" spans="1:46" x14ac:dyDescent="0.2">
      <c r="A102" s="14">
        <v>2</v>
      </c>
      <c r="B102" s="14">
        <v>502</v>
      </c>
      <c r="C102" s="14">
        <v>2011</v>
      </c>
      <c r="D102" s="14">
        <v>40</v>
      </c>
      <c r="E102" s="14">
        <v>0.58299999999999996</v>
      </c>
      <c r="F102" s="14">
        <v>89</v>
      </c>
      <c r="G102" s="14">
        <f>E103/E102</f>
        <v>1.3550600343053174</v>
      </c>
      <c r="H102" s="14">
        <f>IF(G102&lt;1,1,E103/E102*1.69-0.7)</f>
        <v>1.5900514579759866</v>
      </c>
      <c r="I102" s="14">
        <f t="shared" si="16"/>
        <v>6.5505617977528081E-3</v>
      </c>
      <c r="J102" s="14">
        <f t="shared" si="21"/>
        <v>3201.8293364205279</v>
      </c>
      <c r="AP102" s="14">
        <v>1980</v>
      </c>
      <c r="AQ102" s="14">
        <v>3</v>
      </c>
      <c r="AR102" s="14">
        <v>4</v>
      </c>
      <c r="AS102" s="14">
        <v>28.405000000000001</v>
      </c>
      <c r="AT102" s="14">
        <v>2.8416603</v>
      </c>
    </row>
    <row r="103" spans="1:46" x14ac:dyDescent="0.2">
      <c r="A103" s="14">
        <v>2</v>
      </c>
      <c r="B103" s="14">
        <v>502</v>
      </c>
      <c r="C103" s="14">
        <v>2011</v>
      </c>
      <c r="D103" s="14">
        <v>100</v>
      </c>
      <c r="E103" s="14">
        <v>0.79</v>
      </c>
      <c r="F103" s="14">
        <v>89</v>
      </c>
      <c r="I103" s="14">
        <f t="shared" si="16"/>
        <v>8.8764044943820224E-3</v>
      </c>
      <c r="J103" s="14">
        <f t="shared" si="21"/>
        <v>5837.2214141321001</v>
      </c>
      <c r="K103" s="14">
        <f>((J103*0.0239)-(J102*0.0239))/0.5</f>
        <v>125.97174131461315</v>
      </c>
      <c r="AP103" s="14">
        <v>1980</v>
      </c>
      <c r="AQ103" s="14">
        <v>4</v>
      </c>
      <c r="AR103" s="14">
        <v>4</v>
      </c>
      <c r="AS103" s="14">
        <v>37.417499999999997</v>
      </c>
      <c r="AT103" s="14">
        <v>2.7184355</v>
      </c>
    </row>
    <row r="104" spans="1:46" x14ac:dyDescent="0.2">
      <c r="A104" s="14">
        <v>3</v>
      </c>
      <c r="B104" s="14">
        <v>502</v>
      </c>
      <c r="C104" s="14">
        <v>2011</v>
      </c>
      <c r="D104" s="14">
        <v>40</v>
      </c>
      <c r="E104" s="14">
        <v>0.65100000000000002</v>
      </c>
      <c r="F104" s="14">
        <v>89</v>
      </c>
      <c r="G104" s="14">
        <f>E105/E104</f>
        <v>1.2442396313364055</v>
      </c>
      <c r="H104" s="14">
        <f>IF(G104&lt;1,1,E105/E104*1.69-0.7)</f>
        <v>1.4027649769585253</v>
      </c>
      <c r="I104" s="14">
        <f t="shared" si="16"/>
        <v>7.3146067415730343E-3</v>
      </c>
      <c r="J104" s="14">
        <f t="shared" si="21"/>
        <v>3900.0864462371774</v>
      </c>
      <c r="AP104" s="14">
        <v>1980</v>
      </c>
      <c r="AQ104" s="14">
        <v>5</v>
      </c>
      <c r="AR104" s="14">
        <v>4</v>
      </c>
      <c r="AS104" s="14">
        <v>52.302500000000002</v>
      </c>
      <c r="AT104" s="14">
        <v>1.9025487000000001</v>
      </c>
    </row>
    <row r="105" spans="1:46" x14ac:dyDescent="0.2">
      <c r="A105" s="14">
        <v>3</v>
      </c>
      <c r="B105" s="14">
        <v>502</v>
      </c>
      <c r="C105" s="14">
        <v>2011</v>
      </c>
      <c r="D105" s="14">
        <v>100</v>
      </c>
      <c r="E105" s="14">
        <v>0.81</v>
      </c>
      <c r="F105" s="14">
        <v>89</v>
      </c>
      <c r="I105" s="14">
        <f t="shared" si="16"/>
        <v>9.1011235955056179E-3</v>
      </c>
      <c r="J105" s="14">
        <f t="shared" si="21"/>
        <v>6185.9300739396867</v>
      </c>
      <c r="K105" s="14">
        <f>((J105*0.0239)-(J104*0.0239))/0.5</f>
        <v>109.26332540417997</v>
      </c>
      <c r="AP105" s="14">
        <v>1980</v>
      </c>
      <c r="AQ105" s="14">
        <v>6</v>
      </c>
      <c r="AR105" s="14">
        <v>4</v>
      </c>
      <c r="AS105" s="14">
        <v>60.712499999999999</v>
      </c>
      <c r="AT105" s="14">
        <v>7.1946849999999998</v>
      </c>
    </row>
    <row r="106" spans="1:46" x14ac:dyDescent="0.2">
      <c r="A106" s="14">
        <v>4</v>
      </c>
      <c r="B106" s="14">
        <v>502</v>
      </c>
      <c r="C106" s="14">
        <v>2011</v>
      </c>
      <c r="D106" s="14">
        <v>40</v>
      </c>
      <c r="E106" s="14">
        <v>0.66200000000000003</v>
      </c>
      <c r="F106" s="14">
        <v>89</v>
      </c>
      <c r="G106" s="14">
        <f>E107/E106</f>
        <v>1.2386706948640482</v>
      </c>
      <c r="H106" s="14">
        <f>IF(G106&lt;1,1,E107/E106*1.69-0.7)</f>
        <v>1.3933534743202414</v>
      </c>
      <c r="I106" s="14">
        <f t="shared" si="16"/>
        <v>7.4382022471910112E-3</v>
      </c>
      <c r="J106" s="14">
        <f t="shared" si="21"/>
        <v>4026.5546234221001</v>
      </c>
      <c r="AP106" s="14">
        <v>1980</v>
      </c>
      <c r="AQ106" s="14">
        <v>7</v>
      </c>
      <c r="AR106" s="14">
        <v>4</v>
      </c>
      <c r="AS106" s="14">
        <v>55.297499999999999</v>
      </c>
      <c r="AT106" s="14">
        <v>2.4950534000000002</v>
      </c>
    </row>
    <row r="107" spans="1:46" x14ac:dyDescent="0.2">
      <c r="A107" s="14">
        <v>4</v>
      </c>
      <c r="B107" s="14">
        <v>502</v>
      </c>
      <c r="C107" s="14">
        <v>2011</v>
      </c>
      <c r="D107" s="14">
        <v>100</v>
      </c>
      <c r="E107" s="14">
        <v>0.82</v>
      </c>
      <c r="F107" s="14">
        <v>89</v>
      </c>
      <c r="I107" s="14">
        <f t="shared" si="16"/>
        <v>9.2134831460674149E-3</v>
      </c>
      <c r="J107" s="14">
        <f t="shared" ref="J107:J123" si="22">590*EXP(I107*258.2)</f>
        <v>6368.0201082026406</v>
      </c>
      <c r="K107" s="14">
        <f>((J107*0.0239)-(J106*0.0239))/0.5</f>
        <v>111.92205017250984</v>
      </c>
      <c r="L107" s="14">
        <f>AVERAGE(E100,E102, E104, E106)</f>
        <v>0.60575000000000001</v>
      </c>
      <c r="M107" s="14">
        <f>AVERAGE(E101,E103,E105, E107)</f>
        <v>0.79074999999999995</v>
      </c>
      <c r="N107" s="14">
        <v>115</v>
      </c>
      <c r="O107" s="14">
        <f>AVERAGE(H100:H106)</f>
        <v>1.5172113577690962</v>
      </c>
      <c r="P107" s="14">
        <f>AVERAGE(J100,J102,J104,J106)</f>
        <v>3462.5444438903978</v>
      </c>
      <c r="Q107" s="14">
        <f>(P107/1.12/60)*O107</f>
        <v>78.175770194208184</v>
      </c>
      <c r="S107" s="14">
        <f>AVERAGE(J101,J103, J105,J107)/1.12/60</f>
        <v>87.367373756092803</v>
      </c>
      <c r="AP107" s="14">
        <v>1981</v>
      </c>
      <c r="AQ107" s="14">
        <v>2</v>
      </c>
      <c r="AR107" s="14">
        <v>4</v>
      </c>
      <c r="AS107" s="14">
        <v>19.5425</v>
      </c>
      <c r="AT107" s="14">
        <v>1.9630312000000001</v>
      </c>
    </row>
    <row r="108" spans="1:46" ht="15" x14ac:dyDescent="0.25">
      <c r="A108" s="14">
        <v>1</v>
      </c>
      <c r="B108" s="14">
        <v>502</v>
      </c>
      <c r="C108" s="14">
        <v>2012</v>
      </c>
      <c r="D108" s="14">
        <v>40</v>
      </c>
      <c r="E108" s="149">
        <v>0.50058500000000006</v>
      </c>
      <c r="F108" s="14">
        <v>90</v>
      </c>
      <c r="G108" s="14">
        <f>E109/E108</f>
        <v>1.1931540098085238</v>
      </c>
      <c r="H108" s="14">
        <f>IF(G108&lt;1,1,E109/E108*1.69-0.7)</f>
        <v>1.3164302765764051</v>
      </c>
      <c r="I108" s="14">
        <f t="shared" si="16"/>
        <v>5.5620555555555562E-3</v>
      </c>
      <c r="J108" s="14">
        <f t="shared" si="22"/>
        <v>2480.5740430455776</v>
      </c>
      <c r="W108" s="149"/>
      <c r="Y108" s="149"/>
      <c r="AP108" s="14">
        <v>1981</v>
      </c>
      <c r="AQ108" s="14">
        <v>3</v>
      </c>
      <c r="AR108" s="14">
        <v>4</v>
      </c>
      <c r="AS108" s="14">
        <v>31.704999999999998</v>
      </c>
      <c r="AT108" s="14">
        <v>2.0957815000000002</v>
      </c>
    </row>
    <row r="109" spans="1:46" ht="15" x14ac:dyDescent="0.25">
      <c r="A109" s="14">
        <v>1</v>
      </c>
      <c r="B109" s="14">
        <v>502</v>
      </c>
      <c r="C109" s="14">
        <v>2012</v>
      </c>
      <c r="D109" s="14">
        <v>100</v>
      </c>
      <c r="E109" s="149">
        <v>0.597275</v>
      </c>
      <c r="F109" s="14">
        <v>90</v>
      </c>
      <c r="I109" s="14">
        <f t="shared" si="16"/>
        <v>6.6363888888888887E-3</v>
      </c>
      <c r="J109" s="14">
        <f t="shared" si="22"/>
        <v>3273.5756846195868</v>
      </c>
      <c r="K109" s="14">
        <f>((J109*0.0239)-(J108*0.0239))/0.5</f>
        <v>37.905478467237629</v>
      </c>
      <c r="W109" s="149"/>
      <c r="Y109" s="149"/>
      <c r="AP109" s="14">
        <v>1981</v>
      </c>
      <c r="AQ109" s="14">
        <v>4</v>
      </c>
      <c r="AR109" s="14">
        <v>4</v>
      </c>
      <c r="AS109" s="14">
        <v>32.277500000000003</v>
      </c>
      <c r="AT109" s="14">
        <v>9.9447183999999993</v>
      </c>
    </row>
    <row r="110" spans="1:46" ht="15" x14ac:dyDescent="0.25">
      <c r="A110" s="14">
        <v>2</v>
      </c>
      <c r="B110" s="14">
        <v>502</v>
      </c>
      <c r="C110" s="14">
        <v>2012</v>
      </c>
      <c r="D110" s="14">
        <v>40</v>
      </c>
      <c r="E110" s="149">
        <v>0.49944499999999997</v>
      </c>
      <c r="F110" s="14">
        <v>90</v>
      </c>
      <c r="G110" s="14">
        <f>E111/E110</f>
        <v>1.5034288059746319</v>
      </c>
      <c r="H110" s="14">
        <f>IF(G110&lt;1,1,E111/E110*1.69-0.7)</f>
        <v>1.8407946820971277</v>
      </c>
      <c r="I110" s="14">
        <f t="shared" si="16"/>
        <v>5.5493888888888884E-3</v>
      </c>
      <c r="J110" s="14">
        <f t="shared" si="22"/>
        <v>2472.4744950924351</v>
      </c>
      <c r="W110" s="149"/>
      <c r="Y110" s="149"/>
      <c r="AP110" s="14">
        <v>1981</v>
      </c>
      <c r="AQ110" s="14">
        <v>5</v>
      </c>
      <c r="AR110" s="14">
        <v>4</v>
      </c>
      <c r="AS110" s="14">
        <v>34.905000000000001</v>
      </c>
      <c r="AT110" s="14">
        <v>10.5695616</v>
      </c>
    </row>
    <row r="111" spans="1:46" ht="15" x14ac:dyDescent="0.25">
      <c r="A111" s="14">
        <v>2</v>
      </c>
      <c r="B111" s="14">
        <v>502</v>
      </c>
      <c r="C111" s="14">
        <v>2012</v>
      </c>
      <c r="D111" s="14">
        <v>100</v>
      </c>
      <c r="E111" s="149">
        <v>0.75087999999999999</v>
      </c>
      <c r="F111" s="14">
        <v>90</v>
      </c>
      <c r="I111" s="14">
        <f t="shared" si="16"/>
        <v>8.3431111111111102E-3</v>
      </c>
      <c r="J111" s="14">
        <f t="shared" si="22"/>
        <v>5086.3401620711693</v>
      </c>
      <c r="K111" s="14">
        <f>((J111*0.0239)-(J110*0.0239))/0.5</f>
        <v>124.94277888158351</v>
      </c>
      <c r="W111" s="149"/>
      <c r="Y111" s="149"/>
      <c r="AP111" s="14">
        <v>1981</v>
      </c>
      <c r="AQ111" s="14">
        <v>6</v>
      </c>
      <c r="AR111" s="14">
        <v>4</v>
      </c>
      <c r="AS111" s="14">
        <v>37.54</v>
      </c>
      <c r="AT111" s="14">
        <v>3.1264357</v>
      </c>
    </row>
    <row r="112" spans="1:46" ht="15" x14ac:dyDescent="0.25">
      <c r="A112" s="14">
        <v>3</v>
      </c>
      <c r="B112" s="14">
        <v>502</v>
      </c>
      <c r="C112" s="14">
        <v>2012</v>
      </c>
      <c r="D112" s="14">
        <v>40</v>
      </c>
      <c r="E112" s="149">
        <v>0.58247000000000004</v>
      </c>
      <c r="F112" s="14">
        <v>90</v>
      </c>
      <c r="G112" s="14">
        <f>E113/E112</f>
        <v>1.0679519975277696</v>
      </c>
      <c r="H112" s="14">
        <f>IF(G112&lt;1,1,E113/E112*1.69-0.7)</f>
        <v>1.1048388758219305</v>
      </c>
      <c r="I112" s="14">
        <f t="shared" si="16"/>
        <v>6.471888888888889E-3</v>
      </c>
      <c r="J112" s="14">
        <f t="shared" si="22"/>
        <v>3137.4456105624345</v>
      </c>
      <c r="W112" s="149"/>
      <c r="Y112" s="149"/>
      <c r="AP112" s="14">
        <v>1981</v>
      </c>
      <c r="AQ112" s="14">
        <v>7</v>
      </c>
      <c r="AR112" s="14">
        <v>4</v>
      </c>
      <c r="AS112" s="14">
        <v>38.782499999999999</v>
      </c>
      <c r="AT112" s="14">
        <v>3.9702592000000001</v>
      </c>
    </row>
    <row r="113" spans="1:46" ht="15" x14ac:dyDescent="0.25">
      <c r="A113" s="14">
        <v>3</v>
      </c>
      <c r="B113" s="14">
        <v>502</v>
      </c>
      <c r="C113" s="14">
        <v>2012</v>
      </c>
      <c r="D113" s="14">
        <v>100</v>
      </c>
      <c r="E113" s="149">
        <v>0.62204999999999999</v>
      </c>
      <c r="F113" s="14">
        <v>90</v>
      </c>
      <c r="I113" s="14">
        <f t="shared" si="16"/>
        <v>6.9116666666666667E-3</v>
      </c>
      <c r="J113" s="14">
        <f t="shared" si="22"/>
        <v>3514.7190431781437</v>
      </c>
      <c r="K113" s="14">
        <f>((J113*0.0239)-(J112*0.0239))/0.5</f>
        <v>18.033670079030884</v>
      </c>
      <c r="W113" s="149"/>
      <c r="Y113" s="149"/>
      <c r="AP113" s="14">
        <v>1982</v>
      </c>
      <c r="AQ113" s="14">
        <v>2</v>
      </c>
      <c r="AR113" s="14">
        <v>4</v>
      </c>
      <c r="AS113" s="14">
        <v>27.497499999999999</v>
      </c>
      <c r="AT113" s="14">
        <v>2.8601442000000001</v>
      </c>
    </row>
    <row r="114" spans="1:46" ht="15" x14ac:dyDescent="0.25">
      <c r="A114" s="14">
        <v>4</v>
      </c>
      <c r="B114" s="14">
        <v>502</v>
      </c>
      <c r="C114" s="14">
        <v>2012</v>
      </c>
      <c r="D114" s="14">
        <v>40</v>
      </c>
      <c r="E114" s="149">
        <v>0.56834000000000007</v>
      </c>
      <c r="F114" s="14">
        <v>90</v>
      </c>
      <c r="G114" s="14">
        <f>E115/E114</f>
        <v>1.0390259351796458</v>
      </c>
      <c r="H114" s="14">
        <f>IF(G114&lt;1,1,E115/E114*1.69-0.7)</f>
        <v>1.0559538304536014</v>
      </c>
      <c r="I114" s="14">
        <f t="shared" si="16"/>
        <v>6.3148888888888898E-3</v>
      </c>
      <c r="J114" s="14">
        <f t="shared" si="22"/>
        <v>3012.8050919616508</v>
      </c>
      <c r="W114" s="149"/>
      <c r="Y114" s="149"/>
      <c r="AP114" s="14">
        <v>1982</v>
      </c>
      <c r="AQ114" s="14">
        <v>3</v>
      </c>
      <c r="AR114" s="14">
        <v>4</v>
      </c>
      <c r="AS114" s="14">
        <v>36.057499999999997</v>
      </c>
      <c r="AT114" s="14">
        <v>1.4291577</v>
      </c>
    </row>
    <row r="115" spans="1:46" ht="15" x14ac:dyDescent="0.25">
      <c r="A115" s="14">
        <v>4</v>
      </c>
      <c r="B115" s="14">
        <v>502</v>
      </c>
      <c r="C115" s="14">
        <v>2012</v>
      </c>
      <c r="D115" s="14">
        <v>100</v>
      </c>
      <c r="E115" s="149">
        <v>0.59051999999999993</v>
      </c>
      <c r="F115" s="14">
        <v>90</v>
      </c>
      <c r="I115" s="14">
        <f t="shared" si="16"/>
        <v>6.5613333333333322E-3</v>
      </c>
      <c r="J115" s="14">
        <f t="shared" si="22"/>
        <v>3210.7466925222934</v>
      </c>
      <c r="K115" s="14">
        <f>((J115*0.0239)-(J114*0.0239))/0.5</f>
        <v>9.4616085067987115</v>
      </c>
      <c r="L115" s="14">
        <f>AVERAGE(E108,E110, E112, E114)</f>
        <v>0.53771000000000002</v>
      </c>
      <c r="M115" s="14">
        <f>AVERAGE(E109,E111,E113, E115)</f>
        <v>0.64018124999999992</v>
      </c>
      <c r="N115" s="14">
        <v>47.5</v>
      </c>
      <c r="O115" s="14">
        <f>AVERAGE(H108:H114)</f>
        <v>1.3295044162372662</v>
      </c>
      <c r="P115" s="14">
        <f>AVERAGE(J108,J110,J112,J114)</f>
        <v>2775.8248101655245</v>
      </c>
      <c r="Q115" s="14">
        <f>(P115/1.12/60)*O115</f>
        <v>54.917728330595772</v>
      </c>
      <c r="S115" s="14">
        <f>AVERAGE(J109,J111, J113,J115)/1.12/60</f>
        <v>56.121211244014852</v>
      </c>
      <c r="W115" s="149"/>
      <c r="Y115" s="149"/>
      <c r="AP115" s="14">
        <v>1982</v>
      </c>
      <c r="AQ115" s="14">
        <v>4</v>
      </c>
      <c r="AR115" s="14">
        <v>4</v>
      </c>
      <c r="AS115" s="14">
        <v>32.82</v>
      </c>
      <c r="AT115" s="14">
        <v>3.6258607999999999</v>
      </c>
    </row>
    <row r="116" spans="1:46" ht="15" x14ac:dyDescent="0.25">
      <c r="A116" s="14">
        <v>1</v>
      </c>
      <c r="B116" s="14">
        <v>502</v>
      </c>
      <c r="C116" s="14">
        <v>2013</v>
      </c>
      <c r="D116" s="14">
        <v>40</v>
      </c>
      <c r="E116" s="150">
        <v>0.416495</v>
      </c>
      <c r="F116" s="14">
        <v>128</v>
      </c>
      <c r="G116" s="14">
        <f>E117/E116</f>
        <v>1.1284169077659996</v>
      </c>
      <c r="H116" s="14">
        <f>IF(G116&lt;1,1,E117/E116*1.69-0.7)</f>
        <v>1.2070245741245393</v>
      </c>
      <c r="I116" s="14">
        <f t="shared" si="16"/>
        <v>3.2538671875E-3</v>
      </c>
      <c r="J116" s="14">
        <f>590*EXP(I116*258.2)</f>
        <v>1366.859490541776</v>
      </c>
      <c r="W116" s="150"/>
      <c r="AP116" s="14">
        <v>1982</v>
      </c>
      <c r="AQ116" s="14">
        <v>5</v>
      </c>
      <c r="AR116" s="14">
        <v>4</v>
      </c>
      <c r="AS116" s="14">
        <v>32.729999999999997</v>
      </c>
      <c r="AT116" s="14">
        <v>5.3924515</v>
      </c>
    </row>
    <row r="117" spans="1:46" ht="15" x14ac:dyDescent="0.25">
      <c r="A117" s="14">
        <v>1</v>
      </c>
      <c r="B117" s="14">
        <v>502</v>
      </c>
      <c r="C117" s="14">
        <v>2013</v>
      </c>
      <c r="D117" s="14">
        <v>100</v>
      </c>
      <c r="E117" s="150">
        <v>0.46998000000000001</v>
      </c>
      <c r="F117" s="14">
        <v>128</v>
      </c>
      <c r="I117" s="14">
        <f t="shared" si="16"/>
        <v>3.6717187500000001E-3</v>
      </c>
      <c r="J117" s="14">
        <f t="shared" si="22"/>
        <v>1522.5781345211567</v>
      </c>
      <c r="K117" s="14">
        <f>((J117*0.0239)-(J116*0.0239))/0.5</f>
        <v>7.4433511822143998</v>
      </c>
      <c r="W117" s="150"/>
      <c r="AP117" s="14">
        <v>1982</v>
      </c>
      <c r="AQ117" s="14">
        <v>6</v>
      </c>
      <c r="AR117" s="14">
        <v>4</v>
      </c>
      <c r="AS117" s="14">
        <v>29.737500000000001</v>
      </c>
      <c r="AT117" s="14">
        <v>3.5722763999999998</v>
      </c>
    </row>
    <row r="118" spans="1:46" ht="15" x14ac:dyDescent="0.25">
      <c r="A118" s="14">
        <v>2</v>
      </c>
      <c r="B118" s="14">
        <v>502</v>
      </c>
      <c r="C118" s="14">
        <v>2013</v>
      </c>
      <c r="D118" s="14">
        <v>40</v>
      </c>
      <c r="E118" s="150">
        <v>0.38611500000000004</v>
      </c>
      <c r="F118" s="14">
        <v>128</v>
      </c>
      <c r="G118" s="14">
        <f>E119/E118</f>
        <v>0.97243049350582067</v>
      </c>
      <c r="H118" s="14">
        <f>IF(G118&lt;1,1,E119/E118*1.69-0.7)</f>
        <v>1</v>
      </c>
      <c r="I118" s="14">
        <f t="shared" si="16"/>
        <v>3.0165234375000003E-3</v>
      </c>
      <c r="J118" s="14">
        <f t="shared" si="22"/>
        <v>1285.6103800263945</v>
      </c>
      <c r="W118" s="150"/>
      <c r="AP118" s="14">
        <v>1982</v>
      </c>
      <c r="AQ118" s="14">
        <v>7</v>
      </c>
      <c r="AR118" s="14">
        <v>4</v>
      </c>
      <c r="AS118" s="14">
        <v>27.8</v>
      </c>
      <c r="AT118" s="14">
        <v>1.0321176000000001</v>
      </c>
    </row>
    <row r="119" spans="1:46" ht="15" x14ac:dyDescent="0.25">
      <c r="A119" s="14">
        <v>2</v>
      </c>
      <c r="B119" s="14">
        <v>502</v>
      </c>
      <c r="C119" s="14">
        <v>2013</v>
      </c>
      <c r="D119" s="14">
        <v>100</v>
      </c>
      <c r="E119" s="150">
        <v>0.37546999999999997</v>
      </c>
      <c r="F119" s="14">
        <v>128</v>
      </c>
      <c r="I119" s="14">
        <f t="shared" si="16"/>
        <v>2.9333593749999998E-3</v>
      </c>
      <c r="J119" s="14">
        <f t="shared" si="22"/>
        <v>1258.2987982320203</v>
      </c>
      <c r="K119" s="14">
        <f>((J119*0.0239)-(J118*0.0239))/0.5</f>
        <v>-1.3054936097710907</v>
      </c>
      <c r="W119" s="150"/>
      <c r="AP119" s="14">
        <v>1983</v>
      </c>
      <c r="AQ119" s="14">
        <v>2</v>
      </c>
      <c r="AR119" s="14">
        <v>4</v>
      </c>
      <c r="AS119" s="14">
        <v>38.537500000000001</v>
      </c>
      <c r="AT119" s="14">
        <v>2.8940326999999999</v>
      </c>
    </row>
    <row r="120" spans="1:46" ht="15" x14ac:dyDescent="0.25">
      <c r="A120" s="14">
        <v>3</v>
      </c>
      <c r="B120" s="14">
        <v>502</v>
      </c>
      <c r="C120" s="14">
        <v>2013</v>
      </c>
      <c r="D120" s="14">
        <v>40</v>
      </c>
      <c r="E120" s="150">
        <v>0.46923500000000001</v>
      </c>
      <c r="F120" s="14">
        <v>128</v>
      </c>
      <c r="G120" s="14">
        <f>E121/E120</f>
        <v>1.1236587211098916</v>
      </c>
      <c r="H120" s="14">
        <f>IF(G120&lt;1,1,E121/E120*1.69-0.7)</f>
        <v>1.1989832386757169</v>
      </c>
      <c r="I120" s="14">
        <f t="shared" si="16"/>
        <v>3.6658984375000001E-3</v>
      </c>
      <c r="J120" s="14">
        <f t="shared" si="22"/>
        <v>1520.291715414497</v>
      </c>
      <c r="W120" s="150"/>
      <c r="AP120" s="14">
        <v>1983</v>
      </c>
      <c r="AQ120" s="14">
        <v>3</v>
      </c>
      <c r="AR120" s="14">
        <v>4</v>
      </c>
      <c r="AS120" s="14">
        <v>48.097499999999997</v>
      </c>
      <c r="AT120" s="14">
        <v>3.1035933</v>
      </c>
    </row>
    <row r="121" spans="1:46" ht="15" x14ac:dyDescent="0.25">
      <c r="A121" s="14">
        <v>3</v>
      </c>
      <c r="B121" s="14">
        <v>502</v>
      </c>
      <c r="C121" s="14">
        <v>2013</v>
      </c>
      <c r="D121" s="14">
        <v>100</v>
      </c>
      <c r="E121" s="150">
        <v>0.52726000000000006</v>
      </c>
      <c r="F121" s="14">
        <v>128</v>
      </c>
      <c r="I121" s="14">
        <f t="shared" si="16"/>
        <v>4.1192187500000005E-3</v>
      </c>
      <c r="J121" s="14">
        <f t="shared" si="22"/>
        <v>1709.0703012193153</v>
      </c>
      <c r="K121" s="14">
        <f>((J121*0.0239)-(J120*0.0239))/0.5</f>
        <v>9.0236164014703206</v>
      </c>
      <c r="W121" s="150"/>
      <c r="AP121" s="14">
        <v>1983</v>
      </c>
      <c r="AQ121" s="14">
        <v>4</v>
      </c>
      <c r="AR121" s="14">
        <v>4</v>
      </c>
      <c r="AS121" s="14">
        <v>51.545000000000002</v>
      </c>
      <c r="AT121" s="14">
        <v>8.3338926000000004</v>
      </c>
    </row>
    <row r="122" spans="1:46" ht="15" x14ac:dyDescent="0.25">
      <c r="A122" s="14">
        <v>4</v>
      </c>
      <c r="B122" s="14">
        <v>502</v>
      </c>
      <c r="C122" s="14">
        <v>2013</v>
      </c>
      <c r="D122" s="14">
        <v>40</v>
      </c>
      <c r="E122" s="150">
        <v>0.56214000000000008</v>
      </c>
      <c r="F122" s="14">
        <v>128</v>
      </c>
      <c r="G122" s="14">
        <f>E123/E122</f>
        <v>1.0566229053260752</v>
      </c>
      <c r="H122" s="14">
        <f>IF(G122&lt;1,1,E123/E122*1.69-0.7)</f>
        <v>1.0856927100010669</v>
      </c>
      <c r="I122" s="14">
        <f t="shared" ref="I122:I127" si="23">E122/F122</f>
        <v>4.3917187500000007E-3</v>
      </c>
      <c r="J122" s="14">
        <f>590*EXP(I122*258.2)</f>
        <v>1833.6509594396862</v>
      </c>
      <c r="S122" s="31" t="s">
        <v>204</v>
      </c>
      <c r="W122" s="150"/>
      <c r="AP122" s="14">
        <v>1983</v>
      </c>
      <c r="AQ122" s="14">
        <v>5</v>
      </c>
      <c r="AR122" s="14">
        <v>4</v>
      </c>
      <c r="AS122" s="14">
        <v>51.0625</v>
      </c>
      <c r="AT122" s="14">
        <v>2.4040989000000001</v>
      </c>
    </row>
    <row r="123" spans="1:46" ht="15" x14ac:dyDescent="0.25">
      <c r="A123" s="14">
        <v>4</v>
      </c>
      <c r="B123" s="14">
        <v>502</v>
      </c>
      <c r="C123" s="14">
        <v>2013</v>
      </c>
      <c r="D123" s="14">
        <v>100</v>
      </c>
      <c r="E123" s="150">
        <v>0.59397</v>
      </c>
      <c r="F123" s="14">
        <v>128</v>
      </c>
      <c r="I123" s="14">
        <f t="shared" si="23"/>
        <v>4.640390625E-3</v>
      </c>
      <c r="J123" s="14">
        <f t="shared" si="22"/>
        <v>1955.2461966377991</v>
      </c>
      <c r="K123" s="14">
        <f>((J123*0.0239)-(J122*0.0239))/0.5</f>
        <v>5.812252338069797</v>
      </c>
      <c r="L123" s="14">
        <f>AVERAGE(E116,E118, E120, E122)</f>
        <v>0.45849625000000005</v>
      </c>
      <c r="M123" s="14">
        <f>AVERAGE(E117,E119,E121, E123)</f>
        <v>0.49167000000000005</v>
      </c>
      <c r="N123" s="14">
        <v>5.56</v>
      </c>
      <c r="O123" s="14">
        <f>AVERAGE(H116:H122)</f>
        <v>1.1229251307003307</v>
      </c>
      <c r="P123" s="14">
        <f>AVERAGE(J116,J118,J120,J122)</f>
        <v>1501.6031363555885</v>
      </c>
      <c r="Q123" s="14">
        <f>(P123/1.12/60)*O123</f>
        <v>25.092081817739963</v>
      </c>
      <c r="S123" s="14">
        <f>AVERAGE(J117,J119, J121,J123)/1.12/60</f>
        <v>23.977654131734717</v>
      </c>
      <c r="W123" s="150"/>
      <c r="AP123" s="14">
        <v>1983</v>
      </c>
      <c r="AQ123" s="14">
        <v>6</v>
      </c>
      <c r="AR123" s="14">
        <v>4</v>
      </c>
      <c r="AS123" s="14">
        <v>47.61</v>
      </c>
      <c r="AT123" s="14">
        <v>3.3109514999999998</v>
      </c>
    </row>
    <row r="124" spans="1:46" ht="15" x14ac:dyDescent="0.25">
      <c r="A124" s="14">
        <v>1</v>
      </c>
      <c r="B124" s="14">
        <v>502</v>
      </c>
      <c r="C124" s="29">
        <v>2014</v>
      </c>
      <c r="D124" s="14">
        <v>40</v>
      </c>
      <c r="E124" s="150">
        <v>0.33900000000000002</v>
      </c>
      <c r="F124" s="14">
        <v>76</v>
      </c>
      <c r="G124" s="14">
        <f>E125/E124</f>
        <v>0.69321533923303824</v>
      </c>
      <c r="H124" s="14">
        <f>IF(G124&lt;1,1,E125/E124*1.69-0.7)</f>
        <v>1</v>
      </c>
      <c r="I124" s="14">
        <f t="shared" si="23"/>
        <v>4.4605263157894738E-3</v>
      </c>
      <c r="J124" s="14">
        <f>590*EXP(I124*258.2)</f>
        <v>1866.518913866624</v>
      </c>
      <c r="AP124" s="14">
        <v>1983</v>
      </c>
      <c r="AQ124" s="14">
        <v>7</v>
      </c>
      <c r="AR124" s="14">
        <v>4</v>
      </c>
      <c r="AS124" s="14">
        <v>37.417499999999997</v>
      </c>
      <c r="AT124" s="14">
        <v>5.2229517999999997</v>
      </c>
    </row>
    <row r="125" spans="1:46" ht="15" x14ac:dyDescent="0.25">
      <c r="A125" s="14">
        <v>1</v>
      </c>
      <c r="B125" s="14">
        <v>502</v>
      </c>
      <c r="C125" s="29">
        <v>2014</v>
      </c>
      <c r="D125" s="14">
        <v>100</v>
      </c>
      <c r="E125" s="150">
        <v>0.23499999999999999</v>
      </c>
      <c r="F125" s="14">
        <v>76</v>
      </c>
      <c r="I125" s="14">
        <f t="shared" si="23"/>
        <v>3.0921052631578947E-3</v>
      </c>
      <c r="J125" s="14">
        <f>590*EXP(I125*258.2)</f>
        <v>1310.945767783126</v>
      </c>
      <c r="K125" s="14">
        <f>((J125*0.0239)-(J124*0.0239))/0.5</f>
        <v>-26.556396382791206</v>
      </c>
      <c r="L125" s="14">
        <f>AVERAGE(E118,E120, E122, E124)</f>
        <v>0.43912250000000003</v>
      </c>
      <c r="M125" s="14">
        <f>AVERAGE(E119,E121,E123, E125)</f>
        <v>0.432925</v>
      </c>
      <c r="O125" s="14">
        <f>AVERAGE(H124:H125)</f>
        <v>1</v>
      </c>
      <c r="P125" s="14">
        <f>AVERAGE(J124)</f>
        <v>1866.518913866624</v>
      </c>
      <c r="Q125" s="14">
        <f>(P125/1.12/60)*O125</f>
        <v>27.775579075396188</v>
      </c>
      <c r="S125" s="14">
        <f>AVERAGE(J125)/1.12/60</f>
        <v>19.508121544391756</v>
      </c>
      <c r="AP125" s="14">
        <v>1984</v>
      </c>
      <c r="AQ125" s="14">
        <v>2</v>
      </c>
      <c r="AR125" s="14">
        <v>4</v>
      </c>
      <c r="AS125" s="14">
        <v>33.365000000000002</v>
      </c>
      <c r="AT125" s="14">
        <v>3.1396443999999999</v>
      </c>
    </row>
    <row r="126" spans="1:46" ht="15" x14ac:dyDescent="0.25">
      <c r="A126" s="14">
        <v>2</v>
      </c>
      <c r="B126" s="14">
        <v>502</v>
      </c>
      <c r="C126" s="29">
        <v>2015</v>
      </c>
      <c r="D126" s="14">
        <v>40</v>
      </c>
      <c r="E126" s="150">
        <v>0.41199999999999998</v>
      </c>
      <c r="F126" s="14">
        <v>79</v>
      </c>
      <c r="G126" s="14">
        <f>E127/E126</f>
        <v>1.104368932038835</v>
      </c>
      <c r="H126" s="14">
        <f>IF(G126&lt;1,1,E127/E126*1.69-0.7)</f>
        <v>1.1663834951456311</v>
      </c>
      <c r="I126" s="14">
        <f t="shared" si="23"/>
        <v>5.2151898734177212E-3</v>
      </c>
      <c r="J126" s="14">
        <f>590*EXP(I126*258.2)</f>
        <v>2268.0700763145164</v>
      </c>
      <c r="AP126" s="14">
        <v>1984</v>
      </c>
      <c r="AQ126" s="14">
        <v>3</v>
      </c>
      <c r="AR126" s="14">
        <v>4</v>
      </c>
      <c r="AS126" s="14">
        <v>43.712499999999999</v>
      </c>
      <c r="AT126" s="14">
        <v>2.2390381000000001</v>
      </c>
    </row>
    <row r="127" spans="1:46" ht="15" x14ac:dyDescent="0.25">
      <c r="A127" s="14">
        <v>2</v>
      </c>
      <c r="B127" s="14">
        <v>502</v>
      </c>
      <c r="C127" s="29">
        <v>2015</v>
      </c>
      <c r="D127" s="14">
        <v>100</v>
      </c>
      <c r="E127" s="150">
        <v>0.45500000000000002</v>
      </c>
      <c r="F127" s="14">
        <v>79</v>
      </c>
      <c r="I127" s="14">
        <f t="shared" si="23"/>
        <v>5.7594936708860759E-3</v>
      </c>
      <c r="J127" s="14">
        <f>590*EXP(I127*258.2)</f>
        <v>2610.3087875439605</v>
      </c>
      <c r="K127" s="14">
        <f>((J127*0.0239)-(J126*0.0239))/0.5</f>
        <v>16.359010396767417</v>
      </c>
      <c r="L127" s="14">
        <f>AVERAGE(E120,E122, E124, E126)</f>
        <v>0.44559375000000001</v>
      </c>
      <c r="M127" s="14">
        <f>AVERAGE(E121,E123,E125, E127)</f>
        <v>0.45280750000000003</v>
      </c>
      <c r="O127" s="14">
        <f>AVERAGE(H126:H127)</f>
        <v>1.1663834951456311</v>
      </c>
      <c r="P127" s="14">
        <f>AVERAGE(J126)</f>
        <v>2268.0700763145164</v>
      </c>
      <c r="Q127" s="14">
        <f>(P127/1.12/60)*O127</f>
        <v>39.366659268555708</v>
      </c>
      <c r="S127" s="14">
        <f>AVERAGE(J127)/1.12/60</f>
        <v>38.843880767023215</v>
      </c>
      <c r="AP127" s="14">
        <v>1984</v>
      </c>
      <c r="AQ127" s="14">
        <v>4</v>
      </c>
      <c r="AR127" s="14">
        <v>4</v>
      </c>
      <c r="AS127" s="14">
        <v>42.56</v>
      </c>
      <c r="AT127" s="14">
        <v>4.7502912000000004</v>
      </c>
    </row>
    <row r="128" spans="1:46" ht="15" x14ac:dyDescent="0.25">
      <c r="A128" s="14">
        <v>3</v>
      </c>
      <c r="B128" s="14">
        <v>502</v>
      </c>
      <c r="E128" s="150"/>
      <c r="AP128" s="14">
        <v>1984</v>
      </c>
      <c r="AQ128" s="14">
        <v>5</v>
      </c>
      <c r="AR128" s="14">
        <v>4</v>
      </c>
      <c r="AS128" s="14">
        <v>44.6175</v>
      </c>
      <c r="AT128" s="14">
        <v>4.7703344999999997</v>
      </c>
    </row>
    <row r="129" spans="1:46" ht="15" x14ac:dyDescent="0.25">
      <c r="A129" s="14">
        <v>3</v>
      </c>
      <c r="B129" s="14">
        <v>502</v>
      </c>
      <c r="E129" s="150"/>
      <c r="AP129" s="14">
        <v>1984</v>
      </c>
      <c r="AQ129" s="14">
        <v>6</v>
      </c>
      <c r="AR129" s="14">
        <v>4</v>
      </c>
      <c r="AS129" s="14">
        <v>42.227499999999999</v>
      </c>
      <c r="AT129" s="14">
        <v>2.9416590999999999</v>
      </c>
    </row>
    <row r="130" spans="1:46" ht="15" x14ac:dyDescent="0.25">
      <c r="A130" s="14">
        <v>4</v>
      </c>
      <c r="B130" s="14">
        <v>502</v>
      </c>
      <c r="E130" s="150"/>
      <c r="AP130" s="14">
        <v>1984</v>
      </c>
      <c r="AQ130" s="14">
        <v>7</v>
      </c>
      <c r="AR130" s="14">
        <v>4</v>
      </c>
      <c r="AS130" s="14">
        <v>40.35</v>
      </c>
      <c r="AT130" s="14">
        <v>2.7843491</v>
      </c>
    </row>
    <row r="131" spans="1:46" ht="15" x14ac:dyDescent="0.25">
      <c r="A131" s="14">
        <v>4</v>
      </c>
      <c r="B131" s="14">
        <v>502</v>
      </c>
      <c r="E131" s="150"/>
      <c r="AP131" s="14">
        <v>1985</v>
      </c>
      <c r="AQ131" s="14">
        <v>2</v>
      </c>
      <c r="AR131" s="14">
        <v>4</v>
      </c>
      <c r="AS131" s="14">
        <v>20.4175</v>
      </c>
      <c r="AT131" s="14">
        <v>1.0246421999999999</v>
      </c>
    </row>
    <row r="132" spans="1:46" ht="15" x14ac:dyDescent="0.25">
      <c r="A132" s="14">
        <v>1</v>
      </c>
      <c r="B132" s="14">
        <v>502</v>
      </c>
      <c r="E132" s="150"/>
      <c r="AP132" s="14">
        <v>1985</v>
      </c>
      <c r="AQ132" s="14">
        <v>3</v>
      </c>
      <c r="AR132" s="14">
        <v>4</v>
      </c>
      <c r="AS132" s="14">
        <v>30.4925</v>
      </c>
      <c r="AT132" s="14">
        <v>2.5332374</v>
      </c>
    </row>
    <row r="133" spans="1:46" ht="15" x14ac:dyDescent="0.25">
      <c r="A133" s="14">
        <v>1</v>
      </c>
      <c r="B133" s="14">
        <v>502</v>
      </c>
      <c r="E133" s="150"/>
      <c r="AP133" s="14">
        <v>1985</v>
      </c>
      <c r="AQ133" s="14">
        <v>4</v>
      </c>
      <c r="AR133" s="14">
        <v>4</v>
      </c>
      <c r="AS133" s="14">
        <v>34.305</v>
      </c>
      <c r="AT133" s="14">
        <v>1.9830028</v>
      </c>
    </row>
    <row r="134" spans="1:46" ht="15" x14ac:dyDescent="0.25">
      <c r="A134" s="14">
        <v>2</v>
      </c>
      <c r="B134" s="14">
        <v>502</v>
      </c>
      <c r="E134" s="150"/>
      <c r="AP134" s="14">
        <v>1985</v>
      </c>
      <c r="AQ134" s="14">
        <v>5</v>
      </c>
      <c r="AR134" s="14">
        <v>4</v>
      </c>
      <c r="AS134" s="14">
        <v>34.664999999999999</v>
      </c>
      <c r="AT134" s="14">
        <v>3.8157961</v>
      </c>
    </row>
    <row r="135" spans="1:46" ht="15" x14ac:dyDescent="0.25">
      <c r="A135" s="14">
        <v>2</v>
      </c>
      <c r="B135" s="14">
        <v>502</v>
      </c>
      <c r="E135" s="150"/>
      <c r="AP135" s="14">
        <v>1985</v>
      </c>
      <c r="AQ135" s="14">
        <v>6</v>
      </c>
      <c r="AR135" s="14">
        <v>4</v>
      </c>
      <c r="AS135" s="14">
        <v>33.395000000000003</v>
      </c>
      <c r="AT135" s="14">
        <v>3.3120436999999998</v>
      </c>
    </row>
    <row r="136" spans="1:46" ht="15" x14ac:dyDescent="0.25">
      <c r="A136" s="14">
        <v>3</v>
      </c>
      <c r="B136" s="14">
        <v>502</v>
      </c>
      <c r="E136" s="150"/>
      <c r="AP136" s="14">
        <v>1985</v>
      </c>
      <c r="AQ136" s="14">
        <v>7</v>
      </c>
      <c r="AR136" s="14">
        <v>4</v>
      </c>
      <c r="AS136" s="14">
        <v>30.22</v>
      </c>
      <c r="AT136" s="14">
        <v>2.1180965999999999</v>
      </c>
    </row>
    <row r="137" spans="1:46" ht="15" x14ac:dyDescent="0.25">
      <c r="A137" s="14">
        <v>3</v>
      </c>
      <c r="B137" s="14">
        <v>502</v>
      </c>
      <c r="E137" s="150"/>
      <c r="AP137" s="14">
        <v>1986</v>
      </c>
      <c r="AQ137" s="14">
        <v>2</v>
      </c>
      <c r="AR137" s="14">
        <v>4</v>
      </c>
      <c r="AS137" s="14">
        <v>40.3825</v>
      </c>
      <c r="AT137" s="14">
        <v>1.8980055</v>
      </c>
    </row>
    <row r="138" spans="1:46" x14ac:dyDescent="0.2">
      <c r="A138" s="14">
        <v>4</v>
      </c>
      <c r="B138" s="14">
        <v>502</v>
      </c>
      <c r="AP138" s="14">
        <v>1986</v>
      </c>
      <c r="AQ138" s="14">
        <v>3</v>
      </c>
      <c r="AR138" s="14">
        <v>4</v>
      </c>
      <c r="AS138" s="14">
        <v>42.44</v>
      </c>
      <c r="AT138" s="14">
        <v>2.2752875000000001</v>
      </c>
    </row>
    <row r="139" spans="1:46" x14ac:dyDescent="0.2">
      <c r="A139" s="14">
        <v>4</v>
      </c>
      <c r="B139" s="14">
        <v>502</v>
      </c>
      <c r="AP139" s="14">
        <v>1986</v>
      </c>
      <c r="AQ139" s="14">
        <v>4</v>
      </c>
      <c r="AR139" s="14">
        <v>4</v>
      </c>
      <c r="AS139" s="14">
        <v>43.077500000000001</v>
      </c>
      <c r="AT139" s="14">
        <v>2.7214135000000002</v>
      </c>
    </row>
    <row r="140" spans="1:46" x14ac:dyDescent="0.2">
      <c r="AP140" s="14">
        <v>1986</v>
      </c>
      <c r="AQ140" s="14">
        <v>5</v>
      </c>
      <c r="AR140" s="14">
        <v>4</v>
      </c>
      <c r="AS140" s="14">
        <v>44.467500000000001</v>
      </c>
      <c r="AT140" s="14">
        <v>2.3770623</v>
      </c>
    </row>
    <row r="141" spans="1:46" x14ac:dyDescent="0.2">
      <c r="AP141" s="14">
        <v>1986</v>
      </c>
      <c r="AQ141" s="14">
        <v>6</v>
      </c>
      <c r="AR141" s="14">
        <v>4</v>
      </c>
      <c r="AS141" s="14">
        <v>45.375</v>
      </c>
      <c r="AT141" s="14">
        <v>1.3200631</v>
      </c>
    </row>
    <row r="142" spans="1:46" x14ac:dyDescent="0.2">
      <c r="AP142" s="14">
        <v>1986</v>
      </c>
      <c r="AQ142" s="14">
        <v>7</v>
      </c>
      <c r="AR142" s="14">
        <v>4</v>
      </c>
      <c r="AS142" s="14">
        <v>46.01</v>
      </c>
      <c r="AT142" s="14">
        <v>1.5517087000000001</v>
      </c>
    </row>
    <row r="143" spans="1:46" ht="15" x14ac:dyDescent="0.25">
      <c r="C143" s="37" t="s">
        <v>0</v>
      </c>
      <c r="D143" s="37" t="s">
        <v>56</v>
      </c>
      <c r="E143" s="37" t="s">
        <v>138</v>
      </c>
      <c r="F143" s="37" t="s">
        <v>139</v>
      </c>
      <c r="H143" s="24" t="s">
        <v>28</v>
      </c>
      <c r="I143" s="24" t="s">
        <v>140</v>
      </c>
      <c r="J143" s="24" t="s">
        <v>141</v>
      </c>
      <c r="K143" s="24" t="s">
        <v>142</v>
      </c>
      <c r="L143" s="24"/>
      <c r="AP143" s="14">
        <v>1987</v>
      </c>
      <c r="AQ143" s="14">
        <v>2</v>
      </c>
      <c r="AR143" s="14">
        <v>4</v>
      </c>
      <c r="AS143" s="14">
        <v>30.4925</v>
      </c>
      <c r="AT143" s="14">
        <v>1.9520822</v>
      </c>
    </row>
    <row r="144" spans="1:46" x14ac:dyDescent="0.2">
      <c r="AP144" s="14">
        <v>1987</v>
      </c>
      <c r="AQ144" s="14">
        <v>3</v>
      </c>
      <c r="AR144" s="14">
        <v>4</v>
      </c>
      <c r="AS144" s="14">
        <v>37.055</v>
      </c>
      <c r="AT144" s="14">
        <v>4.9571867000000003</v>
      </c>
    </row>
    <row r="145" spans="3:46" x14ac:dyDescent="0.2">
      <c r="AP145" s="14">
        <v>1987</v>
      </c>
      <c r="AQ145" s="14">
        <v>4</v>
      </c>
      <c r="AR145" s="14">
        <v>4</v>
      </c>
      <c r="AS145" s="14">
        <v>41.112499999999997</v>
      </c>
      <c r="AT145" s="14">
        <v>4.4593674999999999</v>
      </c>
    </row>
    <row r="146" spans="3:46" x14ac:dyDescent="0.2">
      <c r="C146" s="14" t="s">
        <v>5</v>
      </c>
      <c r="D146" s="14" t="s">
        <v>7</v>
      </c>
      <c r="E146" s="14" t="s">
        <v>150</v>
      </c>
      <c r="F146" s="14" t="s">
        <v>153</v>
      </c>
      <c r="AP146" s="14">
        <v>1987</v>
      </c>
      <c r="AQ146" s="14">
        <v>5</v>
      </c>
      <c r="AR146" s="14">
        <v>4</v>
      </c>
      <c r="AS146" s="14">
        <v>42.652500000000003</v>
      </c>
      <c r="AT146" s="14">
        <v>0.861873</v>
      </c>
    </row>
    <row r="147" spans="3:46" x14ac:dyDescent="0.2">
      <c r="AP147" s="14">
        <v>1987</v>
      </c>
      <c r="AQ147" s="14">
        <v>6</v>
      </c>
      <c r="AR147" s="14">
        <v>4</v>
      </c>
      <c r="AS147" s="14">
        <v>42.982500000000002</v>
      </c>
      <c r="AT147" s="14">
        <v>1.4803687999999999</v>
      </c>
    </row>
    <row r="148" spans="3:46" x14ac:dyDescent="0.2">
      <c r="AP148" s="14">
        <v>1987</v>
      </c>
      <c r="AQ148" s="14">
        <v>7</v>
      </c>
      <c r="AR148" s="14">
        <v>4</v>
      </c>
      <c r="AS148" s="14">
        <v>41.502499999999998</v>
      </c>
      <c r="AT148" s="14">
        <v>1.6312443999999999</v>
      </c>
    </row>
    <row r="149" spans="3:46" x14ac:dyDescent="0.2">
      <c r="AP149" s="14">
        <v>1988</v>
      </c>
      <c r="AQ149" s="14">
        <v>2</v>
      </c>
      <c r="AR149" s="14">
        <v>4</v>
      </c>
      <c r="AS149" s="14">
        <v>27.072500000000002</v>
      </c>
      <c r="AT149" s="14">
        <v>2.2961181000000002</v>
      </c>
    </row>
    <row r="150" spans="3:46" x14ac:dyDescent="0.2">
      <c r="AP150" s="14">
        <v>1988</v>
      </c>
      <c r="AQ150" s="14">
        <v>3</v>
      </c>
      <c r="AR150" s="14">
        <v>4</v>
      </c>
      <c r="AS150" s="14">
        <v>40.957500000000003</v>
      </c>
      <c r="AT150" s="14">
        <v>5.7675087999999999</v>
      </c>
    </row>
    <row r="151" spans="3:46" x14ac:dyDescent="0.2">
      <c r="AP151" s="14">
        <v>1988</v>
      </c>
      <c r="AQ151" s="14">
        <v>4</v>
      </c>
      <c r="AR151" s="14">
        <v>4</v>
      </c>
      <c r="AS151" s="14">
        <v>47.975000000000001</v>
      </c>
      <c r="AT151" s="14">
        <v>12.372034299999999</v>
      </c>
    </row>
    <row r="152" spans="3:46" x14ac:dyDescent="0.2">
      <c r="AP152" s="14">
        <v>1988</v>
      </c>
      <c r="AQ152" s="14">
        <v>5</v>
      </c>
      <c r="AR152" s="14">
        <v>4</v>
      </c>
      <c r="AS152" s="14">
        <v>57.292499999999997</v>
      </c>
      <c r="AT152" s="14">
        <v>7.0736052999999997</v>
      </c>
    </row>
    <row r="153" spans="3:46" x14ac:dyDescent="0.2">
      <c r="AP153" s="14">
        <v>1988</v>
      </c>
      <c r="AQ153" s="14">
        <v>6</v>
      </c>
      <c r="AR153" s="14">
        <v>4</v>
      </c>
      <c r="AS153" s="14">
        <v>65.067499999999995</v>
      </c>
      <c r="AT153" s="14">
        <v>5.5121767000000004</v>
      </c>
    </row>
    <row r="154" spans="3:46" x14ac:dyDescent="0.2">
      <c r="AP154" s="14">
        <v>1988</v>
      </c>
      <c r="AQ154" s="14">
        <v>7</v>
      </c>
      <c r="AR154" s="14">
        <v>4</v>
      </c>
      <c r="AS154" s="14">
        <v>63.16</v>
      </c>
      <c r="AT154" s="14">
        <v>4.0935477999999996</v>
      </c>
    </row>
    <row r="155" spans="3:46" x14ac:dyDescent="0.2">
      <c r="AP155" s="14">
        <v>1989</v>
      </c>
      <c r="AQ155" s="14">
        <v>2</v>
      </c>
      <c r="AR155" s="14">
        <v>4</v>
      </c>
      <c r="AS155" s="14">
        <v>18.09</v>
      </c>
      <c r="AT155" s="14">
        <v>2.4518835999999999</v>
      </c>
    </row>
    <row r="156" spans="3:46" x14ac:dyDescent="0.2">
      <c r="AP156" s="14">
        <v>1989</v>
      </c>
      <c r="AQ156" s="14">
        <v>3</v>
      </c>
      <c r="AR156" s="14">
        <v>4</v>
      </c>
      <c r="AS156" s="14">
        <v>34.727499999999999</v>
      </c>
      <c r="AT156" s="14">
        <v>5.7613620000000001</v>
      </c>
    </row>
    <row r="157" spans="3:46" x14ac:dyDescent="0.2">
      <c r="AP157" s="14">
        <v>1989</v>
      </c>
      <c r="AQ157" s="14">
        <v>4</v>
      </c>
      <c r="AR157" s="14">
        <v>4</v>
      </c>
      <c r="AS157" s="14">
        <v>37.51</v>
      </c>
      <c r="AT157" s="14">
        <v>3.3824252000000001</v>
      </c>
    </row>
    <row r="158" spans="3:46" x14ac:dyDescent="0.2">
      <c r="AP158" s="14">
        <v>1989</v>
      </c>
      <c r="AQ158" s="14">
        <v>5</v>
      </c>
      <c r="AR158" s="14">
        <v>4</v>
      </c>
      <c r="AS158" s="14">
        <v>39.534999999999997</v>
      </c>
      <c r="AT158" s="14">
        <v>2.359216</v>
      </c>
    </row>
    <row r="159" spans="3:46" x14ac:dyDescent="0.2">
      <c r="AP159" s="14">
        <v>1989</v>
      </c>
      <c r="AQ159" s="14">
        <v>6</v>
      </c>
      <c r="AR159" s="14">
        <v>4</v>
      </c>
      <c r="AS159" s="14">
        <v>42.4375</v>
      </c>
      <c r="AT159" s="14">
        <v>4.4970239999999997</v>
      </c>
    </row>
    <row r="160" spans="3:46" x14ac:dyDescent="0.2">
      <c r="AP160" s="14">
        <v>1989</v>
      </c>
      <c r="AQ160" s="14">
        <v>7</v>
      </c>
      <c r="AR160" s="14">
        <v>4</v>
      </c>
      <c r="AS160" s="14">
        <v>40.322499999999998</v>
      </c>
      <c r="AT160" s="14">
        <v>3.6890773000000001</v>
      </c>
    </row>
    <row r="161" spans="42:46" x14ac:dyDescent="0.2">
      <c r="AP161" s="14">
        <v>1990</v>
      </c>
      <c r="AQ161" s="14">
        <v>2</v>
      </c>
      <c r="AR161" s="14">
        <v>4</v>
      </c>
      <c r="AS161" s="14">
        <v>26.4375</v>
      </c>
      <c r="AT161" s="14">
        <v>2.9910909000000001</v>
      </c>
    </row>
    <row r="162" spans="42:46" x14ac:dyDescent="0.2">
      <c r="AP162" s="14">
        <v>1990</v>
      </c>
      <c r="AQ162" s="14">
        <v>3</v>
      </c>
      <c r="AR162" s="14">
        <v>4</v>
      </c>
      <c r="AS162" s="14">
        <v>41.832500000000003</v>
      </c>
      <c r="AT162" s="14">
        <v>6.8878751999999999</v>
      </c>
    </row>
    <row r="163" spans="42:46" x14ac:dyDescent="0.2">
      <c r="AP163" s="14">
        <v>1990</v>
      </c>
      <c r="AQ163" s="14">
        <v>4</v>
      </c>
      <c r="AR163" s="14">
        <v>4</v>
      </c>
      <c r="AS163" s="14">
        <v>48.46</v>
      </c>
      <c r="AT163" s="14">
        <v>6.9969374000000002</v>
      </c>
    </row>
    <row r="164" spans="42:46" x14ac:dyDescent="0.2">
      <c r="AP164" s="14">
        <v>1990</v>
      </c>
      <c r="AQ164" s="14">
        <v>5</v>
      </c>
      <c r="AR164" s="14">
        <v>4</v>
      </c>
      <c r="AS164" s="14">
        <v>49.274999999999999</v>
      </c>
      <c r="AT164" s="14">
        <v>3.5286493999999999</v>
      </c>
    </row>
    <row r="165" spans="42:46" x14ac:dyDescent="0.2">
      <c r="AP165" s="14">
        <v>1990</v>
      </c>
      <c r="AQ165" s="14">
        <v>6</v>
      </c>
      <c r="AR165" s="14">
        <v>4</v>
      </c>
      <c r="AS165" s="14">
        <v>48.28</v>
      </c>
      <c r="AT165" s="14">
        <v>1.5131865</v>
      </c>
    </row>
    <row r="166" spans="42:46" x14ac:dyDescent="0.2">
      <c r="AP166" s="14">
        <v>1990</v>
      </c>
      <c r="AQ166" s="14">
        <v>7</v>
      </c>
      <c r="AR166" s="14">
        <v>4</v>
      </c>
      <c r="AS166" s="14">
        <v>43.862499999999997</v>
      </c>
      <c r="AT166" s="14">
        <v>3.6462251999999999</v>
      </c>
    </row>
    <row r="167" spans="42:46" x14ac:dyDescent="0.2">
      <c r="AP167" s="14">
        <v>1991</v>
      </c>
      <c r="AQ167" s="14">
        <v>2</v>
      </c>
      <c r="AR167" s="14">
        <v>4</v>
      </c>
      <c r="AS167" s="14">
        <v>22.655000000000001</v>
      </c>
      <c r="AT167" s="14">
        <v>3.1149585000000002</v>
      </c>
    </row>
    <row r="168" spans="42:46" x14ac:dyDescent="0.2">
      <c r="AP168" s="14">
        <v>1991</v>
      </c>
      <c r="AQ168" s="14">
        <v>3</v>
      </c>
      <c r="AR168" s="14">
        <v>4</v>
      </c>
      <c r="AS168" s="14">
        <v>27.195</v>
      </c>
      <c r="AT168" s="14">
        <v>5.7573401999999998</v>
      </c>
    </row>
    <row r="169" spans="42:46" x14ac:dyDescent="0.2">
      <c r="AP169" s="14">
        <v>1991</v>
      </c>
      <c r="AQ169" s="14">
        <v>4</v>
      </c>
      <c r="AR169" s="14">
        <v>4</v>
      </c>
      <c r="AS169" s="14">
        <v>28.1325</v>
      </c>
      <c r="AT169" s="14">
        <v>5.0490089999999999</v>
      </c>
    </row>
    <row r="170" spans="42:46" x14ac:dyDescent="0.2">
      <c r="AP170" s="14">
        <v>1991</v>
      </c>
      <c r="AQ170" s="14">
        <v>5</v>
      </c>
      <c r="AR170" s="14">
        <v>4</v>
      </c>
      <c r="AS170" s="14">
        <v>28.98</v>
      </c>
      <c r="AT170" s="14">
        <v>3.2847425000000001</v>
      </c>
    </row>
    <row r="171" spans="42:46" x14ac:dyDescent="0.2">
      <c r="AP171" s="14">
        <v>1991</v>
      </c>
      <c r="AQ171" s="14">
        <v>6</v>
      </c>
      <c r="AR171" s="14">
        <v>4</v>
      </c>
      <c r="AS171" s="14">
        <v>27.83</v>
      </c>
      <c r="AT171" s="14">
        <v>5.0422415999999997</v>
      </c>
    </row>
    <row r="172" spans="42:46" x14ac:dyDescent="0.2">
      <c r="AP172" s="14">
        <v>1991</v>
      </c>
      <c r="AQ172" s="14">
        <v>7</v>
      </c>
      <c r="AR172" s="14">
        <v>4</v>
      </c>
      <c r="AS172" s="14">
        <v>29.49</v>
      </c>
      <c r="AT172" s="14">
        <v>4.1940989999999996</v>
      </c>
    </row>
    <row r="173" spans="42:46" x14ac:dyDescent="0.2">
      <c r="AP173" s="14">
        <v>1992</v>
      </c>
      <c r="AQ173" s="14">
        <v>2</v>
      </c>
      <c r="AR173" s="14">
        <v>4</v>
      </c>
      <c r="AS173" s="14">
        <v>17.889849999999999</v>
      </c>
      <c r="AT173" s="14">
        <v>3.9067387999999998</v>
      </c>
    </row>
    <row r="174" spans="42:46" x14ac:dyDescent="0.2">
      <c r="AP174" s="14">
        <v>1992</v>
      </c>
      <c r="AQ174" s="14">
        <v>3</v>
      </c>
      <c r="AR174" s="14">
        <v>4</v>
      </c>
      <c r="AS174" s="14">
        <v>27.730174999999999</v>
      </c>
      <c r="AT174" s="14">
        <v>4.7986671000000003</v>
      </c>
    </row>
    <row r="175" spans="42:46" x14ac:dyDescent="0.2">
      <c r="AP175" s="14">
        <v>1992</v>
      </c>
      <c r="AQ175" s="14">
        <v>4</v>
      </c>
      <c r="AR175" s="14">
        <v>4</v>
      </c>
      <c r="AS175" s="14">
        <v>34.530374999999999</v>
      </c>
      <c r="AT175" s="14">
        <v>4.0777343999999998</v>
      </c>
    </row>
    <row r="176" spans="42:46" x14ac:dyDescent="0.2">
      <c r="AP176" s="14">
        <v>1992</v>
      </c>
      <c r="AQ176" s="14">
        <v>5</v>
      </c>
      <c r="AR176" s="14">
        <v>4</v>
      </c>
      <c r="AS176" s="14">
        <v>38.242049999999999</v>
      </c>
      <c r="AT176" s="14">
        <v>3.5612872000000002</v>
      </c>
    </row>
    <row r="177" spans="42:46" x14ac:dyDescent="0.2">
      <c r="AP177" s="14">
        <v>1992</v>
      </c>
      <c r="AQ177" s="14">
        <v>6</v>
      </c>
      <c r="AR177" s="14">
        <v>4</v>
      </c>
      <c r="AS177" s="14">
        <v>41.678449999999998</v>
      </c>
      <c r="AT177" s="14">
        <v>2.5383000999999998</v>
      </c>
    </row>
    <row r="178" spans="42:46" x14ac:dyDescent="0.2">
      <c r="AP178" s="14">
        <v>1992</v>
      </c>
      <c r="AQ178" s="14">
        <v>7</v>
      </c>
      <c r="AR178" s="14">
        <v>4</v>
      </c>
      <c r="AS178" s="14">
        <v>38.747225</v>
      </c>
      <c r="AT178" s="14">
        <v>3.2234843999999998</v>
      </c>
    </row>
    <row r="179" spans="42:46" x14ac:dyDescent="0.2">
      <c r="AP179" s="14">
        <v>1993</v>
      </c>
      <c r="AQ179" s="14">
        <v>2</v>
      </c>
      <c r="AR179" s="14">
        <v>4</v>
      </c>
      <c r="AS179" s="14">
        <v>17.15175</v>
      </c>
      <c r="AT179" s="14">
        <v>3.1719928999999998</v>
      </c>
    </row>
    <row r="180" spans="42:46" x14ac:dyDescent="0.2">
      <c r="AP180" s="14">
        <v>1993</v>
      </c>
      <c r="AQ180" s="14">
        <v>3</v>
      </c>
      <c r="AR180" s="14">
        <v>4</v>
      </c>
      <c r="AS180" s="14">
        <v>24.438974999999999</v>
      </c>
      <c r="AT180" s="14">
        <v>7.1787806999999999</v>
      </c>
    </row>
    <row r="181" spans="42:46" x14ac:dyDescent="0.2">
      <c r="AP181" s="14">
        <v>1993</v>
      </c>
      <c r="AQ181" s="14">
        <v>4</v>
      </c>
      <c r="AR181" s="14">
        <v>4</v>
      </c>
      <c r="AS181" s="14">
        <v>31.611249999999998</v>
      </c>
      <c r="AT181" s="14">
        <v>5.7534831999999998</v>
      </c>
    </row>
    <row r="182" spans="42:46" x14ac:dyDescent="0.2">
      <c r="AP182" s="14">
        <v>1993</v>
      </c>
      <c r="AQ182" s="14">
        <v>5</v>
      </c>
      <c r="AR182" s="14">
        <v>4</v>
      </c>
      <c r="AS182" s="14">
        <v>37.047175000000003</v>
      </c>
      <c r="AT182" s="14">
        <v>6.7760315000000002</v>
      </c>
    </row>
    <row r="183" spans="42:46" x14ac:dyDescent="0.2">
      <c r="AP183" s="14">
        <v>1993</v>
      </c>
      <c r="AQ183" s="14">
        <v>6</v>
      </c>
      <c r="AR183" s="14">
        <v>4</v>
      </c>
      <c r="AS183" s="14">
        <v>43.526724999999999</v>
      </c>
      <c r="AT183" s="14">
        <v>5.9765946999999997</v>
      </c>
    </row>
    <row r="184" spans="42:46" x14ac:dyDescent="0.2">
      <c r="AP184" s="14">
        <v>1993</v>
      </c>
      <c r="AQ184" s="14">
        <v>7</v>
      </c>
      <c r="AR184" s="14">
        <v>4</v>
      </c>
      <c r="AS184" s="14">
        <v>36.318150000000003</v>
      </c>
      <c r="AT184" s="14">
        <v>2.0018706000000002</v>
      </c>
    </row>
    <row r="185" spans="42:46" x14ac:dyDescent="0.2">
      <c r="AP185" s="14">
        <v>1994</v>
      </c>
      <c r="AQ185" s="14">
        <v>2</v>
      </c>
      <c r="AR185" s="14">
        <v>4</v>
      </c>
      <c r="AS185" s="14">
        <v>11.092675</v>
      </c>
      <c r="AT185" s="14">
        <v>0.96630329999999998</v>
      </c>
    </row>
    <row r="186" spans="42:46" x14ac:dyDescent="0.2">
      <c r="AP186" s="14">
        <v>1994</v>
      </c>
      <c r="AQ186" s="14">
        <v>3</v>
      </c>
      <c r="AR186" s="14">
        <v>4</v>
      </c>
      <c r="AS186" s="14">
        <v>16.952100000000002</v>
      </c>
      <c r="AT186" s="14">
        <v>3.983492</v>
      </c>
    </row>
    <row r="187" spans="42:46" x14ac:dyDescent="0.2">
      <c r="AP187" s="14">
        <v>1994</v>
      </c>
      <c r="AQ187" s="14">
        <v>4</v>
      </c>
      <c r="AR187" s="14">
        <v>4</v>
      </c>
      <c r="AS187" s="14">
        <v>22.569524999999999</v>
      </c>
      <c r="AT187" s="14">
        <v>6.5557913000000001</v>
      </c>
    </row>
    <row r="188" spans="42:46" x14ac:dyDescent="0.2">
      <c r="AP188" s="14">
        <v>1994</v>
      </c>
      <c r="AQ188" s="14">
        <v>5</v>
      </c>
      <c r="AR188" s="14">
        <v>4</v>
      </c>
      <c r="AS188" s="14">
        <v>33.002749999999999</v>
      </c>
      <c r="AT188" s="14">
        <v>4.5855062000000002</v>
      </c>
    </row>
    <row r="189" spans="42:46" x14ac:dyDescent="0.2">
      <c r="AP189" s="14">
        <v>1994</v>
      </c>
      <c r="AQ189" s="14">
        <v>6</v>
      </c>
      <c r="AR189" s="14">
        <v>4</v>
      </c>
      <c r="AS189" s="14">
        <v>36.408900000000003</v>
      </c>
      <c r="AT189" s="14">
        <v>6.9556304000000004</v>
      </c>
    </row>
    <row r="190" spans="42:46" x14ac:dyDescent="0.2">
      <c r="AP190" s="14">
        <v>1994</v>
      </c>
      <c r="AQ190" s="14">
        <v>7</v>
      </c>
      <c r="AR190" s="14">
        <v>4</v>
      </c>
      <c r="AS190" s="14">
        <v>45.314500000000002</v>
      </c>
      <c r="AT190" s="14">
        <v>4.9545819</v>
      </c>
    </row>
    <row r="191" spans="42:46" x14ac:dyDescent="0.2">
      <c r="AP191" s="14">
        <v>1995</v>
      </c>
      <c r="AQ191" s="14">
        <v>2</v>
      </c>
      <c r="AR191" s="14">
        <v>4</v>
      </c>
      <c r="AS191" s="14">
        <v>29.3863178</v>
      </c>
      <c r="AT191" s="14">
        <v>1.1147400000000001</v>
      </c>
    </row>
    <row r="192" spans="42:46" x14ac:dyDescent="0.2">
      <c r="AP192" s="14">
        <v>1995</v>
      </c>
      <c r="AQ192" s="14">
        <v>3</v>
      </c>
      <c r="AR192" s="14">
        <v>4</v>
      </c>
      <c r="AS192" s="14">
        <v>34.151904199999997</v>
      </c>
      <c r="AT192" s="14">
        <v>6.9848863999999997</v>
      </c>
    </row>
    <row r="193" spans="42:46" x14ac:dyDescent="0.2">
      <c r="AP193" s="14">
        <v>1995</v>
      </c>
      <c r="AQ193" s="14">
        <v>4</v>
      </c>
      <c r="AR193" s="14">
        <v>4</v>
      </c>
      <c r="AS193" s="14">
        <v>37.860841899999997</v>
      </c>
      <c r="AT193" s="14">
        <v>8.4294817000000002</v>
      </c>
    </row>
    <row r="194" spans="42:46" x14ac:dyDescent="0.2">
      <c r="AP194" s="14">
        <v>1995</v>
      </c>
      <c r="AQ194" s="14">
        <v>5</v>
      </c>
      <c r="AR194" s="14">
        <v>4</v>
      </c>
      <c r="AS194" s="14">
        <v>41.355914499999997</v>
      </c>
      <c r="AT194" s="14">
        <v>4.8353405</v>
      </c>
    </row>
    <row r="195" spans="42:46" x14ac:dyDescent="0.2">
      <c r="AP195" s="14">
        <v>1995</v>
      </c>
      <c r="AQ195" s="14">
        <v>6</v>
      </c>
      <c r="AR195" s="14">
        <v>4</v>
      </c>
      <c r="AS195" s="14">
        <v>43.472783399999997</v>
      </c>
      <c r="AT195" s="14">
        <v>5.1174035</v>
      </c>
    </row>
    <row r="196" spans="42:46" x14ac:dyDescent="0.2">
      <c r="AP196" s="14">
        <v>1995</v>
      </c>
      <c r="AQ196" s="14">
        <v>7</v>
      </c>
      <c r="AR196" s="14">
        <v>4</v>
      </c>
      <c r="AS196" s="14">
        <v>45.956331800000001</v>
      </c>
      <c r="AT196" s="14">
        <v>2.1755195000000001</v>
      </c>
    </row>
    <row r="197" spans="42:46" x14ac:dyDescent="0.2">
      <c r="AP197" s="14">
        <v>1996</v>
      </c>
      <c r="AQ197" s="14">
        <v>2</v>
      </c>
      <c r="AR197" s="14">
        <v>4</v>
      </c>
      <c r="AS197" s="14">
        <v>18.013653699999999</v>
      </c>
      <c r="AT197" s="14">
        <v>6.6164040000000002</v>
      </c>
    </row>
    <row r="198" spans="42:46" x14ac:dyDescent="0.2">
      <c r="AP198" s="14">
        <v>1996</v>
      </c>
      <c r="AQ198" s="14">
        <v>3</v>
      </c>
      <c r="AR198" s="14">
        <v>4</v>
      </c>
      <c r="AS198" s="14">
        <v>23.828939500000001</v>
      </c>
      <c r="AT198" s="14">
        <v>2.1550107999999999</v>
      </c>
    </row>
    <row r="199" spans="42:46" x14ac:dyDescent="0.2">
      <c r="AP199" s="14">
        <v>1996</v>
      </c>
      <c r="AQ199" s="14">
        <v>4</v>
      </c>
      <c r="AR199" s="14">
        <v>4</v>
      </c>
      <c r="AS199" s="14">
        <v>27.289170599999999</v>
      </c>
      <c r="AT199" s="14">
        <v>7.3900471999999997</v>
      </c>
    </row>
    <row r="200" spans="42:46" x14ac:dyDescent="0.2">
      <c r="AP200" s="14">
        <v>1996</v>
      </c>
      <c r="AQ200" s="14">
        <v>5</v>
      </c>
      <c r="AR200" s="14">
        <v>4</v>
      </c>
      <c r="AS200" s="14">
        <v>26.554293900000001</v>
      </c>
      <c r="AT200" s="14">
        <v>7.5010180999999996</v>
      </c>
    </row>
    <row r="201" spans="42:46" x14ac:dyDescent="0.2">
      <c r="AP201" s="14">
        <v>1996</v>
      </c>
      <c r="AQ201" s="14">
        <v>6</v>
      </c>
      <c r="AR201" s="14">
        <v>4</v>
      </c>
      <c r="AS201" s="14">
        <v>34.885923200000001</v>
      </c>
      <c r="AT201" s="14">
        <v>5.4062524999999999</v>
      </c>
    </row>
    <row r="202" spans="42:46" x14ac:dyDescent="0.2">
      <c r="AP202" s="14">
        <v>1996</v>
      </c>
      <c r="AQ202" s="14">
        <v>7</v>
      </c>
      <c r="AR202" s="14">
        <v>4</v>
      </c>
      <c r="AS202" s="14">
        <v>38.762908000000003</v>
      </c>
      <c r="AT202" s="14">
        <v>2.7037618999999999</v>
      </c>
    </row>
    <row r="203" spans="42:46" x14ac:dyDescent="0.2">
      <c r="AP203" s="14">
        <v>1997</v>
      </c>
      <c r="AQ203" s="14">
        <v>2</v>
      </c>
      <c r="AR203" s="14">
        <v>4</v>
      </c>
      <c r="AS203" s="14">
        <v>18.807725399999999</v>
      </c>
      <c r="AT203" s="14">
        <v>1.2361351</v>
      </c>
    </row>
    <row r="204" spans="42:46" x14ac:dyDescent="0.2">
      <c r="AP204" s="14">
        <v>1997</v>
      </c>
      <c r="AQ204" s="14">
        <v>3</v>
      </c>
      <c r="AR204" s="14">
        <v>4</v>
      </c>
      <c r="AS204" s="14">
        <v>28.098376500000001</v>
      </c>
      <c r="AT204" s="14">
        <v>7.5811995000000003</v>
      </c>
    </row>
    <row r="205" spans="42:46" x14ac:dyDescent="0.2">
      <c r="AP205" s="14">
        <v>1997</v>
      </c>
      <c r="AQ205" s="14">
        <v>4</v>
      </c>
      <c r="AR205" s="14">
        <v>4</v>
      </c>
      <c r="AS205" s="14">
        <v>29.164850399999999</v>
      </c>
      <c r="AT205" s="14">
        <v>8.4873360000000009</v>
      </c>
    </row>
    <row r="206" spans="42:46" x14ac:dyDescent="0.2">
      <c r="AP206" s="14">
        <v>1997</v>
      </c>
      <c r="AQ206" s="14">
        <v>5</v>
      </c>
      <c r="AR206" s="14">
        <v>4</v>
      </c>
      <c r="AS206" s="14">
        <v>37.790983799999999</v>
      </c>
      <c r="AT206" s="14">
        <v>7.9261552999999996</v>
      </c>
    </row>
    <row r="207" spans="42:46" x14ac:dyDescent="0.2">
      <c r="AP207" s="14">
        <v>1997</v>
      </c>
      <c r="AQ207" s="14">
        <v>6</v>
      </c>
      <c r="AR207" s="14">
        <v>4</v>
      </c>
      <c r="AS207" s="14">
        <v>44.127016900000001</v>
      </c>
      <c r="AT207" s="14">
        <v>10.4851302</v>
      </c>
    </row>
    <row r="208" spans="42:46" x14ac:dyDescent="0.2">
      <c r="AP208" s="14">
        <v>1997</v>
      </c>
      <c r="AQ208" s="14">
        <v>7</v>
      </c>
      <c r="AR208" s="14">
        <v>4</v>
      </c>
      <c r="AS208" s="14">
        <v>53.167639800000003</v>
      </c>
      <c r="AT208" s="14">
        <v>11.387242000000001</v>
      </c>
    </row>
    <row r="209" spans="42:46" x14ac:dyDescent="0.2">
      <c r="AP209" s="14">
        <v>1998</v>
      </c>
      <c r="AQ209" s="14">
        <v>2</v>
      </c>
      <c r="AR209" s="14">
        <v>4</v>
      </c>
      <c r="AS209" s="14">
        <v>28.463773799999998</v>
      </c>
      <c r="AT209" s="14">
        <v>1.9930441999999999</v>
      </c>
    </row>
    <row r="210" spans="42:46" x14ac:dyDescent="0.2">
      <c r="AP210" s="14">
        <v>1998</v>
      </c>
      <c r="AQ210" s="14">
        <v>3</v>
      </c>
      <c r="AR210" s="14">
        <v>4</v>
      </c>
      <c r="AS210" s="14">
        <v>32.7265467</v>
      </c>
      <c r="AT210" s="14">
        <v>3.7799607000000002</v>
      </c>
    </row>
    <row r="211" spans="42:46" x14ac:dyDescent="0.2">
      <c r="AP211" s="14">
        <v>1998</v>
      </c>
      <c r="AQ211" s="14">
        <v>4</v>
      </c>
      <c r="AR211" s="14">
        <v>4</v>
      </c>
      <c r="AS211" s="14">
        <v>41.185587699999999</v>
      </c>
      <c r="AT211" s="14">
        <v>6.2460794999999996</v>
      </c>
    </row>
    <row r="212" spans="42:46" x14ac:dyDescent="0.2">
      <c r="AP212" s="14">
        <v>1998</v>
      </c>
      <c r="AQ212" s="14">
        <v>5</v>
      </c>
      <c r="AR212" s="14">
        <v>4</v>
      </c>
      <c r="AS212" s="14">
        <v>52.240373900000002</v>
      </c>
      <c r="AT212" s="14">
        <v>2.9404772000000001</v>
      </c>
    </row>
    <row r="213" spans="42:46" x14ac:dyDescent="0.2">
      <c r="AP213" s="14">
        <v>1998</v>
      </c>
      <c r="AQ213" s="14">
        <v>6</v>
      </c>
      <c r="AR213" s="14">
        <v>4</v>
      </c>
      <c r="AS213" s="14">
        <v>53.455328000000002</v>
      </c>
      <c r="AT213" s="14">
        <v>3.5596359999999998</v>
      </c>
    </row>
    <row r="214" spans="42:46" x14ac:dyDescent="0.2">
      <c r="AP214" s="14">
        <v>1998</v>
      </c>
      <c r="AQ214" s="14">
        <v>7</v>
      </c>
      <c r="AR214" s="14">
        <v>4</v>
      </c>
      <c r="AS214" s="14">
        <v>56.251839099999998</v>
      </c>
      <c r="AT214" s="14">
        <v>1.9053355999999999</v>
      </c>
    </row>
    <row r="215" spans="42:46" x14ac:dyDescent="0.2">
      <c r="AP215" s="14">
        <v>1999</v>
      </c>
      <c r="AQ215" s="14">
        <v>2</v>
      </c>
      <c r="AR215" s="14">
        <v>4</v>
      </c>
      <c r="AS215" s="14">
        <v>19.1843906</v>
      </c>
      <c r="AT215" s="14">
        <v>1.9212729</v>
      </c>
    </row>
    <row r="216" spans="42:46" x14ac:dyDescent="0.2">
      <c r="AP216" s="14">
        <v>1999</v>
      </c>
      <c r="AQ216" s="14">
        <v>3</v>
      </c>
      <c r="AR216" s="14">
        <v>4</v>
      </c>
      <c r="AS216" s="14">
        <v>23.560070799999998</v>
      </c>
      <c r="AT216" s="14">
        <v>3.8483795999999999</v>
      </c>
    </row>
    <row r="217" spans="42:46" x14ac:dyDescent="0.2">
      <c r="AP217" s="14">
        <v>1999</v>
      </c>
      <c r="AQ217" s="14">
        <v>4</v>
      </c>
      <c r="AR217" s="14">
        <v>4</v>
      </c>
      <c r="AS217" s="14">
        <v>31.011738099999999</v>
      </c>
      <c r="AT217" s="14">
        <v>6.1455200000000003</v>
      </c>
    </row>
    <row r="218" spans="42:46" x14ac:dyDescent="0.2">
      <c r="AP218" s="14">
        <v>1999</v>
      </c>
      <c r="AQ218" s="14">
        <v>5</v>
      </c>
      <c r="AR218" s="14">
        <v>4</v>
      </c>
      <c r="AS218" s="14">
        <v>37.082539400000002</v>
      </c>
      <c r="AT218" s="14">
        <v>4.9284730000000003</v>
      </c>
    </row>
    <row r="219" spans="42:46" x14ac:dyDescent="0.2">
      <c r="AP219" s="14">
        <v>1999</v>
      </c>
      <c r="AQ219" s="14">
        <v>6</v>
      </c>
      <c r="AR219" s="14">
        <v>4</v>
      </c>
      <c r="AS219" s="14">
        <v>47.479795299999999</v>
      </c>
      <c r="AT219" s="14">
        <v>8.2823717000000006</v>
      </c>
    </row>
    <row r="220" spans="42:46" x14ac:dyDescent="0.2">
      <c r="AP220" s="14">
        <v>1999</v>
      </c>
      <c r="AQ220" s="14">
        <v>7</v>
      </c>
      <c r="AR220" s="14">
        <v>4</v>
      </c>
      <c r="AS220" s="14">
        <v>54.026965199999999</v>
      </c>
      <c r="AT220" s="14">
        <v>2.2311418999999999</v>
      </c>
    </row>
    <row r="221" spans="42:46" x14ac:dyDescent="0.2">
      <c r="AP221" s="14">
        <v>2000</v>
      </c>
      <c r="AQ221" s="14">
        <v>2</v>
      </c>
      <c r="AR221" s="14">
        <v>4</v>
      </c>
      <c r="AS221" s="14">
        <v>24.206640199999999</v>
      </c>
      <c r="AT221" s="14">
        <v>6.2416523000000002</v>
      </c>
    </row>
    <row r="222" spans="42:46" x14ac:dyDescent="0.2">
      <c r="AP222" s="14">
        <v>2000</v>
      </c>
      <c r="AQ222" s="14">
        <v>3</v>
      </c>
      <c r="AR222" s="14">
        <v>4</v>
      </c>
      <c r="AS222" s="14">
        <v>32.9565634</v>
      </c>
      <c r="AT222" s="14">
        <v>6.7815314999999998</v>
      </c>
    </row>
    <row r="223" spans="42:46" x14ac:dyDescent="0.2">
      <c r="AP223" s="14">
        <v>2000</v>
      </c>
      <c r="AQ223" s="14">
        <v>4</v>
      </c>
      <c r="AR223" s="14">
        <v>4</v>
      </c>
      <c r="AS223" s="14">
        <v>36.154504899999999</v>
      </c>
      <c r="AT223" s="14">
        <v>4.1475942000000003</v>
      </c>
    </row>
    <row r="224" spans="42:46" x14ac:dyDescent="0.2">
      <c r="AP224" s="14">
        <v>2000</v>
      </c>
      <c r="AQ224" s="14">
        <v>5</v>
      </c>
      <c r="AR224" s="14">
        <v>4</v>
      </c>
      <c r="AS224" s="14">
        <v>41.573239000000001</v>
      </c>
      <c r="AT224" s="14">
        <v>4.2366919999999997</v>
      </c>
    </row>
    <row r="225" spans="42:46" x14ac:dyDescent="0.2">
      <c r="AP225" s="14">
        <v>2000</v>
      </c>
      <c r="AQ225" s="14">
        <v>6</v>
      </c>
      <c r="AR225" s="14">
        <v>4</v>
      </c>
      <c r="AS225" s="14">
        <v>47.880290199999997</v>
      </c>
      <c r="AT225" s="14">
        <v>5.1583617000000004</v>
      </c>
    </row>
    <row r="226" spans="42:46" x14ac:dyDescent="0.2">
      <c r="AP226" s="14">
        <v>2000</v>
      </c>
      <c r="AQ226" s="14">
        <v>7</v>
      </c>
      <c r="AR226" s="14">
        <v>4</v>
      </c>
      <c r="AS226" s="14">
        <v>39.396862200000001</v>
      </c>
      <c r="AT226" s="14">
        <v>7.0774216000000001</v>
      </c>
    </row>
    <row r="227" spans="42:46" x14ac:dyDescent="0.2">
      <c r="AP227" s="14">
        <v>2001</v>
      </c>
      <c r="AQ227" s="14">
        <v>2</v>
      </c>
      <c r="AR227" s="14">
        <v>4</v>
      </c>
      <c r="AS227" s="14">
        <v>27.5221804</v>
      </c>
      <c r="AT227" s="14">
        <v>3.7961008999999999</v>
      </c>
    </row>
    <row r="228" spans="42:46" x14ac:dyDescent="0.2">
      <c r="AP228" s="14">
        <v>2001</v>
      </c>
      <c r="AQ228" s="14">
        <v>3</v>
      </c>
      <c r="AR228" s="14">
        <v>3</v>
      </c>
      <c r="AS228" s="14">
        <v>22.608702399999999</v>
      </c>
      <c r="AT228" s="14">
        <v>6.8178182999999999</v>
      </c>
    </row>
    <row r="229" spans="42:46" x14ac:dyDescent="0.2">
      <c r="AP229" s="14">
        <v>2001</v>
      </c>
      <c r="AQ229" s="14">
        <v>4</v>
      </c>
      <c r="AR229" s="14">
        <v>4</v>
      </c>
      <c r="AS229" s="14">
        <v>27.468674799999999</v>
      </c>
      <c r="AT229" s="14">
        <v>6.4652180000000001</v>
      </c>
    </row>
    <row r="230" spans="42:46" x14ac:dyDescent="0.2">
      <c r="AP230" s="14">
        <v>2001</v>
      </c>
      <c r="AQ230" s="14">
        <v>5</v>
      </c>
      <c r="AR230" s="14">
        <v>4</v>
      </c>
      <c r="AS230" s="14">
        <v>27.9365907</v>
      </c>
      <c r="AT230" s="14">
        <v>2.7976820999999998</v>
      </c>
    </row>
    <row r="231" spans="42:46" x14ac:dyDescent="0.2">
      <c r="AP231" s="14">
        <v>2001</v>
      </c>
      <c r="AQ231" s="14">
        <v>6</v>
      </c>
      <c r="AR231" s="14">
        <v>4</v>
      </c>
      <c r="AS231" s="14">
        <v>25.700200800000001</v>
      </c>
      <c r="AT231" s="14">
        <v>4.3872567</v>
      </c>
    </row>
    <row r="232" spans="42:46" x14ac:dyDescent="0.2">
      <c r="AP232" s="14">
        <v>2001</v>
      </c>
      <c r="AQ232" s="14">
        <v>7</v>
      </c>
      <c r="AR232" s="14">
        <v>4</v>
      </c>
      <c r="AS232" s="14">
        <v>21.164360899999998</v>
      </c>
      <c r="AT232" s="14">
        <v>9.2338296</v>
      </c>
    </row>
    <row r="233" spans="42:46" x14ac:dyDescent="0.2">
      <c r="AP233" s="14">
        <v>2002</v>
      </c>
      <c r="AQ233" s="14">
        <v>2</v>
      </c>
      <c r="AR233" s="14">
        <v>4</v>
      </c>
      <c r="AS233" s="14">
        <v>36.398688800000002</v>
      </c>
      <c r="AT233" s="14">
        <v>2.8599866999999999</v>
      </c>
    </row>
    <row r="234" spans="42:46" x14ac:dyDescent="0.2">
      <c r="AP234" s="14">
        <v>2002</v>
      </c>
      <c r="AQ234" s="14">
        <v>3</v>
      </c>
      <c r="AR234" s="14">
        <v>4</v>
      </c>
      <c r="AS234" s="14">
        <v>46.799952099999999</v>
      </c>
      <c r="AT234" s="14">
        <v>4.5240168000000001</v>
      </c>
    </row>
    <row r="235" spans="42:46" x14ac:dyDescent="0.2">
      <c r="AP235" s="14">
        <v>2002</v>
      </c>
      <c r="AQ235" s="14">
        <v>4</v>
      </c>
      <c r="AR235" s="14">
        <v>4</v>
      </c>
      <c r="AS235" s="14">
        <v>48.093073199999999</v>
      </c>
      <c r="AT235" s="14">
        <v>10.0815587</v>
      </c>
    </row>
    <row r="236" spans="42:46" x14ac:dyDescent="0.2">
      <c r="AP236" s="14">
        <v>2002</v>
      </c>
      <c r="AQ236" s="14">
        <v>5</v>
      </c>
      <c r="AR236" s="14">
        <v>4</v>
      </c>
      <c r="AS236" s="14">
        <v>44.606480300000001</v>
      </c>
      <c r="AT236" s="14">
        <v>8.3322260999999997</v>
      </c>
    </row>
    <row r="237" spans="42:46" x14ac:dyDescent="0.2">
      <c r="AP237" s="14">
        <v>2002</v>
      </c>
      <c r="AQ237" s="14">
        <v>6</v>
      </c>
      <c r="AR237" s="14">
        <v>4</v>
      </c>
      <c r="AS237" s="14">
        <v>42.549199899999998</v>
      </c>
      <c r="AT237" s="14">
        <v>5.2596856000000001</v>
      </c>
    </row>
    <row r="238" spans="42:46" x14ac:dyDescent="0.2">
      <c r="AP238" s="14">
        <v>2002</v>
      </c>
      <c r="AQ238" s="14">
        <v>7</v>
      </c>
      <c r="AR238" s="14">
        <v>4</v>
      </c>
      <c r="AS238" s="14">
        <v>43.915607199999997</v>
      </c>
      <c r="AT238" s="14">
        <v>5.9707492000000002</v>
      </c>
    </row>
    <row r="239" spans="42:46" x14ac:dyDescent="0.2">
      <c r="AP239" s="14">
        <v>2003</v>
      </c>
      <c r="AQ239" s="14">
        <v>2</v>
      </c>
      <c r="AR239" s="14">
        <v>4</v>
      </c>
      <c r="AS239" s="14">
        <v>39.633955800000003</v>
      </c>
      <c r="AT239" s="14">
        <v>6.5838041</v>
      </c>
    </row>
    <row r="240" spans="42:46" x14ac:dyDescent="0.2">
      <c r="AP240" s="14">
        <v>2003</v>
      </c>
      <c r="AQ240" s="14">
        <v>3</v>
      </c>
      <c r="AR240" s="14">
        <v>4</v>
      </c>
      <c r="AS240" s="14">
        <v>54.712842999999999</v>
      </c>
      <c r="AT240" s="14">
        <v>7.9111352000000004</v>
      </c>
    </row>
    <row r="241" spans="42:46" x14ac:dyDescent="0.2">
      <c r="AP241" s="14">
        <v>2003</v>
      </c>
      <c r="AQ241" s="14">
        <v>4</v>
      </c>
      <c r="AR241" s="14">
        <v>4</v>
      </c>
      <c r="AS241" s="14">
        <v>67.785823199999996</v>
      </c>
      <c r="AT241" s="14">
        <v>11.640172700000001</v>
      </c>
    </row>
    <row r="242" spans="42:46" x14ac:dyDescent="0.2">
      <c r="AP242" s="14">
        <v>2003</v>
      </c>
      <c r="AQ242" s="14">
        <v>5</v>
      </c>
      <c r="AR242" s="14">
        <v>4</v>
      </c>
      <c r="AS242" s="14">
        <v>75.740281999999993</v>
      </c>
      <c r="AT242" s="14">
        <v>8.0928958000000009</v>
      </c>
    </row>
    <row r="243" spans="42:46" x14ac:dyDescent="0.2">
      <c r="AP243" s="14">
        <v>2003</v>
      </c>
      <c r="AQ243" s="14">
        <v>6</v>
      </c>
      <c r="AR243" s="14">
        <v>4</v>
      </c>
      <c r="AS243" s="14">
        <v>89.228277399999996</v>
      </c>
      <c r="AT243" s="14">
        <v>7.8141818000000001</v>
      </c>
    </row>
    <row r="244" spans="42:46" x14ac:dyDescent="0.2">
      <c r="AP244" s="14">
        <v>2003</v>
      </c>
      <c r="AQ244" s="14">
        <v>7</v>
      </c>
      <c r="AR244" s="14">
        <v>4</v>
      </c>
      <c r="AS244" s="14">
        <v>88.329077699999999</v>
      </c>
      <c r="AT244" s="14">
        <v>4.0054486000000002</v>
      </c>
    </row>
    <row r="245" spans="42:46" x14ac:dyDescent="0.2">
      <c r="AP245" s="14">
        <v>2004</v>
      </c>
      <c r="AQ245" s="14">
        <v>2</v>
      </c>
      <c r="AR245" s="14">
        <v>4</v>
      </c>
      <c r="AS245" s="14">
        <v>20.040624999999999</v>
      </c>
      <c r="AT245" s="14">
        <v>3.2961421</v>
      </c>
    </row>
    <row r="246" spans="42:46" x14ac:dyDescent="0.2">
      <c r="AP246" s="14">
        <v>2004</v>
      </c>
      <c r="AQ246" s="14">
        <v>3</v>
      </c>
      <c r="AR246" s="14">
        <v>4</v>
      </c>
      <c r="AS246" s="14">
        <v>28.862004599999999</v>
      </c>
      <c r="AT246" s="14">
        <v>5.0462692999999996</v>
      </c>
    </row>
    <row r="247" spans="42:46" x14ac:dyDescent="0.2">
      <c r="AP247" s="14">
        <v>2004</v>
      </c>
      <c r="AQ247" s="14">
        <v>4</v>
      </c>
      <c r="AR247" s="14">
        <v>4</v>
      </c>
      <c r="AS247" s="14">
        <v>36.092492399999998</v>
      </c>
      <c r="AT247" s="14">
        <v>6.8786930999999996</v>
      </c>
    </row>
    <row r="248" spans="42:46" x14ac:dyDescent="0.2">
      <c r="AP248" s="14">
        <v>2004</v>
      </c>
      <c r="AQ248" s="14">
        <v>5</v>
      </c>
      <c r="AR248" s="14">
        <v>4</v>
      </c>
      <c r="AS248" s="14">
        <v>53.767530499999999</v>
      </c>
      <c r="AT248" s="14">
        <v>6.8258083999999997</v>
      </c>
    </row>
    <row r="249" spans="42:46" x14ac:dyDescent="0.2">
      <c r="AP249" s="14">
        <v>2004</v>
      </c>
      <c r="AQ249" s="14">
        <v>6</v>
      </c>
      <c r="AR249" s="14">
        <v>4</v>
      </c>
      <c r="AS249" s="14">
        <v>56.225343000000002</v>
      </c>
      <c r="AT249" s="14">
        <v>8.4827291999999996</v>
      </c>
    </row>
    <row r="250" spans="42:46" x14ac:dyDescent="0.2">
      <c r="AP250" s="14">
        <v>2004</v>
      </c>
      <c r="AQ250" s="14">
        <v>7</v>
      </c>
      <c r="AR250" s="14">
        <v>4</v>
      </c>
      <c r="AS250" s="14">
        <v>60.795121999999999</v>
      </c>
      <c r="AT250" s="14">
        <v>3.0594817999999999</v>
      </c>
    </row>
    <row r="251" spans="42:46" x14ac:dyDescent="0.2">
      <c r="AP251" s="14">
        <v>2005</v>
      </c>
      <c r="AQ251" s="14">
        <v>2</v>
      </c>
      <c r="AR251" s="14">
        <v>4</v>
      </c>
      <c r="AS251" s="14">
        <v>23.916775000000001</v>
      </c>
      <c r="AT251" s="14">
        <v>1.6296037000000001</v>
      </c>
    </row>
    <row r="252" spans="42:46" x14ac:dyDescent="0.2">
      <c r="AP252" s="14">
        <v>2005</v>
      </c>
      <c r="AQ252" s="14">
        <v>3</v>
      </c>
      <c r="AR252" s="14">
        <v>4</v>
      </c>
      <c r="AS252" s="14">
        <v>28.694932099999999</v>
      </c>
      <c r="AT252" s="14">
        <v>3.1893034999999998</v>
      </c>
    </row>
    <row r="253" spans="42:46" x14ac:dyDescent="0.2">
      <c r="AP253" s="14">
        <v>2005</v>
      </c>
      <c r="AQ253" s="14">
        <v>4</v>
      </c>
      <c r="AR253" s="14">
        <v>4</v>
      </c>
      <c r="AS253" s="14">
        <v>33.319544299999997</v>
      </c>
      <c r="AT253" s="14">
        <v>2.2856030000000001</v>
      </c>
    </row>
    <row r="254" spans="42:46" x14ac:dyDescent="0.2">
      <c r="AP254" s="14">
        <v>2005</v>
      </c>
      <c r="AQ254" s="14">
        <v>5</v>
      </c>
      <c r="AR254" s="14">
        <v>4</v>
      </c>
      <c r="AS254" s="14">
        <v>38.118406299999997</v>
      </c>
      <c r="AT254" s="14">
        <v>5.2852820999999999</v>
      </c>
    </row>
    <row r="255" spans="42:46" x14ac:dyDescent="0.2">
      <c r="AP255" s="14">
        <v>2005</v>
      </c>
      <c r="AQ255" s="14">
        <v>6</v>
      </c>
      <c r="AR255" s="14">
        <v>4</v>
      </c>
      <c r="AS255" s="14">
        <v>38.795962899999999</v>
      </c>
      <c r="AT255" s="14">
        <v>7.6068454000000001</v>
      </c>
    </row>
    <row r="256" spans="42:46" x14ac:dyDescent="0.2">
      <c r="AP256" s="14">
        <v>2005</v>
      </c>
      <c r="AQ256" s="14">
        <v>7</v>
      </c>
      <c r="AR256" s="14">
        <v>4</v>
      </c>
      <c r="AS256" s="14">
        <v>42.7795463</v>
      </c>
      <c r="AT256" s="14">
        <v>8.8418834000000004</v>
      </c>
    </row>
    <row r="257" spans="42:46" x14ac:dyDescent="0.2">
      <c r="AP257" s="14">
        <v>2006</v>
      </c>
      <c r="AQ257" s="14">
        <v>2</v>
      </c>
      <c r="AR257" s="14">
        <v>4</v>
      </c>
      <c r="AS257" s="14">
        <v>34.4634754</v>
      </c>
      <c r="AT257" s="14">
        <v>2.2653527000000002</v>
      </c>
    </row>
    <row r="258" spans="42:46" x14ac:dyDescent="0.2">
      <c r="AP258" s="14">
        <v>2006</v>
      </c>
      <c r="AQ258" s="14">
        <v>3</v>
      </c>
      <c r="AR258" s="14">
        <v>4</v>
      </c>
      <c r="AS258" s="14">
        <v>38.460653600000001</v>
      </c>
      <c r="AT258" s="14">
        <v>5.3532849999999996</v>
      </c>
    </row>
    <row r="259" spans="42:46" x14ac:dyDescent="0.2">
      <c r="AP259" s="14">
        <v>2006</v>
      </c>
      <c r="AQ259" s="14">
        <v>4</v>
      </c>
      <c r="AR259" s="14">
        <v>3</v>
      </c>
      <c r="AS259" s="14">
        <v>43.103391000000002</v>
      </c>
      <c r="AT259" s="14">
        <v>4.3890899000000001</v>
      </c>
    </row>
    <row r="260" spans="42:46" x14ac:dyDescent="0.2">
      <c r="AP260" s="14">
        <v>2006</v>
      </c>
      <c r="AQ260" s="14">
        <v>5</v>
      </c>
      <c r="AR260" s="14">
        <v>4</v>
      </c>
      <c r="AS260" s="14">
        <v>33.828997100000002</v>
      </c>
      <c r="AT260" s="14">
        <v>8.5634941999999992</v>
      </c>
    </row>
    <row r="261" spans="42:46" x14ac:dyDescent="0.2">
      <c r="AP261" s="14">
        <v>2006</v>
      </c>
      <c r="AQ261" s="14">
        <v>6</v>
      </c>
      <c r="AR261" s="14">
        <v>4</v>
      </c>
      <c r="AS261" s="14">
        <v>40.2958772</v>
      </c>
      <c r="AT261" s="14">
        <v>8.5574455</v>
      </c>
    </row>
    <row r="262" spans="42:46" x14ac:dyDescent="0.2">
      <c r="AP262" s="14">
        <v>2006</v>
      </c>
      <c r="AQ262" s="14">
        <v>7</v>
      </c>
      <c r="AR262" s="14">
        <v>4</v>
      </c>
      <c r="AS262" s="14">
        <v>40.714831699999998</v>
      </c>
      <c r="AT262" s="14">
        <v>1.8589340999999999</v>
      </c>
    </row>
    <row r="263" spans="42:46" x14ac:dyDescent="0.2">
      <c r="AP263" s="14">
        <v>2007</v>
      </c>
      <c r="AQ263" s="14">
        <v>2</v>
      </c>
      <c r="AR263" s="14">
        <v>4</v>
      </c>
      <c r="AS263" s="14">
        <v>38.729999999999997</v>
      </c>
      <c r="AT263" s="14">
        <v>6.9480405000000003</v>
      </c>
    </row>
    <row r="264" spans="42:46" x14ac:dyDescent="0.2">
      <c r="AP264" s="14">
        <v>2007</v>
      </c>
      <c r="AQ264" s="14">
        <v>3</v>
      </c>
      <c r="AR264" s="14">
        <v>4</v>
      </c>
      <c r="AS264" s="14">
        <v>47.262500000000003</v>
      </c>
      <c r="AT264" s="14">
        <v>6.7179728000000001</v>
      </c>
    </row>
    <row r="265" spans="42:46" x14ac:dyDescent="0.2">
      <c r="AP265" s="14">
        <v>2007</v>
      </c>
      <c r="AQ265" s="14">
        <v>4</v>
      </c>
      <c r="AR265" s="14">
        <v>4</v>
      </c>
      <c r="AS265" s="14">
        <v>51.732500000000002</v>
      </c>
      <c r="AT265" s="14">
        <v>3.9331952999999999</v>
      </c>
    </row>
    <row r="266" spans="42:46" x14ac:dyDescent="0.2">
      <c r="AP266" s="14">
        <v>2007</v>
      </c>
      <c r="AQ266" s="14">
        <v>5</v>
      </c>
      <c r="AR266" s="14">
        <v>4</v>
      </c>
      <c r="AS266" s="14">
        <v>46.542499999999997</v>
      </c>
      <c r="AT266" s="14">
        <v>11.0717339</v>
      </c>
    </row>
    <row r="267" spans="42:46" x14ac:dyDescent="0.2">
      <c r="AP267" s="14">
        <v>2007</v>
      </c>
      <c r="AQ267" s="14">
        <v>6</v>
      </c>
      <c r="AR267" s="14">
        <v>1</v>
      </c>
      <c r="AS267" s="14">
        <v>42.35</v>
      </c>
      <c r="AT267" s="14" t="s">
        <v>17</v>
      </c>
    </row>
    <row r="268" spans="42:46" x14ac:dyDescent="0.2">
      <c r="AP268" s="14">
        <v>2007</v>
      </c>
      <c r="AQ268" s="14">
        <v>7</v>
      </c>
      <c r="AR268" s="14">
        <v>1</v>
      </c>
      <c r="AS268" s="14">
        <v>50.31</v>
      </c>
      <c r="AT268" s="14" t="s">
        <v>17</v>
      </c>
    </row>
    <row r="269" spans="42:46" x14ac:dyDescent="0.2">
      <c r="AP269" s="14">
        <v>2008</v>
      </c>
      <c r="AQ269" s="14">
        <v>2</v>
      </c>
      <c r="AR269" s="14">
        <v>4</v>
      </c>
      <c r="AS269" s="14">
        <v>42.282615700000001</v>
      </c>
      <c r="AT269" s="14">
        <v>7.8871041000000002</v>
      </c>
    </row>
    <row r="270" spans="42:46" x14ac:dyDescent="0.2">
      <c r="AP270" s="14">
        <v>2008</v>
      </c>
      <c r="AQ270" s="14">
        <v>3</v>
      </c>
      <c r="AR270" s="14">
        <v>4</v>
      </c>
      <c r="AS270" s="14">
        <v>55.895833400000001</v>
      </c>
      <c r="AT270" s="14">
        <v>4.59504</v>
      </c>
    </row>
    <row r="271" spans="42:46" x14ac:dyDescent="0.2">
      <c r="AP271" s="14">
        <v>2008</v>
      </c>
      <c r="AQ271" s="14">
        <v>4</v>
      </c>
      <c r="AR271" s="14">
        <v>4</v>
      </c>
      <c r="AS271" s="14">
        <v>69.331917599999997</v>
      </c>
      <c r="AT271" s="14">
        <v>13.132404299999999</v>
      </c>
    </row>
    <row r="272" spans="42:46" x14ac:dyDescent="0.2">
      <c r="AP272" s="14">
        <v>2008</v>
      </c>
      <c r="AQ272" s="14">
        <v>5</v>
      </c>
      <c r="AR272" s="14">
        <v>4</v>
      </c>
      <c r="AS272" s="14">
        <v>81.781833599999999</v>
      </c>
      <c r="AT272" s="14">
        <v>4.6893621999999997</v>
      </c>
    </row>
    <row r="273" spans="42:46" x14ac:dyDescent="0.2">
      <c r="AP273" s="14">
        <v>2008</v>
      </c>
      <c r="AQ273" s="14">
        <v>6</v>
      </c>
      <c r="AR273" s="14">
        <v>4</v>
      </c>
      <c r="AS273" s="14">
        <v>86.805154099999996</v>
      </c>
      <c r="AT273" s="14">
        <v>1.7465922</v>
      </c>
    </row>
    <row r="274" spans="42:46" x14ac:dyDescent="0.2">
      <c r="AP274" s="14">
        <v>2008</v>
      </c>
      <c r="AQ274" s="14">
        <v>7</v>
      </c>
      <c r="AR274" s="14">
        <v>4</v>
      </c>
      <c r="AS274" s="14">
        <v>88.324678000000006</v>
      </c>
      <c r="AT274" s="14">
        <v>1.7605493999999999</v>
      </c>
    </row>
    <row r="275" spans="42:46" x14ac:dyDescent="0.2">
      <c r="AP275" s="14">
        <v>2009</v>
      </c>
      <c r="AQ275" s="14">
        <v>2</v>
      </c>
      <c r="AR275" s="14">
        <v>4</v>
      </c>
      <c r="AS275" s="14">
        <v>23.14</v>
      </c>
      <c r="AT275" s="14">
        <v>2.4524002</v>
      </c>
    </row>
    <row r="276" spans="42:46" x14ac:dyDescent="0.2">
      <c r="AP276" s="14">
        <v>2009</v>
      </c>
      <c r="AQ276" s="14">
        <v>3</v>
      </c>
      <c r="AR276" s="14">
        <v>4</v>
      </c>
      <c r="AS276" s="14">
        <v>29.647500000000001</v>
      </c>
      <c r="AT276" s="14">
        <v>5.9414553000000003</v>
      </c>
    </row>
    <row r="277" spans="42:46" x14ac:dyDescent="0.2">
      <c r="AP277" s="14">
        <v>2009</v>
      </c>
      <c r="AQ277" s="14">
        <v>4</v>
      </c>
      <c r="AR277" s="14">
        <v>4</v>
      </c>
      <c r="AS277" s="14">
        <v>37.692500000000003</v>
      </c>
      <c r="AT277" s="14">
        <v>5.8343600999999996</v>
      </c>
    </row>
    <row r="278" spans="42:46" x14ac:dyDescent="0.2">
      <c r="AP278" s="14">
        <v>2009</v>
      </c>
      <c r="AQ278" s="14">
        <v>5</v>
      </c>
      <c r="AR278" s="14">
        <v>4</v>
      </c>
      <c r="AS278" s="14">
        <v>43.51</v>
      </c>
      <c r="AT278" s="14">
        <v>6.6916615000000004</v>
      </c>
    </row>
    <row r="279" spans="42:46" x14ac:dyDescent="0.2">
      <c r="AP279" s="14">
        <v>2009</v>
      </c>
      <c r="AQ279" s="14">
        <v>6</v>
      </c>
      <c r="AR279" s="14">
        <v>4</v>
      </c>
      <c r="AS279" s="14">
        <v>57.272500000000001</v>
      </c>
      <c r="AT279" s="14">
        <v>7.6049122999999996</v>
      </c>
    </row>
    <row r="280" spans="42:46" x14ac:dyDescent="0.2">
      <c r="AP280" s="14">
        <v>2009</v>
      </c>
      <c r="AQ280" s="14">
        <v>7</v>
      </c>
      <c r="AR280" s="14">
        <v>4</v>
      </c>
      <c r="AS280" s="14">
        <v>73.034999999999997</v>
      </c>
      <c r="AT280" s="14">
        <v>8.0040677000000002</v>
      </c>
    </row>
    <row r="281" spans="42:46" x14ac:dyDescent="0.2">
      <c r="AP281" s="14">
        <v>2010</v>
      </c>
      <c r="AQ281" s="14">
        <v>2</v>
      </c>
      <c r="AR281" s="14">
        <v>4</v>
      </c>
      <c r="AS281" s="14">
        <v>13.0204874</v>
      </c>
      <c r="AT281" s="14">
        <v>2.63659</v>
      </c>
    </row>
    <row r="282" spans="42:46" x14ac:dyDescent="0.2">
      <c r="AP282" s="14">
        <v>2010</v>
      </c>
      <c r="AQ282" s="14">
        <v>3</v>
      </c>
      <c r="AR282" s="14">
        <v>4</v>
      </c>
      <c r="AS282" s="14">
        <v>15.384088999999999</v>
      </c>
      <c r="AT282" s="14">
        <v>2.1337445000000002</v>
      </c>
    </row>
    <row r="283" spans="42:46" x14ac:dyDescent="0.2">
      <c r="AP283" s="14">
        <v>2010</v>
      </c>
      <c r="AQ283" s="14">
        <v>4</v>
      </c>
      <c r="AR283" s="14">
        <v>4</v>
      </c>
      <c r="AS283" s="14">
        <v>20.640467399999999</v>
      </c>
      <c r="AT283" s="14">
        <v>4.2287787000000003</v>
      </c>
    </row>
    <row r="284" spans="42:46" x14ac:dyDescent="0.2">
      <c r="AP284" s="14">
        <v>2010</v>
      </c>
      <c r="AQ284" s="14">
        <v>5</v>
      </c>
      <c r="AR284" s="14">
        <v>4</v>
      </c>
      <c r="AS284" s="14">
        <v>23.463007099999999</v>
      </c>
      <c r="AT284" s="14">
        <v>2.2371938</v>
      </c>
    </row>
    <row r="285" spans="42:46" x14ac:dyDescent="0.2">
      <c r="AP285" s="14">
        <v>2010</v>
      </c>
      <c r="AQ285" s="14">
        <v>6</v>
      </c>
      <c r="AR285" s="14">
        <v>4</v>
      </c>
      <c r="AS285" s="14">
        <v>28.530276300000001</v>
      </c>
      <c r="AT285" s="14">
        <v>2.8182982999999999</v>
      </c>
    </row>
    <row r="286" spans="42:46" x14ac:dyDescent="0.2">
      <c r="AP286" s="14">
        <v>2010</v>
      </c>
      <c r="AQ286" s="14">
        <v>7</v>
      </c>
      <c r="AR286" s="14">
        <v>4</v>
      </c>
      <c r="AS286" s="14">
        <v>31.3270424</v>
      </c>
      <c r="AT286" s="14">
        <v>1.4789714</v>
      </c>
    </row>
    <row r="287" spans="42:46" x14ac:dyDescent="0.2">
      <c r="AP287" s="14">
        <v>2011</v>
      </c>
      <c r="AQ287" s="14">
        <v>2</v>
      </c>
      <c r="AR287" s="14">
        <v>4</v>
      </c>
      <c r="AS287" s="14">
        <v>27.515000000000001</v>
      </c>
      <c r="AT287" s="14">
        <v>3.402406</v>
      </c>
    </row>
    <row r="288" spans="42:46" x14ac:dyDescent="0.2">
      <c r="AP288" s="14">
        <v>2011</v>
      </c>
      <c r="AQ288" s="14">
        <v>3</v>
      </c>
      <c r="AR288" s="14">
        <v>4</v>
      </c>
      <c r="AS288" s="14">
        <v>30.2925</v>
      </c>
      <c r="AT288" s="14">
        <v>5.1155669000000001</v>
      </c>
    </row>
    <row r="289" spans="42:46" x14ac:dyDescent="0.2">
      <c r="AP289" s="14">
        <v>2011</v>
      </c>
      <c r="AQ289" s="14">
        <v>4</v>
      </c>
      <c r="AR289" s="14">
        <v>4</v>
      </c>
      <c r="AS289" s="14">
        <v>36.29</v>
      </c>
      <c r="AT289" s="14">
        <v>6.6542969000000003</v>
      </c>
    </row>
    <row r="290" spans="42:46" x14ac:dyDescent="0.2">
      <c r="AP290" s="14">
        <v>2011</v>
      </c>
      <c r="AQ290" s="14">
        <v>5</v>
      </c>
      <c r="AR290" s="14">
        <v>4</v>
      </c>
      <c r="AS290" s="14">
        <v>35.262500000000003</v>
      </c>
      <c r="AT290" s="14">
        <v>9.2866619999999998</v>
      </c>
    </row>
    <row r="291" spans="42:46" x14ac:dyDescent="0.2">
      <c r="AP291" s="14">
        <v>2011</v>
      </c>
      <c r="AQ291" s="14">
        <v>6</v>
      </c>
      <c r="AR291" s="14">
        <v>4</v>
      </c>
      <c r="AS291" s="14">
        <v>40.442500000000003</v>
      </c>
      <c r="AT291" s="14">
        <v>10.461795199999999</v>
      </c>
    </row>
    <row r="292" spans="42:46" x14ac:dyDescent="0.2">
      <c r="AP292" s="14">
        <v>2011</v>
      </c>
      <c r="AQ292" s="14">
        <v>7</v>
      </c>
      <c r="AR292" s="14">
        <v>4</v>
      </c>
      <c r="AS292" s="14">
        <v>44.692500000000003</v>
      </c>
      <c r="AT292" s="14">
        <v>8.5356131000000008</v>
      </c>
    </row>
    <row r="293" spans="42:46" x14ac:dyDescent="0.2">
      <c r="AP293" s="14">
        <v>2012</v>
      </c>
      <c r="AQ293" s="14">
        <v>2</v>
      </c>
      <c r="AR293" s="14">
        <v>4</v>
      </c>
      <c r="AS293" s="14">
        <v>27.074999999999999</v>
      </c>
      <c r="AT293" s="14">
        <v>6.0804029000000002</v>
      </c>
    </row>
    <row r="294" spans="42:46" x14ac:dyDescent="0.2">
      <c r="AP294" s="14">
        <v>2012</v>
      </c>
      <c r="AQ294" s="14">
        <v>3</v>
      </c>
      <c r="AR294" s="14">
        <v>4</v>
      </c>
      <c r="AS294" s="14">
        <v>35.155000000000001</v>
      </c>
      <c r="AT294" s="14">
        <v>4.1160376999999997</v>
      </c>
    </row>
    <row r="295" spans="42:46" x14ac:dyDescent="0.2">
      <c r="AP295" s="14">
        <v>2012</v>
      </c>
      <c r="AQ295" s="14">
        <v>4</v>
      </c>
      <c r="AR295" s="14">
        <v>4</v>
      </c>
      <c r="AS295" s="14">
        <v>48.397500000000001</v>
      </c>
      <c r="AT295" s="14">
        <v>4.4386362000000004</v>
      </c>
    </row>
    <row r="296" spans="42:46" x14ac:dyDescent="0.2">
      <c r="AP296" s="14">
        <v>2012</v>
      </c>
      <c r="AQ296" s="14">
        <v>5</v>
      </c>
      <c r="AR296" s="14">
        <v>4</v>
      </c>
      <c r="AS296" s="14">
        <v>55.384999999999998</v>
      </c>
      <c r="AT296" s="14">
        <v>5.2976755999999998</v>
      </c>
    </row>
    <row r="297" spans="42:46" x14ac:dyDescent="0.2">
      <c r="AP297" s="14">
        <v>2012</v>
      </c>
      <c r="AQ297" s="14">
        <v>6</v>
      </c>
      <c r="AR297" s="14">
        <v>4</v>
      </c>
      <c r="AS297" s="14">
        <v>60.65</v>
      </c>
      <c r="AT297" s="14">
        <v>1.9468265</v>
      </c>
    </row>
    <row r="298" spans="42:46" x14ac:dyDescent="0.2">
      <c r="AP298" s="14">
        <v>2012</v>
      </c>
      <c r="AQ298" s="14">
        <v>7</v>
      </c>
      <c r="AR298" s="14">
        <v>4</v>
      </c>
      <c r="AS298" s="14">
        <v>61.225000000000001</v>
      </c>
      <c r="AT298" s="14">
        <v>3.1434004999999998</v>
      </c>
    </row>
    <row r="299" spans="42:46" x14ac:dyDescent="0.2">
      <c r="AP299" s="14">
        <v>2013</v>
      </c>
      <c r="AQ299" s="14">
        <v>2</v>
      </c>
      <c r="AR299" s="14">
        <v>4</v>
      </c>
      <c r="AS299" s="14">
        <v>23.0102197</v>
      </c>
      <c r="AT299" s="14">
        <v>5.6262189999999999</v>
      </c>
    </row>
    <row r="300" spans="42:46" x14ac:dyDescent="0.2">
      <c r="AP300" s="14">
        <v>2013</v>
      </c>
      <c r="AQ300" s="14">
        <v>3</v>
      </c>
      <c r="AR300" s="14">
        <v>4</v>
      </c>
      <c r="AS300" s="14">
        <v>28.053913300000001</v>
      </c>
      <c r="AT300" s="14">
        <v>4.565537</v>
      </c>
    </row>
    <row r="301" spans="42:46" x14ac:dyDescent="0.2">
      <c r="AP301" s="14">
        <v>2013</v>
      </c>
      <c r="AQ301" s="14">
        <v>4</v>
      </c>
      <c r="AR301" s="14">
        <v>4</v>
      </c>
      <c r="AS301" s="14">
        <v>35.5309423</v>
      </c>
      <c r="AT301" s="14">
        <v>2.1794476999999999</v>
      </c>
    </row>
    <row r="302" spans="42:46" x14ac:dyDescent="0.2">
      <c r="AP302" s="14">
        <v>2013</v>
      </c>
      <c r="AQ302" s="14">
        <v>5</v>
      </c>
      <c r="AR302" s="14">
        <v>4</v>
      </c>
      <c r="AS302" s="14">
        <v>40.0566891</v>
      </c>
      <c r="AT302" s="14">
        <v>5.404433</v>
      </c>
    </row>
    <row r="303" spans="42:46" x14ac:dyDescent="0.2">
      <c r="AP303" s="14">
        <v>2013</v>
      </c>
      <c r="AQ303" s="14">
        <v>6</v>
      </c>
      <c r="AR303" s="14">
        <v>4</v>
      </c>
      <c r="AS303" s="14">
        <v>38.100177600000002</v>
      </c>
      <c r="AT303" s="14">
        <v>1.88073</v>
      </c>
    </row>
    <row r="304" spans="42:46" x14ac:dyDescent="0.2">
      <c r="AP304" s="14">
        <v>2013</v>
      </c>
      <c r="AQ304" s="14">
        <v>7</v>
      </c>
      <c r="AR304" s="14">
        <v>4</v>
      </c>
      <c r="AS304" s="14">
        <v>39.885410299999997</v>
      </c>
      <c r="AT304" s="14">
        <v>0.37710779999999999</v>
      </c>
    </row>
    <row r="305" spans="42:46" x14ac:dyDescent="0.2">
      <c r="AP305" s="14">
        <v>2014</v>
      </c>
      <c r="AQ305" s="14">
        <v>2</v>
      </c>
      <c r="AR305" s="14">
        <v>4</v>
      </c>
      <c r="AS305" s="14">
        <v>29.798127399999998</v>
      </c>
      <c r="AT305" s="14">
        <v>5.4903921999999996</v>
      </c>
    </row>
    <row r="306" spans="42:46" x14ac:dyDescent="0.2">
      <c r="AP306" s="14">
        <v>2014</v>
      </c>
      <c r="AQ306" s="14">
        <v>3</v>
      </c>
      <c r="AR306" s="14">
        <v>4</v>
      </c>
      <c r="AS306" s="14">
        <v>31.3245662</v>
      </c>
      <c r="AT306" s="14">
        <v>2.3527236</v>
      </c>
    </row>
    <row r="307" spans="42:46" x14ac:dyDescent="0.2">
      <c r="AP307" s="14">
        <v>2014</v>
      </c>
      <c r="AQ307" s="14">
        <v>4</v>
      </c>
      <c r="AR307" s="14">
        <v>4</v>
      </c>
      <c r="AS307" s="14">
        <v>27.846269299999999</v>
      </c>
      <c r="AT307" s="14">
        <v>1.2937167999999999</v>
      </c>
    </row>
    <row r="308" spans="42:46" x14ac:dyDescent="0.2">
      <c r="AP308" s="14">
        <v>2014</v>
      </c>
      <c r="AQ308" s="14">
        <v>5</v>
      </c>
      <c r="AR308" s="14">
        <v>4</v>
      </c>
      <c r="AS308" s="14">
        <v>25.885349399999999</v>
      </c>
      <c r="AT308" s="14">
        <v>0.90431550000000005</v>
      </c>
    </row>
    <row r="309" spans="42:46" x14ac:dyDescent="0.2">
      <c r="AP309" s="14">
        <v>2014</v>
      </c>
      <c r="AQ309" s="14">
        <v>6</v>
      </c>
      <c r="AR309" s="14">
        <v>4</v>
      </c>
      <c r="AS309" s="14">
        <v>27.2862735</v>
      </c>
      <c r="AT309" s="14">
        <v>1.9200721000000001</v>
      </c>
    </row>
    <row r="310" spans="42:46" x14ac:dyDescent="0.2">
      <c r="AP310" s="14">
        <v>2014</v>
      </c>
      <c r="AQ310" s="14">
        <v>7</v>
      </c>
      <c r="AR310" s="14">
        <v>4</v>
      </c>
      <c r="AS310" s="14">
        <v>28.236882600000001</v>
      </c>
      <c r="AT310" s="14">
        <v>2.9346971000000002</v>
      </c>
    </row>
    <row r="311" spans="42:46" x14ac:dyDescent="0.2">
      <c r="AP311" s="14">
        <v>2015</v>
      </c>
      <c r="AQ311" s="14">
        <v>2</v>
      </c>
      <c r="AR311" s="14">
        <v>4</v>
      </c>
      <c r="AS311" s="14">
        <v>28.515000000000001</v>
      </c>
      <c r="AT311" s="14">
        <v>12.880565499999999</v>
      </c>
    </row>
    <row r="312" spans="42:46" x14ac:dyDescent="0.2">
      <c r="AP312" s="14">
        <v>2015</v>
      </c>
      <c r="AQ312" s="14">
        <v>3</v>
      </c>
      <c r="AR312" s="14">
        <v>4</v>
      </c>
      <c r="AS312" s="14">
        <v>34.177500000000002</v>
      </c>
      <c r="AT312" s="14">
        <v>8.3250720999999999</v>
      </c>
    </row>
    <row r="313" spans="42:46" x14ac:dyDescent="0.2">
      <c r="AP313" s="14">
        <v>2015</v>
      </c>
      <c r="AQ313" s="14">
        <v>4</v>
      </c>
      <c r="AR313" s="14">
        <v>4</v>
      </c>
      <c r="AS313" s="14">
        <v>32.770000000000003</v>
      </c>
      <c r="AT313" s="14">
        <v>5.6033977999999998</v>
      </c>
    </row>
    <row r="314" spans="42:46" x14ac:dyDescent="0.2">
      <c r="AP314" s="14">
        <v>2015</v>
      </c>
      <c r="AQ314" s="14">
        <v>5</v>
      </c>
      <c r="AR314" s="14">
        <v>4</v>
      </c>
      <c r="AS314" s="14">
        <v>39.1325</v>
      </c>
      <c r="AT314" s="14">
        <v>9.1209333000000008</v>
      </c>
    </row>
    <row r="315" spans="42:46" x14ac:dyDescent="0.2">
      <c r="AP315" s="14">
        <v>2015</v>
      </c>
      <c r="AQ315" s="14">
        <v>6</v>
      </c>
      <c r="AR315" s="14">
        <v>4</v>
      </c>
      <c r="AS315" s="14">
        <v>43.24</v>
      </c>
      <c r="AT315" s="14">
        <v>6.2596752000000002</v>
      </c>
    </row>
    <row r="316" spans="42:46" x14ac:dyDescent="0.2">
      <c r="AP316" s="14">
        <v>2015</v>
      </c>
      <c r="AQ316" s="14">
        <v>7</v>
      </c>
      <c r="AR316" s="14">
        <v>4</v>
      </c>
      <c r="AS316" s="14">
        <v>40.094999999999999</v>
      </c>
      <c r="AT316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Normal="100" workbookViewId="0">
      <selection activeCell="Q3" sqref="Q3"/>
    </sheetView>
  </sheetViews>
  <sheetFormatPr defaultRowHeight="12.75" x14ac:dyDescent="0.2"/>
  <cols>
    <col min="2" max="2" width="19.42578125" customWidth="1"/>
    <col min="3" max="3" width="15.140625" customWidth="1"/>
    <col min="4" max="4" width="16.5703125" customWidth="1"/>
    <col min="5" max="5" width="11.28515625" customWidth="1"/>
    <col min="6" max="6" width="11.5703125" customWidth="1"/>
    <col min="7" max="7" width="11.28515625" customWidth="1"/>
    <col min="8" max="8" width="9.7109375" bestFit="1" customWidth="1"/>
    <col min="10" max="12" width="9.7109375" bestFit="1" customWidth="1"/>
    <col min="15" max="15" width="9.7109375" bestFit="1" customWidth="1"/>
  </cols>
  <sheetData>
    <row r="1" spans="1:16" ht="15" x14ac:dyDescent="0.25">
      <c r="A1" s="126" t="s">
        <v>155</v>
      </c>
    </row>
    <row r="2" spans="1:16" x14ac:dyDescent="0.2">
      <c r="A2" t="s">
        <v>156</v>
      </c>
      <c r="D2" s="127" t="s">
        <v>157</v>
      </c>
      <c r="E2" s="7" t="s">
        <v>158</v>
      </c>
      <c r="F2" s="7" t="s">
        <v>158</v>
      </c>
      <c r="G2" s="7" t="s">
        <v>158</v>
      </c>
      <c r="H2" s="7" t="s">
        <v>158</v>
      </c>
      <c r="I2" s="7" t="s">
        <v>159</v>
      </c>
      <c r="J2" s="7" t="s">
        <v>159</v>
      </c>
      <c r="K2" s="7" t="s">
        <v>160</v>
      </c>
      <c r="L2" s="7" t="s">
        <v>161</v>
      </c>
      <c r="M2" s="7" t="s">
        <v>162</v>
      </c>
      <c r="N2" s="7" t="s">
        <v>163</v>
      </c>
      <c r="O2" s="7" t="s">
        <v>164</v>
      </c>
    </row>
    <row r="3" spans="1:16" x14ac:dyDescent="0.2">
      <c r="A3" t="s">
        <v>165</v>
      </c>
      <c r="E3" s="346" t="s">
        <v>166</v>
      </c>
      <c r="F3" s="346"/>
      <c r="G3" s="346"/>
      <c r="H3" s="346" t="s">
        <v>166</v>
      </c>
      <c r="I3" s="346"/>
      <c r="J3" s="346"/>
      <c r="K3" s="346" t="s">
        <v>166</v>
      </c>
      <c r="L3" s="346"/>
      <c r="M3" s="346"/>
      <c r="N3" s="346" t="s">
        <v>166</v>
      </c>
      <c r="O3" s="346"/>
      <c r="P3" s="346"/>
    </row>
    <row r="4" spans="1:16" x14ac:dyDescent="0.2">
      <c r="D4" s="127" t="s">
        <v>167</v>
      </c>
      <c r="E4">
        <v>81</v>
      </c>
      <c r="F4">
        <v>87</v>
      </c>
      <c r="G4">
        <v>91</v>
      </c>
      <c r="H4">
        <v>94</v>
      </c>
      <c r="I4">
        <v>97</v>
      </c>
      <c r="J4">
        <v>102</v>
      </c>
      <c r="K4">
        <v>108</v>
      </c>
      <c r="L4">
        <v>115</v>
      </c>
      <c r="M4">
        <v>120</v>
      </c>
      <c r="N4">
        <v>126</v>
      </c>
      <c r="O4">
        <v>133</v>
      </c>
    </row>
    <row r="5" spans="1:16" x14ac:dyDescent="0.2">
      <c r="A5" t="s">
        <v>168</v>
      </c>
      <c r="B5" t="s">
        <v>169</v>
      </c>
      <c r="C5" s="129" t="s">
        <v>170</v>
      </c>
      <c r="D5" s="129" t="s">
        <v>171</v>
      </c>
      <c r="E5" s="130">
        <v>39849</v>
      </c>
      <c r="F5" s="130">
        <v>39856</v>
      </c>
      <c r="G5" s="130">
        <v>39863</v>
      </c>
      <c r="H5" s="130">
        <v>39869</v>
      </c>
      <c r="I5" s="130">
        <v>39876</v>
      </c>
      <c r="J5" s="130">
        <v>39883</v>
      </c>
      <c r="K5" s="130">
        <v>39890</v>
      </c>
      <c r="L5" s="130">
        <v>39897</v>
      </c>
      <c r="M5" s="130">
        <v>39904</v>
      </c>
      <c r="N5" s="130">
        <v>39912</v>
      </c>
      <c r="O5" s="130">
        <v>39918</v>
      </c>
    </row>
    <row r="6" spans="1:16" x14ac:dyDescent="0.2">
      <c r="A6" s="131" t="s">
        <v>172</v>
      </c>
      <c r="B6" s="128" t="s">
        <v>173</v>
      </c>
      <c r="C6" s="128" t="s">
        <v>174</v>
      </c>
      <c r="D6" s="128" t="s">
        <v>173</v>
      </c>
      <c r="E6" s="347" t="s">
        <v>175</v>
      </c>
      <c r="F6" s="346"/>
      <c r="G6" s="346"/>
      <c r="H6" s="347" t="s">
        <v>175</v>
      </c>
      <c r="I6" s="346"/>
      <c r="J6" s="346"/>
      <c r="K6" s="347" t="s">
        <v>175</v>
      </c>
      <c r="L6" s="346"/>
      <c r="M6" s="346"/>
      <c r="N6" s="347" t="s">
        <v>175</v>
      </c>
      <c r="O6" s="346"/>
      <c r="P6" s="346"/>
    </row>
    <row r="7" spans="1:16" x14ac:dyDescent="0.2">
      <c r="A7">
        <v>101</v>
      </c>
      <c r="B7" s="132">
        <v>11.102403626999999</v>
      </c>
      <c r="C7" s="133">
        <f>B7/360*43560/60</f>
        <v>22.389847314449998</v>
      </c>
      <c r="D7" s="133">
        <f t="shared" ref="D7:D34" si="0">C7*67.2828</f>
        <v>1506.4516188886762</v>
      </c>
      <c r="E7">
        <v>0.27248666666666671</v>
      </c>
      <c r="F7">
        <v>0.28336</v>
      </c>
      <c r="G7">
        <v>0.27600666666666668</v>
      </c>
      <c r="H7">
        <v>0.26104333333333335</v>
      </c>
      <c r="I7">
        <v>0.24516333333333332</v>
      </c>
      <c r="J7">
        <v>0.27936</v>
      </c>
      <c r="K7">
        <v>0.28406999999999999</v>
      </c>
      <c r="L7">
        <v>0.25768666666666667</v>
      </c>
      <c r="M7">
        <v>0.32677666666666666</v>
      </c>
      <c r="N7">
        <v>0.22865333333333335</v>
      </c>
      <c r="O7">
        <v>0.31072</v>
      </c>
    </row>
    <row r="8" spans="1:16" x14ac:dyDescent="0.2">
      <c r="A8">
        <v>102</v>
      </c>
      <c r="B8" s="132">
        <v>10.370088098999997</v>
      </c>
      <c r="C8" s="133">
        <f t="shared" ref="C8:C34" si="1">B8/360*43560/60</f>
        <v>20.913010999649995</v>
      </c>
      <c r="D8" s="134">
        <f t="shared" si="0"/>
        <v>1407.0859364872506</v>
      </c>
      <c r="E8">
        <v>0.222</v>
      </c>
      <c r="F8">
        <v>0.22885333333333333</v>
      </c>
      <c r="G8">
        <v>0.23272000000000001</v>
      </c>
      <c r="H8">
        <v>0.21423333333333336</v>
      </c>
      <c r="I8">
        <v>0.20894666666666664</v>
      </c>
      <c r="J8">
        <v>0.23750000000000002</v>
      </c>
      <c r="K8">
        <v>0.23278666666666667</v>
      </c>
      <c r="L8">
        <v>0.21230333333333337</v>
      </c>
      <c r="M8">
        <v>0.23460999999999999</v>
      </c>
      <c r="N8">
        <v>0.18834333333333333</v>
      </c>
      <c r="O8">
        <v>0.26008666666666663</v>
      </c>
    </row>
    <row r="9" spans="1:16" x14ac:dyDescent="0.2">
      <c r="A9">
        <v>103</v>
      </c>
      <c r="B9" s="132">
        <v>10.530282120749998</v>
      </c>
      <c r="C9" s="133">
        <f t="shared" si="1"/>
        <v>21.2360689435125</v>
      </c>
      <c r="D9" s="134">
        <f t="shared" si="0"/>
        <v>1428.8221795125628</v>
      </c>
      <c r="E9">
        <v>0.37466333333333335</v>
      </c>
      <c r="F9">
        <v>0.40421333333333331</v>
      </c>
      <c r="G9">
        <v>0.37090333333333336</v>
      </c>
      <c r="H9">
        <v>0.34834999999999994</v>
      </c>
      <c r="I9">
        <v>0.33904000000000001</v>
      </c>
      <c r="J9">
        <v>0.3808766666666667</v>
      </c>
      <c r="K9">
        <v>0.3889333333333333</v>
      </c>
      <c r="L9">
        <v>0.35108333333333336</v>
      </c>
      <c r="M9">
        <v>0.42964666666666668</v>
      </c>
      <c r="N9">
        <v>0.30237333333333333</v>
      </c>
      <c r="O9">
        <v>0.38202000000000003</v>
      </c>
    </row>
    <row r="10" spans="1:16" x14ac:dyDescent="0.2">
      <c r="A10">
        <v>104</v>
      </c>
      <c r="B10" s="132">
        <v>17.544491787374998</v>
      </c>
      <c r="C10" s="133">
        <f t="shared" si="1"/>
        <v>35.381391771206246</v>
      </c>
      <c r="D10" s="134">
        <f t="shared" si="0"/>
        <v>2380.5591062637154</v>
      </c>
      <c r="E10">
        <v>0.36105666666666664</v>
      </c>
      <c r="F10">
        <v>0.36018</v>
      </c>
      <c r="G10">
        <v>0.36443000000000003</v>
      </c>
      <c r="H10">
        <v>0.32777666666666666</v>
      </c>
      <c r="I10">
        <v>0.31536999999999998</v>
      </c>
      <c r="J10">
        <v>0.35829666666666665</v>
      </c>
      <c r="K10">
        <v>0.34089666666666668</v>
      </c>
      <c r="L10">
        <v>0.29981333333333332</v>
      </c>
      <c r="M10">
        <v>0.32111000000000001</v>
      </c>
      <c r="N10">
        <v>0.25927000000000006</v>
      </c>
      <c r="O10">
        <v>0.32774666666666669</v>
      </c>
    </row>
    <row r="11" spans="1:16" x14ac:dyDescent="0.2">
      <c r="A11">
        <v>105</v>
      </c>
      <c r="B11" s="132">
        <v>17.807667680249995</v>
      </c>
      <c r="C11" s="133">
        <f t="shared" si="1"/>
        <v>35.912129821837496</v>
      </c>
      <c r="D11" s="134">
        <f t="shared" si="0"/>
        <v>2416.2686483767275</v>
      </c>
      <c r="E11">
        <v>0.44624333333333333</v>
      </c>
      <c r="F11">
        <v>0.45278999999999997</v>
      </c>
      <c r="G11">
        <v>0.46024333333333334</v>
      </c>
      <c r="H11">
        <v>0.4069233333333333</v>
      </c>
      <c r="I11">
        <v>0.40264000000000005</v>
      </c>
      <c r="J11">
        <v>0.45581333333333335</v>
      </c>
      <c r="K11">
        <v>0.43186999999999998</v>
      </c>
      <c r="L11">
        <v>0.39119333333333334</v>
      </c>
      <c r="M11">
        <v>0.44946000000000003</v>
      </c>
      <c r="N11">
        <v>0.34600333333333327</v>
      </c>
      <c r="O11">
        <v>0.39380666666666664</v>
      </c>
    </row>
    <row r="12" spans="1:16" x14ac:dyDescent="0.2">
      <c r="A12">
        <v>106</v>
      </c>
      <c r="B12" s="132">
        <v>22.945318806374996</v>
      </c>
      <c r="C12" s="133">
        <f t="shared" si="1"/>
        <v>46.273059592856242</v>
      </c>
      <c r="D12" s="134">
        <f t="shared" si="0"/>
        <v>3113.3810139742277</v>
      </c>
      <c r="E12">
        <v>0.49314666666666668</v>
      </c>
      <c r="F12">
        <v>0.50039</v>
      </c>
      <c r="G12">
        <v>0.49964000000000003</v>
      </c>
      <c r="H12">
        <v>0.49045666666666671</v>
      </c>
      <c r="I12">
        <v>0.46665333333333336</v>
      </c>
      <c r="J12">
        <v>0.53195666666666674</v>
      </c>
      <c r="K12">
        <v>0.51697666666666664</v>
      </c>
      <c r="L12">
        <v>0.44697333333333339</v>
      </c>
      <c r="M12">
        <v>0.48039666666666664</v>
      </c>
      <c r="N12">
        <v>0.4029666666666667</v>
      </c>
      <c r="O12">
        <v>0.46762666666666663</v>
      </c>
    </row>
    <row r="13" spans="1:16" x14ac:dyDescent="0.2">
      <c r="A13">
        <v>107</v>
      </c>
      <c r="B13" s="132">
        <v>30.920692603499997</v>
      </c>
      <c r="C13" s="133">
        <f t="shared" si="1"/>
        <v>62.356730083724997</v>
      </c>
      <c r="D13" s="134">
        <f t="shared" si="0"/>
        <v>4195.5353988772522</v>
      </c>
      <c r="E13">
        <v>0.54729666666666665</v>
      </c>
      <c r="F13">
        <v>0.53907000000000005</v>
      </c>
      <c r="G13">
        <v>0.57193000000000005</v>
      </c>
      <c r="H13">
        <v>0.49359000000000003</v>
      </c>
      <c r="I13">
        <v>0.49364666666666662</v>
      </c>
      <c r="J13">
        <v>0.57001666666666673</v>
      </c>
      <c r="K13">
        <v>0.53612333333333329</v>
      </c>
      <c r="L13">
        <v>0.5107033333333334</v>
      </c>
      <c r="M13">
        <v>0.55873333333333342</v>
      </c>
      <c r="N13">
        <v>0.45493</v>
      </c>
      <c r="O13">
        <v>0.51252999999999993</v>
      </c>
    </row>
    <row r="14" spans="1:16" x14ac:dyDescent="0.2">
      <c r="A14">
        <v>201</v>
      </c>
      <c r="B14" s="132">
        <v>11.846161585125</v>
      </c>
      <c r="C14" s="133">
        <f t="shared" si="1"/>
        <v>23.889759196668752</v>
      </c>
      <c r="D14" s="134">
        <f t="shared" si="0"/>
        <v>1607.3698900776242</v>
      </c>
      <c r="E14">
        <v>0.28758333333333336</v>
      </c>
      <c r="F14">
        <v>0.29467333333333329</v>
      </c>
      <c r="G14">
        <v>0.28666333333333333</v>
      </c>
      <c r="H14">
        <v>0.25803666666666669</v>
      </c>
      <c r="I14">
        <v>0.26042333333333328</v>
      </c>
      <c r="J14">
        <v>0.29194333333333333</v>
      </c>
      <c r="K14">
        <v>0.28138333333333332</v>
      </c>
      <c r="L14">
        <v>0.25581999999999999</v>
      </c>
      <c r="M14">
        <v>0.28162333333333334</v>
      </c>
      <c r="N14">
        <v>0.21357666666666666</v>
      </c>
      <c r="O14">
        <v>0.31294333333333335</v>
      </c>
    </row>
    <row r="15" spans="1:16" x14ac:dyDescent="0.2">
      <c r="A15">
        <v>202</v>
      </c>
      <c r="B15" s="132">
        <v>11.399906810249998</v>
      </c>
      <c r="C15" s="133">
        <f t="shared" si="1"/>
        <v>22.989812067337496</v>
      </c>
      <c r="D15" s="134">
        <f t="shared" si="0"/>
        <v>1546.8189273642552</v>
      </c>
      <c r="E15">
        <v>0.312</v>
      </c>
      <c r="F15">
        <v>0.32232</v>
      </c>
      <c r="G15">
        <v>0.31503333333333333</v>
      </c>
      <c r="H15">
        <v>0.28775666666666666</v>
      </c>
      <c r="I15">
        <v>0.28341333333333329</v>
      </c>
      <c r="J15">
        <v>0.32094333333333336</v>
      </c>
      <c r="K15">
        <v>0.32075999999999999</v>
      </c>
      <c r="L15">
        <v>0.28182333333333331</v>
      </c>
      <c r="M15">
        <v>0.35423999999999994</v>
      </c>
      <c r="N15">
        <v>0.24949333333333334</v>
      </c>
      <c r="O15">
        <v>0.32383333333333336</v>
      </c>
    </row>
    <row r="16" spans="1:16" x14ac:dyDescent="0.2">
      <c r="A16">
        <v>203</v>
      </c>
      <c r="B16" s="132">
        <v>17.246988604125001</v>
      </c>
      <c r="C16" s="133">
        <f t="shared" si="1"/>
        <v>34.781427018318745</v>
      </c>
      <c r="D16" s="134">
        <f t="shared" si="0"/>
        <v>2340.1917977881362</v>
      </c>
      <c r="E16">
        <v>0.40381666666666666</v>
      </c>
      <c r="F16">
        <v>0.42230999999999996</v>
      </c>
      <c r="G16">
        <v>0.40797666666666665</v>
      </c>
      <c r="H16">
        <v>0.35537333333333332</v>
      </c>
      <c r="I16">
        <v>0.36176000000000003</v>
      </c>
      <c r="J16">
        <v>0.40887333333333337</v>
      </c>
      <c r="K16">
        <v>0.39044999999999996</v>
      </c>
      <c r="L16">
        <v>0.33029333333333333</v>
      </c>
      <c r="M16">
        <v>0.36874333333333337</v>
      </c>
      <c r="N16">
        <v>0.29184666666666664</v>
      </c>
      <c r="O16">
        <v>0.36965666666666669</v>
      </c>
    </row>
    <row r="17" spans="1:15" x14ac:dyDescent="0.2">
      <c r="A17">
        <v>204</v>
      </c>
      <c r="B17" s="132">
        <v>15.130139030999997</v>
      </c>
      <c r="C17" s="133">
        <f t="shared" si="1"/>
        <v>30.512447045849992</v>
      </c>
      <c r="D17" s="134">
        <f t="shared" si="0"/>
        <v>2052.9628720965156</v>
      </c>
      <c r="E17">
        <v>0.33423666666666668</v>
      </c>
      <c r="F17">
        <v>0.35915000000000002</v>
      </c>
      <c r="G17">
        <v>0.34086333333333335</v>
      </c>
      <c r="H17">
        <v>0.30737333333333333</v>
      </c>
      <c r="I17">
        <v>0.3024</v>
      </c>
      <c r="J17">
        <v>0.33687666666666666</v>
      </c>
      <c r="K17">
        <v>0.34674666666666659</v>
      </c>
      <c r="L17">
        <v>0.30519666666666662</v>
      </c>
      <c r="M17">
        <v>0.33511333333333332</v>
      </c>
      <c r="N17">
        <v>0.26396666666666668</v>
      </c>
      <c r="O17">
        <v>0.33538000000000001</v>
      </c>
    </row>
    <row r="18" spans="1:15" x14ac:dyDescent="0.2">
      <c r="A18">
        <v>205</v>
      </c>
      <c r="B18" s="132">
        <v>21.698093922749997</v>
      </c>
      <c r="C18" s="133">
        <f t="shared" si="1"/>
        <v>43.75782274421249</v>
      </c>
      <c r="D18" s="134">
        <f t="shared" si="0"/>
        <v>2944.1488361342999</v>
      </c>
      <c r="E18">
        <v>0.55140666666666671</v>
      </c>
      <c r="F18">
        <v>0.58477666666666661</v>
      </c>
      <c r="G18">
        <v>0.55760666666666669</v>
      </c>
      <c r="H18">
        <v>0.48631000000000002</v>
      </c>
      <c r="I18">
        <v>0.50187333333333339</v>
      </c>
      <c r="J18">
        <v>0.58394000000000001</v>
      </c>
      <c r="K18">
        <v>0.54633999999999994</v>
      </c>
      <c r="L18">
        <v>0.50812333333333326</v>
      </c>
      <c r="M18">
        <v>0.57990333333333333</v>
      </c>
      <c r="N18">
        <v>0.44546999999999998</v>
      </c>
      <c r="O18">
        <v>0.50522999999999996</v>
      </c>
    </row>
    <row r="19" spans="1:15" x14ac:dyDescent="0.2">
      <c r="A19">
        <v>206</v>
      </c>
      <c r="B19" s="132">
        <v>31.023674474625</v>
      </c>
      <c r="C19" s="133">
        <f t="shared" si="1"/>
        <v>62.564410190493753</v>
      </c>
      <c r="D19" s="134">
        <f t="shared" si="0"/>
        <v>4209.5086979649532</v>
      </c>
      <c r="E19">
        <v>0.62867333333333331</v>
      </c>
      <c r="F19">
        <v>0.64266999999999996</v>
      </c>
      <c r="G19">
        <v>0.65260000000000007</v>
      </c>
      <c r="H19">
        <v>0.53350333333333333</v>
      </c>
      <c r="I19">
        <v>0.56006</v>
      </c>
      <c r="J19">
        <v>0.63349</v>
      </c>
      <c r="K19">
        <v>0.62393333333333334</v>
      </c>
      <c r="L19">
        <v>0.56611666666666671</v>
      </c>
      <c r="M19">
        <v>0.66736000000000006</v>
      </c>
      <c r="N19">
        <v>0.52965333333333342</v>
      </c>
      <c r="O19">
        <v>0.58953666666666671</v>
      </c>
    </row>
    <row r="20" spans="1:15" x14ac:dyDescent="0.2">
      <c r="A20">
        <v>207</v>
      </c>
      <c r="B20" s="132">
        <v>38.575678357125</v>
      </c>
      <c r="C20" s="133">
        <f t="shared" si="1"/>
        <v>77.794284686868735</v>
      </c>
      <c r="D20" s="134">
        <f t="shared" si="0"/>
        <v>5234.2172977296514</v>
      </c>
      <c r="E20">
        <v>0.66265666666666667</v>
      </c>
      <c r="F20">
        <v>0.74114999999999986</v>
      </c>
      <c r="G20">
        <v>0.72460000000000002</v>
      </c>
      <c r="H20">
        <v>0.62263666666666662</v>
      </c>
      <c r="I20">
        <v>0.66148333333333342</v>
      </c>
      <c r="J20">
        <v>0.77048000000000005</v>
      </c>
      <c r="K20">
        <v>0.75885333333333327</v>
      </c>
      <c r="L20">
        <v>0.74867333333333319</v>
      </c>
      <c r="M20">
        <v>0.79128333333333334</v>
      </c>
      <c r="N20">
        <v>0.70186333333333328</v>
      </c>
      <c r="O20">
        <v>0.74753999999999998</v>
      </c>
    </row>
    <row r="21" spans="1:15" x14ac:dyDescent="0.2">
      <c r="A21">
        <v>301</v>
      </c>
      <c r="B21" s="132">
        <v>13.047616748249999</v>
      </c>
      <c r="C21" s="133">
        <f t="shared" si="1"/>
        <v>26.312693775637495</v>
      </c>
      <c r="D21" s="134">
        <f t="shared" si="0"/>
        <v>1770.3917127674622</v>
      </c>
      <c r="E21">
        <v>0.30450666666666665</v>
      </c>
      <c r="F21">
        <v>0.30843666666666664</v>
      </c>
      <c r="G21">
        <v>0.30852333333333332</v>
      </c>
      <c r="H21">
        <v>0.27650333333333332</v>
      </c>
      <c r="I21">
        <v>0.26854666666666666</v>
      </c>
      <c r="J21">
        <v>0.30109000000000002</v>
      </c>
      <c r="K21">
        <v>0.29546</v>
      </c>
      <c r="L21">
        <v>0.26873999999999998</v>
      </c>
      <c r="M21">
        <v>0.29957666666666666</v>
      </c>
      <c r="N21">
        <v>0.22388333333333335</v>
      </c>
      <c r="O21">
        <v>0.31097333333333332</v>
      </c>
    </row>
    <row r="22" spans="1:15" x14ac:dyDescent="0.2">
      <c r="A22">
        <v>302</v>
      </c>
      <c r="B22" s="132">
        <v>13.184925909749998</v>
      </c>
      <c r="C22" s="133">
        <f t="shared" si="1"/>
        <v>26.589600584662492</v>
      </c>
      <c r="D22" s="134">
        <f t="shared" si="0"/>
        <v>1789.0227782177294</v>
      </c>
      <c r="E22">
        <v>0.31782666666666665</v>
      </c>
      <c r="F22">
        <v>0.32836333333333328</v>
      </c>
      <c r="G22">
        <v>0.31904333333333335</v>
      </c>
      <c r="H22">
        <v>0.28314</v>
      </c>
      <c r="I22">
        <v>0.27840999999999999</v>
      </c>
      <c r="J22">
        <v>0.29843666666666668</v>
      </c>
      <c r="K22">
        <v>0.29293333333333332</v>
      </c>
      <c r="L22">
        <v>0.25223000000000001</v>
      </c>
      <c r="M22">
        <v>0.28935</v>
      </c>
      <c r="N22">
        <v>0.22399999999999998</v>
      </c>
      <c r="O22">
        <v>0.29017666666666669</v>
      </c>
    </row>
    <row r="23" spans="1:15" x14ac:dyDescent="0.2">
      <c r="A23">
        <v>303</v>
      </c>
      <c r="B23" s="132">
        <v>16.171400172374998</v>
      </c>
      <c r="C23" s="133">
        <f t="shared" si="1"/>
        <v>32.612323680956244</v>
      </c>
      <c r="D23" s="134">
        <f t="shared" si="0"/>
        <v>2194.2484517610428</v>
      </c>
      <c r="E23">
        <v>0.43991333333333332</v>
      </c>
      <c r="F23">
        <v>0.45856999999999998</v>
      </c>
      <c r="G23">
        <v>0.44234666666666667</v>
      </c>
      <c r="H23">
        <v>0.38484666666666661</v>
      </c>
      <c r="I23">
        <v>0.37960666666666665</v>
      </c>
      <c r="J23">
        <v>0.42802333333333326</v>
      </c>
      <c r="K23">
        <v>0.43085000000000001</v>
      </c>
      <c r="L23">
        <v>0.39688666666666667</v>
      </c>
      <c r="M23">
        <v>0.48613333333333336</v>
      </c>
      <c r="N23">
        <v>0.37088000000000004</v>
      </c>
      <c r="O23">
        <v>0.43286666666666668</v>
      </c>
    </row>
    <row r="24" spans="1:15" x14ac:dyDescent="0.2">
      <c r="A24">
        <v>304</v>
      </c>
      <c r="B24" s="132">
        <v>21.160299706874994</v>
      </c>
      <c r="C24" s="133">
        <f t="shared" si="1"/>
        <v>42.67327107553124</v>
      </c>
      <c r="D24" s="134">
        <f t="shared" si="0"/>
        <v>2871.177163120753</v>
      </c>
      <c r="E24">
        <v>0.51071</v>
      </c>
      <c r="F24">
        <v>0.51936333333333329</v>
      </c>
      <c r="G24">
        <v>0.50834333333333326</v>
      </c>
      <c r="H24">
        <v>0.4372233333333333</v>
      </c>
      <c r="I24">
        <v>0.42903666666666668</v>
      </c>
      <c r="J24">
        <v>0.50137666666666669</v>
      </c>
      <c r="K24">
        <v>0.48791999999999996</v>
      </c>
      <c r="L24">
        <v>0.42418666666666666</v>
      </c>
      <c r="M24">
        <v>0.53006666666666657</v>
      </c>
      <c r="N24">
        <v>0.39437000000000005</v>
      </c>
      <c r="O24">
        <v>0.43561999999999995</v>
      </c>
    </row>
    <row r="25" spans="1:15" x14ac:dyDescent="0.2">
      <c r="A25">
        <v>305</v>
      </c>
      <c r="B25" s="132">
        <v>25.863138488249998</v>
      </c>
      <c r="C25" s="133">
        <f t="shared" si="1"/>
        <v>52.157329284637498</v>
      </c>
      <c r="D25" s="134">
        <f t="shared" si="0"/>
        <v>3509.2911547924077</v>
      </c>
      <c r="E25">
        <v>0.63913333333333344</v>
      </c>
      <c r="F25">
        <v>0.66610333333333338</v>
      </c>
      <c r="G25">
        <v>0.62760000000000005</v>
      </c>
      <c r="H25">
        <v>0.54065666666666667</v>
      </c>
      <c r="I25">
        <v>0.54042666666666672</v>
      </c>
      <c r="J25">
        <v>0.60621333333333327</v>
      </c>
      <c r="K25">
        <v>0.59749333333333332</v>
      </c>
      <c r="L25">
        <v>0.55742333333333338</v>
      </c>
      <c r="M25">
        <v>0.65865333333333342</v>
      </c>
      <c r="N25">
        <v>0.54576333333333338</v>
      </c>
      <c r="O25">
        <v>0.57619333333333334</v>
      </c>
    </row>
    <row r="26" spans="1:15" x14ac:dyDescent="0.2">
      <c r="A26">
        <v>306</v>
      </c>
      <c r="B26" s="132">
        <v>30.817710732374994</v>
      </c>
      <c r="C26" s="133">
        <f t="shared" si="1"/>
        <v>62.149049976956235</v>
      </c>
      <c r="D26" s="134">
        <f t="shared" si="0"/>
        <v>4181.5620997895503</v>
      </c>
      <c r="E26">
        <v>0.5982466666666667</v>
      </c>
      <c r="F26">
        <v>0.62834000000000001</v>
      </c>
      <c r="G26">
        <v>0.61635000000000006</v>
      </c>
      <c r="H26">
        <v>0.5579966666666667</v>
      </c>
      <c r="I26">
        <v>0.55220333333333338</v>
      </c>
      <c r="J26">
        <v>0.63002000000000002</v>
      </c>
      <c r="K26">
        <v>0.63373999999999997</v>
      </c>
      <c r="L26">
        <v>0.57656999999999992</v>
      </c>
      <c r="M26">
        <v>0.66978666666666664</v>
      </c>
      <c r="N26">
        <v>0.55040999999999995</v>
      </c>
      <c r="O26">
        <v>0.59743999999999997</v>
      </c>
    </row>
    <row r="27" spans="1:15" x14ac:dyDescent="0.2">
      <c r="A27">
        <v>307</v>
      </c>
      <c r="B27" s="132">
        <v>39.845788101000004</v>
      </c>
      <c r="C27" s="133">
        <f t="shared" si="1"/>
        <v>80.355672670350003</v>
      </c>
      <c r="D27" s="134">
        <f t="shared" si="0"/>
        <v>5406.5546531446244</v>
      </c>
      <c r="E27">
        <v>0.65289999999999992</v>
      </c>
      <c r="F27">
        <v>0.6996066666666666</v>
      </c>
      <c r="G27">
        <v>0.70614333333333335</v>
      </c>
      <c r="H27">
        <v>0.59568666666666659</v>
      </c>
      <c r="I27">
        <v>0.62375999999999998</v>
      </c>
      <c r="J27">
        <v>0.70982999999999985</v>
      </c>
      <c r="K27">
        <v>0.68015666666666663</v>
      </c>
      <c r="L27">
        <v>0.6078933333333334</v>
      </c>
      <c r="M27">
        <v>0.6655833333333333</v>
      </c>
      <c r="N27">
        <v>0.58562999999999998</v>
      </c>
      <c r="O27">
        <v>0.63553666666666675</v>
      </c>
    </row>
    <row r="28" spans="1:15" x14ac:dyDescent="0.2">
      <c r="A28">
        <v>401</v>
      </c>
      <c r="B28" s="132">
        <v>10.564609411124998</v>
      </c>
      <c r="C28" s="133">
        <f t="shared" si="1"/>
        <v>21.305295645768748</v>
      </c>
      <c r="D28" s="134">
        <f t="shared" si="0"/>
        <v>1433.4799458751295</v>
      </c>
      <c r="E28">
        <v>0.32581333333333334</v>
      </c>
      <c r="F28">
        <v>0.33427333333333326</v>
      </c>
      <c r="G28">
        <v>0.32890999999999998</v>
      </c>
      <c r="H28">
        <v>0.30001000000000005</v>
      </c>
      <c r="I28">
        <v>0.29320999999999997</v>
      </c>
      <c r="J28">
        <v>0.33982666666666667</v>
      </c>
      <c r="K28">
        <v>0.3366533333333333</v>
      </c>
      <c r="L28">
        <v>0.29823</v>
      </c>
      <c r="M28">
        <v>0.38565333333333335</v>
      </c>
      <c r="N28">
        <v>0.25877666666666665</v>
      </c>
      <c r="O28">
        <v>0.3334266666666667</v>
      </c>
    </row>
    <row r="29" spans="1:15" x14ac:dyDescent="0.2">
      <c r="A29">
        <v>402</v>
      </c>
      <c r="B29" s="132">
        <v>10.942209605249998</v>
      </c>
      <c r="C29" s="133">
        <f t="shared" si="1"/>
        <v>22.066789370587497</v>
      </c>
      <c r="D29" s="134">
        <f t="shared" si="0"/>
        <v>1484.7153758633642</v>
      </c>
      <c r="E29">
        <v>0.29757666666666666</v>
      </c>
      <c r="F29">
        <v>0.31302999999999997</v>
      </c>
      <c r="G29">
        <v>0.30939</v>
      </c>
      <c r="H29">
        <v>0.27925333333333335</v>
      </c>
      <c r="I29">
        <v>0.27569333333333335</v>
      </c>
      <c r="J29">
        <v>0.31143666666666664</v>
      </c>
      <c r="K29">
        <v>0.30491666666666667</v>
      </c>
      <c r="L29">
        <v>0.27301999999999998</v>
      </c>
      <c r="M29">
        <v>0.35840333333333335</v>
      </c>
      <c r="N29">
        <v>0.25147666666666668</v>
      </c>
      <c r="O29">
        <v>0.33162333333333333</v>
      </c>
    </row>
    <row r="30" spans="1:15" x14ac:dyDescent="0.2">
      <c r="A30">
        <v>403</v>
      </c>
      <c r="B30" s="132">
        <v>14.855520707999997</v>
      </c>
      <c r="C30" s="133">
        <f t="shared" si="1"/>
        <v>29.958633427799995</v>
      </c>
      <c r="D30" s="134">
        <f t="shared" si="0"/>
        <v>2015.7007411959814</v>
      </c>
      <c r="E30">
        <v>0.31788</v>
      </c>
      <c r="F30">
        <v>0.33710000000000001</v>
      </c>
      <c r="G30">
        <v>0.31944666666666666</v>
      </c>
      <c r="H30">
        <v>0.29633000000000004</v>
      </c>
      <c r="I30">
        <v>0.28900666666666669</v>
      </c>
      <c r="J30">
        <v>0.32490333333333332</v>
      </c>
      <c r="K30">
        <v>0.32818666666666668</v>
      </c>
      <c r="L30">
        <v>0.29582666666666668</v>
      </c>
      <c r="M30">
        <v>0.37343666666666664</v>
      </c>
      <c r="N30">
        <v>0.27504666666666666</v>
      </c>
      <c r="O30">
        <v>0.34218333333333328</v>
      </c>
    </row>
    <row r="31" spans="1:15" x14ac:dyDescent="0.2">
      <c r="A31">
        <v>404</v>
      </c>
      <c r="B31" s="132">
        <v>20.931451104375</v>
      </c>
      <c r="C31" s="133">
        <f t="shared" si="1"/>
        <v>42.211759727156249</v>
      </c>
      <c r="D31" s="134">
        <f t="shared" si="0"/>
        <v>2840.1253873703081</v>
      </c>
      <c r="E31">
        <v>0.48442666666666662</v>
      </c>
      <c r="F31">
        <v>0.49525333333333332</v>
      </c>
      <c r="G31">
        <v>0.49402333333333331</v>
      </c>
      <c r="H31">
        <v>0.41722666666666663</v>
      </c>
      <c r="I31">
        <v>0.43075999999999998</v>
      </c>
      <c r="J31">
        <v>0.48761333333333329</v>
      </c>
      <c r="K31">
        <v>0.4648033333333334</v>
      </c>
      <c r="L31">
        <v>0.38660333333333335</v>
      </c>
      <c r="M31">
        <v>0.48853666666666662</v>
      </c>
      <c r="N31">
        <v>0.37404999999999999</v>
      </c>
      <c r="O31">
        <v>0.44429666666666662</v>
      </c>
    </row>
    <row r="32" spans="1:15" x14ac:dyDescent="0.2">
      <c r="A32">
        <v>405</v>
      </c>
      <c r="B32" s="132">
        <v>20.931451104375</v>
      </c>
      <c r="C32" s="133">
        <f t="shared" si="1"/>
        <v>42.211759727156249</v>
      </c>
      <c r="D32" s="134">
        <f t="shared" si="0"/>
        <v>2840.1253873703081</v>
      </c>
      <c r="E32">
        <v>0.61470999999999998</v>
      </c>
      <c r="F32">
        <v>0.63514999999999999</v>
      </c>
      <c r="G32">
        <v>0.63392666666666664</v>
      </c>
      <c r="H32">
        <v>0.53524000000000005</v>
      </c>
      <c r="I32">
        <v>0.56595999999999991</v>
      </c>
      <c r="J32">
        <v>0.64891999999999994</v>
      </c>
      <c r="K32">
        <v>0.60871999999999993</v>
      </c>
      <c r="L32">
        <v>0.53960666666666668</v>
      </c>
      <c r="M32">
        <v>0.63452666666666668</v>
      </c>
      <c r="N32">
        <v>0.51962666666666668</v>
      </c>
      <c r="O32">
        <v>0.55232333333333339</v>
      </c>
    </row>
    <row r="33" spans="1:15" x14ac:dyDescent="0.2">
      <c r="A33">
        <v>406</v>
      </c>
      <c r="B33" s="132">
        <v>28.815285460499993</v>
      </c>
      <c r="C33" s="133">
        <f t="shared" si="1"/>
        <v>58.110825678674978</v>
      </c>
      <c r="D33" s="134">
        <f t="shared" si="0"/>
        <v>3909.8590619731526</v>
      </c>
      <c r="E33">
        <v>0.67535333333333336</v>
      </c>
      <c r="F33">
        <v>0.72626666666666662</v>
      </c>
      <c r="G33">
        <v>0.71806000000000003</v>
      </c>
      <c r="H33">
        <v>0.61336333333333337</v>
      </c>
      <c r="I33">
        <v>0.63839666666666661</v>
      </c>
      <c r="J33">
        <v>0.72369666666666665</v>
      </c>
      <c r="K33">
        <v>0.68822666666666665</v>
      </c>
      <c r="L33">
        <v>0.59419333333333324</v>
      </c>
      <c r="M33">
        <v>0.68503999999999998</v>
      </c>
      <c r="N33">
        <v>0.58838333333333326</v>
      </c>
      <c r="O33">
        <v>0.62164333333333344</v>
      </c>
    </row>
    <row r="34" spans="1:15" x14ac:dyDescent="0.2">
      <c r="A34">
        <v>407</v>
      </c>
      <c r="B34" s="132">
        <v>35.520549513750005</v>
      </c>
      <c r="C34" s="133">
        <f t="shared" si="1"/>
        <v>71.633108186062515</v>
      </c>
      <c r="D34" s="134">
        <f t="shared" si="0"/>
        <v>4819.6760914612069</v>
      </c>
      <c r="E34">
        <v>0.66573000000000004</v>
      </c>
      <c r="F34">
        <v>0.71952000000000005</v>
      </c>
      <c r="G34">
        <v>0.68529333333333342</v>
      </c>
      <c r="H34">
        <v>0.5963533333333334</v>
      </c>
      <c r="I34">
        <v>0.60609666666666662</v>
      </c>
      <c r="J34">
        <v>0.69732666666666665</v>
      </c>
      <c r="K34">
        <v>0.69562666666666662</v>
      </c>
      <c r="L34">
        <v>0.59177333333333337</v>
      </c>
      <c r="M34">
        <v>0.67808666666666673</v>
      </c>
      <c r="N34">
        <v>0.57355</v>
      </c>
      <c r="O34">
        <v>0.60081666666666667</v>
      </c>
    </row>
    <row r="38" spans="1:15" x14ac:dyDescent="0.2">
      <c r="G38">
        <v>22.389847314449998</v>
      </c>
      <c r="H38">
        <v>0.32677666666666666</v>
      </c>
    </row>
    <row r="39" spans="1:15" x14ac:dyDescent="0.2">
      <c r="G39">
        <v>20.913010999649995</v>
      </c>
      <c r="H39">
        <v>0.23460999999999999</v>
      </c>
    </row>
    <row r="40" spans="1:15" x14ac:dyDescent="0.2">
      <c r="G40">
        <v>21.2360689435125</v>
      </c>
      <c r="H40">
        <v>0.42964666666666668</v>
      </c>
    </row>
    <row r="41" spans="1:15" x14ac:dyDescent="0.2">
      <c r="G41">
        <v>35.381391771206246</v>
      </c>
      <c r="H41">
        <v>0.32111000000000001</v>
      </c>
    </row>
    <row r="42" spans="1:15" x14ac:dyDescent="0.2">
      <c r="G42">
        <v>35.912129821837496</v>
      </c>
      <c r="H42">
        <v>0.44946000000000003</v>
      </c>
    </row>
    <row r="43" spans="1:15" x14ac:dyDescent="0.2">
      <c r="G43">
        <v>46.273059592856242</v>
      </c>
      <c r="H43">
        <v>0.48039666666666664</v>
      </c>
    </row>
    <row r="44" spans="1:15" x14ac:dyDescent="0.2">
      <c r="G44">
        <v>62.356730083724997</v>
      </c>
      <c r="H44">
        <v>0.55873333333333342</v>
      </c>
    </row>
    <row r="45" spans="1:15" x14ac:dyDescent="0.2">
      <c r="G45">
        <v>23.889759196668752</v>
      </c>
      <c r="H45">
        <v>0.28162333333333334</v>
      </c>
    </row>
    <row r="46" spans="1:15" x14ac:dyDescent="0.2">
      <c r="G46">
        <v>22.989812067337496</v>
      </c>
      <c r="H46">
        <v>0.35423999999999994</v>
      </c>
    </row>
    <row r="47" spans="1:15" x14ac:dyDescent="0.2">
      <c r="G47">
        <v>34.781427018318745</v>
      </c>
      <c r="H47">
        <v>0.36874333333333337</v>
      </c>
    </row>
    <row r="48" spans="1:15" x14ac:dyDescent="0.2">
      <c r="G48">
        <v>30.512447045849992</v>
      </c>
      <c r="H48">
        <v>0.33511333333333332</v>
      </c>
    </row>
    <row r="49" spans="7:8" x14ac:dyDescent="0.2">
      <c r="G49">
        <v>43.75782274421249</v>
      </c>
      <c r="H49">
        <v>0.57990333333333333</v>
      </c>
    </row>
    <row r="50" spans="7:8" x14ac:dyDescent="0.2">
      <c r="G50">
        <v>62.564410190493753</v>
      </c>
      <c r="H50">
        <v>0.66736000000000006</v>
      </c>
    </row>
    <row r="51" spans="7:8" x14ac:dyDescent="0.2">
      <c r="G51">
        <v>77.794284686868735</v>
      </c>
      <c r="H51">
        <v>0.79128333333333334</v>
      </c>
    </row>
    <row r="52" spans="7:8" x14ac:dyDescent="0.2">
      <c r="G52">
        <v>26.312693775637495</v>
      </c>
      <c r="H52">
        <v>0.29957666666666666</v>
      </c>
    </row>
    <row r="53" spans="7:8" x14ac:dyDescent="0.2">
      <c r="G53">
        <v>26.589600584662492</v>
      </c>
      <c r="H53">
        <v>0.28935</v>
      </c>
    </row>
    <row r="54" spans="7:8" x14ac:dyDescent="0.2">
      <c r="G54">
        <v>32.612323680956244</v>
      </c>
      <c r="H54">
        <v>0.48613333333333336</v>
      </c>
    </row>
    <row r="55" spans="7:8" x14ac:dyDescent="0.2">
      <c r="G55">
        <v>42.67327107553124</v>
      </c>
      <c r="H55">
        <v>0.53006666666666657</v>
      </c>
    </row>
    <row r="56" spans="7:8" x14ac:dyDescent="0.2">
      <c r="G56">
        <v>52.157329284637498</v>
      </c>
      <c r="H56">
        <v>0.65865333333333342</v>
      </c>
    </row>
    <row r="57" spans="7:8" x14ac:dyDescent="0.2">
      <c r="G57">
        <v>62.149049976956235</v>
      </c>
      <c r="H57">
        <v>0.66978666666666664</v>
      </c>
    </row>
    <row r="58" spans="7:8" x14ac:dyDescent="0.2">
      <c r="G58">
        <v>80.355672670350003</v>
      </c>
      <c r="H58">
        <v>0.6655833333333333</v>
      </c>
    </row>
    <row r="59" spans="7:8" x14ac:dyDescent="0.2">
      <c r="G59">
        <v>21.305295645768748</v>
      </c>
      <c r="H59">
        <v>0.38565333333333335</v>
      </c>
    </row>
    <row r="60" spans="7:8" x14ac:dyDescent="0.2">
      <c r="G60">
        <v>22.066789370587497</v>
      </c>
      <c r="H60">
        <v>0.35840333333333335</v>
      </c>
    </row>
    <row r="61" spans="7:8" x14ac:dyDescent="0.2">
      <c r="G61">
        <v>29.958633427799995</v>
      </c>
      <c r="H61">
        <v>0.37343666666666664</v>
      </c>
    </row>
    <row r="62" spans="7:8" x14ac:dyDescent="0.2">
      <c r="G62">
        <v>42.211759727156249</v>
      </c>
      <c r="H62">
        <v>0.48853666666666662</v>
      </c>
    </row>
    <row r="63" spans="7:8" x14ac:dyDescent="0.2">
      <c r="G63">
        <v>42.211759727156249</v>
      </c>
      <c r="H63">
        <v>0.63452666666666668</v>
      </c>
    </row>
    <row r="64" spans="7:8" x14ac:dyDescent="0.2">
      <c r="G64">
        <v>58.110825678674978</v>
      </c>
      <c r="H64">
        <v>0.68503999999999998</v>
      </c>
    </row>
    <row r="65" spans="7:8" x14ac:dyDescent="0.2">
      <c r="G65">
        <v>71.633108186062515</v>
      </c>
      <c r="H65">
        <v>0.67808666666666673</v>
      </c>
    </row>
  </sheetData>
  <mergeCells count="8">
    <mergeCell ref="E3:G3"/>
    <mergeCell ref="H3:J3"/>
    <mergeCell ref="K3:M3"/>
    <mergeCell ref="N3:P3"/>
    <mergeCell ref="E6:G6"/>
    <mergeCell ref="H6:J6"/>
    <mergeCell ref="K6:M6"/>
    <mergeCell ref="N6:P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43"/>
  <sheetViews>
    <sheetView topLeftCell="A7" workbookViewId="0">
      <selection activeCell="M32" sqref="M32"/>
    </sheetView>
  </sheetViews>
  <sheetFormatPr defaultRowHeight="12.75" x14ac:dyDescent="0.2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4" spans="1:13" x14ac:dyDescent="0.2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25" t="s">
        <v>97</v>
      </c>
      <c r="L4" s="25" t="s">
        <v>97</v>
      </c>
      <c r="M4" s="25" t="s">
        <v>48</v>
      </c>
    </row>
    <row r="5" spans="1:13" x14ac:dyDescent="0.2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 x14ac:dyDescent="0.2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 t="shared" ref="K6:K21" si="0">FREQUENCY($I$5:$I$43,$H6)</f>
        <v>3</v>
      </c>
      <c r="L6" s="14">
        <f>K6-K5</f>
        <v>2</v>
      </c>
      <c r="M6" s="25" t="s">
        <v>98</v>
      </c>
    </row>
    <row r="7" spans="1:13" x14ac:dyDescent="0.2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si="0"/>
        <v>7</v>
      </c>
      <c r="L7" s="14">
        <f>K7-K6</f>
        <v>4</v>
      </c>
      <c r="M7" s="25" t="s">
        <v>99</v>
      </c>
    </row>
    <row r="8" spans="1:13" x14ac:dyDescent="0.2">
      <c r="A8" s="14">
        <v>1974</v>
      </c>
      <c r="B8" s="14">
        <v>1300</v>
      </c>
      <c r="C8" s="14">
        <v>1111.9416000000001</v>
      </c>
      <c r="D8" s="14">
        <f t="shared" ref="D8:D16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 x14ac:dyDescent="0.2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 x14ac:dyDescent="0.2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 t="shared" si="0"/>
        <v>22</v>
      </c>
      <c r="L10" s="14">
        <f t="shared" si="3"/>
        <v>10</v>
      </c>
      <c r="M10" s="25" t="s">
        <v>102</v>
      </c>
    </row>
    <row r="11" spans="1:13" x14ac:dyDescent="0.2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 x14ac:dyDescent="0.2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 x14ac:dyDescent="0.2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 x14ac:dyDescent="0.2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 x14ac:dyDescent="0.2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 x14ac:dyDescent="0.2">
      <c r="A16" s="14">
        <v>1982</v>
      </c>
      <c r="B16" s="14">
        <v>2900</v>
      </c>
      <c r="C16" s="14">
        <v>1847.8320000000001</v>
      </c>
      <c r="D16" s="14">
        <f t="shared" si="1"/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 x14ac:dyDescent="0.2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 x14ac:dyDescent="0.2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 x14ac:dyDescent="0.2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 x14ac:dyDescent="0.2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 x14ac:dyDescent="0.2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 x14ac:dyDescent="0.2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 x14ac:dyDescent="0.2">
      <c r="A23" s="14">
        <v>1989</v>
      </c>
      <c r="C23" s="14">
        <v>1215.6480000000001</v>
      </c>
      <c r="I23" s="14">
        <v>2709.672</v>
      </c>
    </row>
    <row r="24" spans="1:13" x14ac:dyDescent="0.2">
      <c r="A24" s="14">
        <v>1990</v>
      </c>
      <c r="C24" s="14">
        <v>1776.6000000000001</v>
      </c>
      <c r="I24" s="14">
        <v>2947.5600000000004</v>
      </c>
    </row>
    <row r="25" spans="1:13" x14ac:dyDescent="0.2">
      <c r="A25" s="14">
        <v>1991</v>
      </c>
      <c r="C25" s="14">
        <v>1522.4160000000004</v>
      </c>
      <c r="I25" s="14">
        <v>1981.7280000000001</v>
      </c>
    </row>
    <row r="26" spans="1:13" x14ac:dyDescent="0.2">
      <c r="A26" s="14">
        <v>1992</v>
      </c>
      <c r="C26" s="14">
        <v>1202.1979199999998</v>
      </c>
      <c r="I26" s="14">
        <v>2603.8135200000006</v>
      </c>
    </row>
    <row r="27" spans="1:13" x14ac:dyDescent="0.2">
      <c r="A27" s="14">
        <v>1993</v>
      </c>
      <c r="C27" s="14">
        <v>1152.5976000000001</v>
      </c>
      <c r="I27" s="14">
        <v>2440.5796800000003</v>
      </c>
    </row>
    <row r="28" spans="1:13" x14ac:dyDescent="0.2">
      <c r="A28" s="14">
        <v>1994</v>
      </c>
      <c r="C28" s="14">
        <v>745.42776000000015</v>
      </c>
      <c r="I28" s="14">
        <v>3045.1344000000008</v>
      </c>
    </row>
    <row r="29" spans="1:13" x14ac:dyDescent="0.2">
      <c r="A29" s="14">
        <v>1995</v>
      </c>
      <c r="C29" s="14">
        <v>1974.7605561600001</v>
      </c>
      <c r="I29" s="14">
        <v>3088.2654969600003</v>
      </c>
    </row>
    <row r="30" spans="1:13" x14ac:dyDescent="0.2">
      <c r="A30" s="14">
        <v>1996</v>
      </c>
      <c r="C30" s="14">
        <v>1210.5175286399999</v>
      </c>
      <c r="I30" s="14">
        <v>2604.8674176000004</v>
      </c>
    </row>
    <row r="31" spans="1:13" x14ac:dyDescent="0.2">
      <c r="A31" s="14">
        <v>1997</v>
      </c>
      <c r="C31" s="14">
        <v>1263.8791468800002</v>
      </c>
      <c r="I31" s="14">
        <v>3572.8653945600008</v>
      </c>
    </row>
    <row r="32" spans="1:13" x14ac:dyDescent="0.2">
      <c r="A32" s="14">
        <v>1998</v>
      </c>
      <c r="C32" s="14">
        <v>1912.7655993600001</v>
      </c>
      <c r="I32" s="14">
        <v>3780.1235875200005</v>
      </c>
    </row>
    <row r="33" spans="1:9" x14ac:dyDescent="0.2">
      <c r="A33" s="14">
        <v>1999</v>
      </c>
      <c r="C33" s="14">
        <v>1289.1910483199999</v>
      </c>
      <c r="I33" s="14">
        <v>3630.6120614400006</v>
      </c>
    </row>
    <row r="34" spans="1:9" x14ac:dyDescent="0.2">
      <c r="A34" s="14">
        <v>2000</v>
      </c>
      <c r="C34" s="14">
        <v>1626.6862214400001</v>
      </c>
      <c r="I34" s="14">
        <v>2647.4691398400005</v>
      </c>
    </row>
    <row r="35" spans="1:9" x14ac:dyDescent="0.2">
      <c r="A35" s="14">
        <v>2001</v>
      </c>
      <c r="C35" s="14">
        <v>1849.4905228800001</v>
      </c>
      <c r="I35" s="14">
        <v>1422.2450524799999</v>
      </c>
    </row>
    <row r="36" spans="1:9" x14ac:dyDescent="0.2">
      <c r="A36" s="14">
        <v>2002</v>
      </c>
      <c r="C36" s="14">
        <v>2445.9918873600004</v>
      </c>
      <c r="I36" s="14">
        <v>2951.1288038400003</v>
      </c>
    </row>
    <row r="37" spans="1:9" x14ac:dyDescent="0.2">
      <c r="A37" s="14">
        <v>2003</v>
      </c>
      <c r="C37" s="14">
        <v>2663.4018297600005</v>
      </c>
      <c r="I37" s="14">
        <v>5935.7140214400006</v>
      </c>
    </row>
    <row r="38" spans="1:9" x14ac:dyDescent="0.2">
      <c r="A38" s="14">
        <v>2004</v>
      </c>
      <c r="C38" s="14">
        <v>1344.0000000000002</v>
      </c>
      <c r="I38" s="14">
        <v>4079.0400000000004</v>
      </c>
    </row>
    <row r="39" spans="1:9" x14ac:dyDescent="0.2">
      <c r="A39" s="14">
        <v>2005</v>
      </c>
      <c r="C39" s="14">
        <v>1607.2072800000001</v>
      </c>
      <c r="I39" s="14">
        <v>2874.7855113600003</v>
      </c>
    </row>
    <row r="40" spans="1:9" x14ac:dyDescent="0.2">
      <c r="A40" s="14">
        <v>2006</v>
      </c>
      <c r="C40" s="14">
        <v>2315.712</v>
      </c>
      <c r="I40" s="14">
        <v>2735.712</v>
      </c>
    </row>
    <row r="41" spans="1:9" x14ac:dyDescent="0.2">
      <c r="A41" s="14">
        <v>2007</v>
      </c>
      <c r="C41" s="14">
        <v>2602.6559999999999</v>
      </c>
      <c r="I41" s="14">
        <v>3380.8320000000008</v>
      </c>
    </row>
    <row r="42" spans="1:9" x14ac:dyDescent="0.2">
      <c r="A42" s="14">
        <v>2008</v>
      </c>
      <c r="C42" s="14">
        <v>2876.1600000000003</v>
      </c>
      <c r="I42" s="14">
        <v>6271.9776000000002</v>
      </c>
    </row>
    <row r="43" spans="1:9" x14ac:dyDescent="0.2">
      <c r="A43" s="14">
        <v>2009</v>
      </c>
      <c r="C43" s="14">
        <v>1555</v>
      </c>
      <c r="I43" s="14">
        <v>4907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H49"/>
  <sheetViews>
    <sheetView topLeftCell="D1" workbookViewId="0">
      <selection activeCell="B4" sqref="B4"/>
    </sheetView>
  </sheetViews>
  <sheetFormatPr defaultRowHeight="12.75" x14ac:dyDescent="0.2"/>
  <cols>
    <col min="1" max="3" width="9.140625" style="14"/>
    <col min="4" max="4" width="15.85546875" style="14" customWidth="1"/>
    <col min="5" max="5" width="15.140625" style="14" customWidth="1"/>
    <col min="6" max="6" width="15.42578125" style="14" customWidth="1"/>
    <col min="7" max="7" width="11.5703125" style="14" customWidth="1"/>
    <col min="8" max="8" width="19.42578125" style="14" customWidth="1"/>
    <col min="9" max="16384" width="9.140625" style="14"/>
  </cols>
  <sheetData>
    <row r="3" spans="3:8" ht="13.5" thickBot="1" x14ac:dyDescent="0.25"/>
    <row r="4" spans="3:8" ht="13.5" thickBot="1" x14ac:dyDescent="0.25">
      <c r="C4" s="285" t="s">
        <v>0</v>
      </c>
      <c r="D4" s="286" t="s">
        <v>124</v>
      </c>
      <c r="E4" s="286" t="s">
        <v>363</v>
      </c>
      <c r="F4" s="286" t="s">
        <v>359</v>
      </c>
      <c r="G4" s="286" t="s">
        <v>360</v>
      </c>
      <c r="H4" s="286" t="s">
        <v>361</v>
      </c>
    </row>
    <row r="5" spans="3:8" ht="13.5" thickBot="1" x14ac:dyDescent="0.25">
      <c r="C5" s="287">
        <v>1971</v>
      </c>
      <c r="D5" s="288" t="s">
        <v>180</v>
      </c>
      <c r="E5" s="288"/>
      <c r="F5" s="288"/>
      <c r="G5" s="288"/>
      <c r="H5" s="288">
        <v>60</v>
      </c>
    </row>
    <row r="6" spans="3:8" ht="13.5" thickBot="1" x14ac:dyDescent="0.25">
      <c r="C6" s="287">
        <v>1972</v>
      </c>
      <c r="D6" s="288" t="s">
        <v>180</v>
      </c>
      <c r="E6" s="288"/>
      <c r="F6" s="288"/>
      <c r="G6" s="288"/>
      <c r="H6" s="288">
        <v>60</v>
      </c>
    </row>
    <row r="7" spans="3:8" ht="13.5" thickBot="1" x14ac:dyDescent="0.25">
      <c r="C7" s="287">
        <v>1973</v>
      </c>
      <c r="D7" s="288" t="s">
        <v>180</v>
      </c>
      <c r="E7" s="288"/>
      <c r="F7" s="288"/>
      <c r="G7" s="288"/>
      <c r="H7" s="288">
        <v>60</v>
      </c>
    </row>
    <row r="8" spans="3:8" ht="13.5" thickBot="1" x14ac:dyDescent="0.25">
      <c r="C8" s="287">
        <v>1974</v>
      </c>
      <c r="D8" s="288" t="s">
        <v>180</v>
      </c>
      <c r="E8" s="288"/>
      <c r="F8" s="288"/>
      <c r="G8" s="288"/>
      <c r="H8" s="288">
        <v>60</v>
      </c>
    </row>
    <row r="9" spans="3:8" ht="13.5" thickBot="1" x14ac:dyDescent="0.25">
      <c r="C9" s="287">
        <v>1975</v>
      </c>
      <c r="D9" s="288" t="s">
        <v>130</v>
      </c>
      <c r="E9" s="288"/>
      <c r="F9" s="288"/>
      <c r="G9" s="288"/>
      <c r="H9" s="288">
        <v>60</v>
      </c>
    </row>
    <row r="10" spans="3:8" ht="13.5" thickBot="1" x14ac:dyDescent="0.25">
      <c r="C10" s="287">
        <v>1976</v>
      </c>
      <c r="D10" s="288" t="s">
        <v>130</v>
      </c>
      <c r="E10" s="288"/>
      <c r="F10" s="288"/>
      <c r="G10" s="288"/>
      <c r="H10" s="288">
        <v>60</v>
      </c>
    </row>
    <row r="11" spans="3:8" ht="13.5" thickBot="1" x14ac:dyDescent="0.25">
      <c r="C11" s="287">
        <v>1977</v>
      </c>
      <c r="D11" s="288" t="s">
        <v>131</v>
      </c>
      <c r="E11" s="288"/>
      <c r="F11" s="288"/>
      <c r="G11" s="288"/>
      <c r="H11" s="288">
        <v>60</v>
      </c>
    </row>
    <row r="12" spans="3:8" ht="13.5" thickBot="1" x14ac:dyDescent="0.25">
      <c r="C12" s="287">
        <v>1978</v>
      </c>
      <c r="D12" s="288" t="s">
        <v>130</v>
      </c>
      <c r="E12" s="288"/>
      <c r="F12" s="288"/>
      <c r="G12" s="289">
        <v>28654</v>
      </c>
      <c r="H12" s="288">
        <v>60</v>
      </c>
    </row>
    <row r="13" spans="3:8" ht="13.5" thickBot="1" x14ac:dyDescent="0.25">
      <c r="C13" s="287">
        <v>1979</v>
      </c>
      <c r="D13" s="288" t="s">
        <v>362</v>
      </c>
      <c r="E13" s="288"/>
      <c r="F13" s="288"/>
      <c r="G13" s="289">
        <v>29034</v>
      </c>
      <c r="H13" s="288">
        <v>60</v>
      </c>
    </row>
    <row r="14" spans="3:8" ht="13.5" thickBot="1" x14ac:dyDescent="0.25">
      <c r="C14" s="287">
        <v>1980</v>
      </c>
      <c r="D14" s="288" t="s">
        <v>362</v>
      </c>
      <c r="E14" s="288"/>
      <c r="F14" s="288"/>
      <c r="G14" s="289">
        <v>29396</v>
      </c>
      <c r="H14" s="288">
        <v>60</v>
      </c>
    </row>
    <row r="15" spans="3:8" ht="13.5" thickBot="1" x14ac:dyDescent="0.25">
      <c r="C15" s="287">
        <v>1981</v>
      </c>
      <c r="D15" s="288" t="s">
        <v>362</v>
      </c>
      <c r="E15" s="288"/>
      <c r="F15" s="289">
        <v>29525</v>
      </c>
      <c r="G15" s="289">
        <v>29755</v>
      </c>
      <c r="H15" s="288">
        <v>65</v>
      </c>
    </row>
    <row r="16" spans="3:8" ht="13.5" thickBot="1" x14ac:dyDescent="0.25">
      <c r="C16" s="287">
        <v>1982</v>
      </c>
      <c r="D16" s="288" t="s">
        <v>362</v>
      </c>
      <c r="E16" s="288"/>
      <c r="F16" s="288"/>
      <c r="G16" s="289">
        <v>30130</v>
      </c>
      <c r="H16" s="288"/>
    </row>
    <row r="17" spans="3:8" ht="13.5" thickBot="1" x14ac:dyDescent="0.25">
      <c r="C17" s="287">
        <v>1983</v>
      </c>
      <c r="D17" s="288" t="s">
        <v>362</v>
      </c>
      <c r="E17" s="288"/>
      <c r="F17" s="289">
        <v>33895</v>
      </c>
      <c r="G17" s="289">
        <v>30498</v>
      </c>
      <c r="H17" s="288"/>
    </row>
    <row r="18" spans="3:8" ht="13.5" thickBot="1" x14ac:dyDescent="0.25">
      <c r="C18" s="287">
        <v>1984</v>
      </c>
      <c r="D18" s="288" t="s">
        <v>362</v>
      </c>
      <c r="E18" s="288"/>
      <c r="F18" s="288"/>
      <c r="G18" s="289">
        <v>30854</v>
      </c>
      <c r="H18" s="288"/>
    </row>
    <row r="19" spans="3:8" ht="13.5" thickBot="1" x14ac:dyDescent="0.25">
      <c r="C19" s="287">
        <v>1985</v>
      </c>
      <c r="D19" s="288" t="s">
        <v>362</v>
      </c>
      <c r="E19" s="288"/>
      <c r="F19" s="289">
        <v>30985</v>
      </c>
      <c r="G19" s="289">
        <v>31211</v>
      </c>
      <c r="H19" s="288">
        <v>75</v>
      </c>
    </row>
    <row r="20" spans="3:8" ht="13.5" thickBot="1" x14ac:dyDescent="0.25">
      <c r="C20" s="287">
        <v>1986</v>
      </c>
      <c r="D20" s="288" t="s">
        <v>362</v>
      </c>
      <c r="E20" s="288"/>
      <c r="F20" s="289">
        <v>31341</v>
      </c>
      <c r="G20" s="289">
        <v>31574</v>
      </c>
      <c r="H20" s="288">
        <v>74</v>
      </c>
    </row>
    <row r="21" spans="3:8" ht="13.5" thickBot="1" x14ac:dyDescent="0.25">
      <c r="C21" s="287">
        <v>1987</v>
      </c>
      <c r="D21" s="288" t="s">
        <v>362</v>
      </c>
      <c r="E21" s="288"/>
      <c r="F21" s="289">
        <v>31713</v>
      </c>
      <c r="G21" s="289">
        <v>31946</v>
      </c>
      <c r="H21" s="288">
        <v>68</v>
      </c>
    </row>
    <row r="22" spans="3:8" ht="13.5" thickBot="1" x14ac:dyDescent="0.25">
      <c r="C22" s="287">
        <v>1988</v>
      </c>
      <c r="D22" s="288" t="s">
        <v>362</v>
      </c>
      <c r="E22" s="289">
        <v>32020</v>
      </c>
      <c r="F22" s="289">
        <v>32052</v>
      </c>
      <c r="G22" s="289">
        <v>32314</v>
      </c>
      <c r="H22" s="288">
        <v>67</v>
      </c>
    </row>
    <row r="23" spans="3:8" ht="13.5" thickBot="1" x14ac:dyDescent="0.25">
      <c r="C23" s="287">
        <v>1989</v>
      </c>
      <c r="D23" s="288" t="s">
        <v>362</v>
      </c>
      <c r="E23" s="289">
        <v>32426</v>
      </c>
      <c r="F23" s="289">
        <v>32430</v>
      </c>
      <c r="G23" s="289">
        <v>32678</v>
      </c>
      <c r="H23" s="288">
        <v>70</v>
      </c>
    </row>
    <row r="24" spans="3:8" ht="13.5" thickBot="1" x14ac:dyDescent="0.25">
      <c r="C24" s="287">
        <v>1990</v>
      </c>
      <c r="D24" s="288" t="s">
        <v>362</v>
      </c>
      <c r="E24" s="288"/>
      <c r="F24" s="289">
        <v>32794</v>
      </c>
      <c r="G24" s="289">
        <v>33044</v>
      </c>
      <c r="H24" s="288">
        <v>65</v>
      </c>
    </row>
    <row r="25" spans="3:8" ht="13.5" thickBot="1" x14ac:dyDescent="0.25">
      <c r="C25" s="287">
        <v>1991</v>
      </c>
      <c r="D25" s="288" t="s">
        <v>362</v>
      </c>
      <c r="E25" s="289">
        <v>33087</v>
      </c>
      <c r="F25" s="289">
        <v>33161</v>
      </c>
      <c r="G25" s="289">
        <v>33395</v>
      </c>
      <c r="H25" s="288">
        <v>65</v>
      </c>
    </row>
    <row r="26" spans="3:8" ht="13.5" thickBot="1" x14ac:dyDescent="0.25">
      <c r="C26" s="287">
        <v>1992</v>
      </c>
      <c r="D26" s="288" t="s">
        <v>362</v>
      </c>
      <c r="E26" s="289">
        <v>33490</v>
      </c>
      <c r="F26" s="289">
        <v>33507</v>
      </c>
      <c r="G26" s="288"/>
      <c r="H26" s="288">
        <v>63</v>
      </c>
    </row>
    <row r="27" spans="3:8" ht="13.5" thickBot="1" x14ac:dyDescent="0.25">
      <c r="C27" s="287">
        <v>1993</v>
      </c>
      <c r="D27" s="288" t="s">
        <v>126</v>
      </c>
      <c r="E27" s="289">
        <v>33840</v>
      </c>
      <c r="F27" s="289">
        <v>33878</v>
      </c>
      <c r="G27" s="288"/>
      <c r="H27" s="288">
        <v>76</v>
      </c>
    </row>
    <row r="28" spans="3:8" ht="13.5" thickBot="1" x14ac:dyDescent="0.25">
      <c r="C28" s="287">
        <v>1994</v>
      </c>
      <c r="D28" s="288" t="s">
        <v>126</v>
      </c>
      <c r="E28" s="289">
        <v>34226</v>
      </c>
      <c r="F28" s="289">
        <v>34240</v>
      </c>
      <c r="G28" s="288"/>
      <c r="H28" s="288">
        <v>75</v>
      </c>
    </row>
    <row r="29" spans="3:8" ht="13.5" thickBot="1" x14ac:dyDescent="0.25">
      <c r="C29" s="287">
        <v>1995</v>
      </c>
      <c r="D29" s="288" t="s">
        <v>127</v>
      </c>
      <c r="E29" s="289">
        <v>34551</v>
      </c>
      <c r="F29" s="289">
        <v>34635</v>
      </c>
      <c r="G29" s="289">
        <v>34869</v>
      </c>
      <c r="H29" s="288">
        <v>62</v>
      </c>
    </row>
    <row r="30" spans="3:8" ht="13.5" thickBot="1" x14ac:dyDescent="0.25">
      <c r="C30" s="287">
        <v>1996</v>
      </c>
      <c r="D30" s="288" t="s">
        <v>127</v>
      </c>
      <c r="E30" s="289">
        <v>34942</v>
      </c>
      <c r="F30" s="289">
        <v>34982</v>
      </c>
      <c r="G30" s="289">
        <v>35237</v>
      </c>
      <c r="H30" s="288">
        <v>69</v>
      </c>
    </row>
    <row r="31" spans="3:8" ht="13.5" thickBot="1" x14ac:dyDescent="0.25">
      <c r="C31" s="287">
        <v>1997</v>
      </c>
      <c r="D31" s="288" t="s">
        <v>127</v>
      </c>
      <c r="E31" s="289">
        <v>35312</v>
      </c>
      <c r="F31" s="289">
        <v>35341</v>
      </c>
      <c r="G31" s="289">
        <v>35594</v>
      </c>
      <c r="H31" s="288">
        <v>66</v>
      </c>
    </row>
    <row r="32" spans="3:8" ht="13.5" thickBot="1" x14ac:dyDescent="0.25">
      <c r="C32" s="287">
        <v>1998</v>
      </c>
      <c r="D32" s="288" t="s">
        <v>127</v>
      </c>
      <c r="E32" s="289">
        <v>35684</v>
      </c>
      <c r="F32" s="289">
        <v>35720</v>
      </c>
      <c r="G32" s="289">
        <v>35958</v>
      </c>
      <c r="H32" s="288">
        <v>70</v>
      </c>
    </row>
    <row r="33" spans="3:8" ht="13.5" thickBot="1" x14ac:dyDescent="0.25">
      <c r="C33" s="287">
        <v>1999</v>
      </c>
      <c r="D33" s="288" t="s">
        <v>127</v>
      </c>
      <c r="E33" s="289">
        <v>36041</v>
      </c>
      <c r="F33" s="289">
        <v>36077</v>
      </c>
      <c r="G33" s="289">
        <v>36341</v>
      </c>
      <c r="H33" s="288">
        <v>73</v>
      </c>
    </row>
    <row r="34" spans="3:8" ht="13.5" thickBot="1" x14ac:dyDescent="0.25">
      <c r="C34" s="287">
        <v>2000</v>
      </c>
      <c r="D34" s="288" t="s">
        <v>128</v>
      </c>
      <c r="E34" s="289">
        <v>36411</v>
      </c>
      <c r="F34" s="289">
        <v>36445</v>
      </c>
      <c r="G34" s="289">
        <v>36690</v>
      </c>
      <c r="H34" s="288">
        <v>75</v>
      </c>
    </row>
    <row r="35" spans="3:8" ht="13.5" thickBot="1" x14ac:dyDescent="0.25">
      <c r="C35" s="290">
        <v>2001</v>
      </c>
      <c r="D35" s="290" t="s">
        <v>128</v>
      </c>
      <c r="E35" s="290"/>
      <c r="F35" s="290"/>
      <c r="G35" s="291">
        <v>37057</v>
      </c>
      <c r="H35" s="292"/>
    </row>
    <row r="36" spans="3:8" ht="13.5" thickBot="1" x14ac:dyDescent="0.25">
      <c r="C36" s="290">
        <v>2002</v>
      </c>
      <c r="D36" s="290" t="s">
        <v>128</v>
      </c>
      <c r="E36" s="290"/>
      <c r="F36" s="291">
        <v>37216</v>
      </c>
      <c r="G36" s="291">
        <v>37432</v>
      </c>
      <c r="H36" s="292"/>
    </row>
    <row r="37" spans="3:8" ht="13.5" thickBot="1" x14ac:dyDescent="0.25">
      <c r="C37" s="290">
        <v>2003</v>
      </c>
      <c r="D37" s="290" t="s">
        <v>128</v>
      </c>
      <c r="E37" s="290"/>
      <c r="F37" s="291">
        <v>37537</v>
      </c>
      <c r="G37" s="291">
        <v>37789</v>
      </c>
      <c r="H37" s="292"/>
    </row>
    <row r="38" spans="3:8" ht="13.5" thickBot="1" x14ac:dyDescent="0.25">
      <c r="C38" s="290">
        <v>2004</v>
      </c>
      <c r="D38" s="290" t="s">
        <v>128</v>
      </c>
      <c r="E38" s="290"/>
      <c r="F38" s="291">
        <v>37909</v>
      </c>
      <c r="G38" s="291">
        <v>38149</v>
      </c>
      <c r="H38" s="292"/>
    </row>
    <row r="39" spans="3:8" ht="13.5" thickBot="1" x14ac:dyDescent="0.25">
      <c r="C39" s="290">
        <v>2005</v>
      </c>
      <c r="D39" s="290" t="s">
        <v>27</v>
      </c>
      <c r="E39" s="290"/>
      <c r="F39" s="291">
        <v>38254</v>
      </c>
      <c r="G39" s="291">
        <v>38518</v>
      </c>
      <c r="H39" s="292"/>
    </row>
    <row r="40" spans="3:8" ht="13.5" thickBot="1" x14ac:dyDescent="0.25">
      <c r="C40" s="290">
        <v>2006</v>
      </c>
      <c r="D40" s="290" t="s">
        <v>27</v>
      </c>
      <c r="E40" s="290"/>
      <c r="F40" s="290"/>
      <c r="G40" s="290"/>
      <c r="H40" s="292"/>
    </row>
    <row r="41" spans="3:8" ht="13.5" thickBot="1" x14ac:dyDescent="0.25">
      <c r="C41" s="290">
        <v>2007</v>
      </c>
      <c r="D41" s="290" t="s">
        <v>27</v>
      </c>
      <c r="E41" s="290"/>
      <c r="F41" s="291">
        <v>38992</v>
      </c>
      <c r="G41" s="291">
        <v>39259</v>
      </c>
      <c r="H41" s="292"/>
    </row>
    <row r="42" spans="3:8" ht="13.5" thickBot="1" x14ac:dyDescent="0.25">
      <c r="C42" s="290">
        <v>2008</v>
      </c>
      <c r="D42" s="290" t="s">
        <v>27</v>
      </c>
      <c r="E42" s="290"/>
      <c r="F42" s="290"/>
      <c r="G42" s="290"/>
      <c r="H42" s="292"/>
    </row>
    <row r="43" spans="3:8" ht="13.5" thickBot="1" x14ac:dyDescent="0.25">
      <c r="C43" s="290">
        <v>2009</v>
      </c>
      <c r="D43" s="290" t="s">
        <v>134</v>
      </c>
      <c r="E43" s="291">
        <v>39714</v>
      </c>
      <c r="F43" s="291">
        <v>39721</v>
      </c>
      <c r="G43" s="291">
        <v>39982</v>
      </c>
      <c r="H43" s="292"/>
    </row>
    <row r="44" spans="3:8" ht="13.5" thickBot="1" x14ac:dyDescent="0.25">
      <c r="C44" s="290">
        <v>2010</v>
      </c>
      <c r="D44" s="290" t="s">
        <v>149</v>
      </c>
      <c r="E44" s="291">
        <v>40071</v>
      </c>
      <c r="F44" s="291">
        <v>40093</v>
      </c>
      <c r="G44" s="291">
        <v>40340</v>
      </c>
      <c r="H44" s="292"/>
    </row>
    <row r="45" spans="3:8" ht="13.5" thickBot="1" x14ac:dyDescent="0.25">
      <c r="C45" s="290">
        <v>2011</v>
      </c>
      <c r="D45" s="290" t="s">
        <v>149</v>
      </c>
      <c r="E45" s="291">
        <v>40452</v>
      </c>
      <c r="F45" s="291">
        <v>40457</v>
      </c>
      <c r="G45" s="291">
        <v>40700</v>
      </c>
      <c r="H45" s="292"/>
    </row>
    <row r="46" spans="3:8" ht="13.5" thickBot="1" x14ac:dyDescent="0.25">
      <c r="C46" s="290">
        <v>2012</v>
      </c>
      <c r="D46" s="290" t="s">
        <v>189</v>
      </c>
      <c r="E46" s="291">
        <v>40813</v>
      </c>
      <c r="F46" s="291">
        <v>40840</v>
      </c>
      <c r="G46" s="291">
        <v>41051</v>
      </c>
      <c r="H46" s="292">
        <v>90</v>
      </c>
    </row>
    <row r="47" spans="3:8" ht="13.5" thickBot="1" x14ac:dyDescent="0.25">
      <c r="C47" s="290">
        <v>2013</v>
      </c>
      <c r="D47" s="290" t="s">
        <v>189</v>
      </c>
      <c r="E47" s="291">
        <v>41186</v>
      </c>
      <c r="F47" s="291">
        <v>41193</v>
      </c>
      <c r="G47" s="291">
        <v>41449</v>
      </c>
      <c r="H47" s="292"/>
    </row>
    <row r="48" spans="3:8" ht="13.5" thickBot="1" x14ac:dyDescent="0.25">
      <c r="C48" s="290">
        <v>2014</v>
      </c>
      <c r="D48" s="290" t="s">
        <v>205</v>
      </c>
      <c r="E48" s="291">
        <v>41556</v>
      </c>
      <c r="F48" s="291">
        <v>41571</v>
      </c>
      <c r="G48" s="291">
        <v>41807</v>
      </c>
      <c r="H48" s="292">
        <v>70</v>
      </c>
    </row>
    <row r="49" spans="3:8" ht="13.5" thickBot="1" x14ac:dyDescent="0.25">
      <c r="C49" s="293">
        <v>2015</v>
      </c>
      <c r="D49" s="293" t="s">
        <v>220</v>
      </c>
      <c r="E49" s="294">
        <v>41915</v>
      </c>
      <c r="F49" s="294">
        <v>41933</v>
      </c>
      <c r="G49" s="294">
        <v>42177</v>
      </c>
      <c r="H49" s="295">
        <v>70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K71" sqref="K71"/>
    </sheetView>
  </sheetViews>
  <sheetFormatPr defaultRowHeight="12.75" x14ac:dyDescent="0.2"/>
  <cols>
    <col min="1" max="16384" width="9.140625" style="14"/>
  </cols>
  <sheetData>
    <row r="1" spans="2:21" x14ac:dyDescent="0.2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53" t="s">
        <v>211</v>
      </c>
      <c r="O1" s="153" t="s">
        <v>212</v>
      </c>
      <c r="P1" s="153"/>
    </row>
    <row r="2" spans="2:21" x14ac:dyDescent="0.2">
      <c r="B2" s="14" t="s">
        <v>5</v>
      </c>
      <c r="C2" s="14" t="s">
        <v>6</v>
      </c>
      <c r="D2" s="14" t="s">
        <v>7</v>
      </c>
      <c r="E2" s="14" t="s">
        <v>8</v>
      </c>
      <c r="G2" s="153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84" t="s">
        <v>3</v>
      </c>
      <c r="N2" s="31" t="s">
        <v>210</v>
      </c>
      <c r="O2" s="31" t="s">
        <v>48</v>
      </c>
      <c r="P2" s="31" t="s">
        <v>213</v>
      </c>
    </row>
    <row r="3" spans="2:21" x14ac:dyDescent="0.2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 x14ac:dyDescent="0.2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5" si="0">1-(J4/H4)</f>
        <v>8.7035854392847445E-2</v>
      </c>
      <c r="O4" s="14">
        <f t="shared" ref="O4:O45" si="1">(J4-H4)</f>
        <v>-2.3850000000000016</v>
      </c>
      <c r="P4" s="14">
        <f t="shared" ref="P4:P45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 x14ac:dyDescent="0.2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 x14ac:dyDescent="0.2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 x14ac:dyDescent="0.2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 x14ac:dyDescent="0.2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 x14ac:dyDescent="0.2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 x14ac:dyDescent="0.2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 x14ac:dyDescent="0.2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 x14ac:dyDescent="0.2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 x14ac:dyDescent="0.2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 x14ac:dyDescent="0.2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 x14ac:dyDescent="0.2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 x14ac:dyDescent="0.2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 x14ac:dyDescent="0.2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 x14ac:dyDescent="0.2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 x14ac:dyDescent="0.2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 x14ac:dyDescent="0.2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 x14ac:dyDescent="0.2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 x14ac:dyDescent="0.2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 x14ac:dyDescent="0.2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 x14ac:dyDescent="0.2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 x14ac:dyDescent="0.2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 x14ac:dyDescent="0.2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 x14ac:dyDescent="0.2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 x14ac:dyDescent="0.2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 x14ac:dyDescent="0.2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 x14ac:dyDescent="0.2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 x14ac:dyDescent="0.2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 x14ac:dyDescent="0.2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 x14ac:dyDescent="0.2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 x14ac:dyDescent="0.2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 x14ac:dyDescent="0.2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 x14ac:dyDescent="0.2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 x14ac:dyDescent="0.2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 x14ac:dyDescent="0.2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 x14ac:dyDescent="0.2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 x14ac:dyDescent="0.2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 x14ac:dyDescent="0.2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 x14ac:dyDescent="0.2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 x14ac:dyDescent="0.2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 x14ac:dyDescent="0.2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x14ac:dyDescent="0.2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si="0"/>
        <v>-0.14606743877998385</v>
      </c>
      <c r="O45" s="14">
        <f t="shared" si="1"/>
        <v>5.1052650000000028</v>
      </c>
      <c r="P45" s="14">
        <f t="shared" si="2"/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x14ac:dyDescent="0.2">
      <c r="B46" s="14">
        <v>1971</v>
      </c>
      <c r="C46" s="14">
        <v>4</v>
      </c>
      <c r="D46" s="14">
        <v>2</v>
      </c>
      <c r="E46" s="14">
        <v>39.299999999999997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x14ac:dyDescent="0.2">
      <c r="B47" s="14">
        <v>1971</v>
      </c>
      <c r="C47" s="14">
        <v>4</v>
      </c>
      <c r="D47" s="14">
        <v>3</v>
      </c>
      <c r="E47" s="14">
        <v>35.1</v>
      </c>
      <c r="N47" s="14">
        <f>AVERAGE(N3:N45)</f>
        <v>-2.6359095673996646E-2</v>
      </c>
      <c r="O47" s="14">
        <f>AVERAGE(O3:O45)</f>
        <v>0.76325276829268252</v>
      </c>
      <c r="P47" s="14">
        <f>AVERAGE(P3:P45)</f>
        <v>2.0558335534883727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x14ac:dyDescent="0.2">
      <c r="B48" s="14">
        <v>1971</v>
      </c>
      <c r="C48" s="14">
        <v>4</v>
      </c>
      <c r="D48" s="14">
        <v>4</v>
      </c>
      <c r="E48" s="14">
        <v>39.6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x14ac:dyDescent="0.2">
      <c r="B49" s="14">
        <v>1971</v>
      </c>
      <c r="C49" s="14">
        <v>4</v>
      </c>
      <c r="D49" s="14">
        <v>5</v>
      </c>
      <c r="E49" s="14">
        <v>35.1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x14ac:dyDescent="0.2">
      <c r="B50" s="14">
        <v>1971</v>
      </c>
      <c r="C50" s="14">
        <v>4</v>
      </c>
      <c r="D50" s="14">
        <v>6</v>
      </c>
      <c r="E50" s="14">
        <v>38.6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 x14ac:dyDescent="0.2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 x14ac:dyDescent="0.2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 x14ac:dyDescent="0.2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 x14ac:dyDescent="0.2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 x14ac:dyDescent="0.2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 x14ac:dyDescent="0.2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 x14ac:dyDescent="0.2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 x14ac:dyDescent="0.2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 x14ac:dyDescent="0.2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 x14ac:dyDescent="0.2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 x14ac:dyDescent="0.2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 x14ac:dyDescent="0.2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 x14ac:dyDescent="0.2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 x14ac:dyDescent="0.2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 x14ac:dyDescent="0.2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 x14ac:dyDescent="0.2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 x14ac:dyDescent="0.2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 x14ac:dyDescent="0.2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 x14ac:dyDescent="0.2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 x14ac:dyDescent="0.2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 x14ac:dyDescent="0.2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 x14ac:dyDescent="0.2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 x14ac:dyDescent="0.2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 x14ac:dyDescent="0.2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 x14ac:dyDescent="0.2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 x14ac:dyDescent="0.2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 x14ac:dyDescent="0.2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 x14ac:dyDescent="0.2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 x14ac:dyDescent="0.2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 x14ac:dyDescent="0.2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 x14ac:dyDescent="0.2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 x14ac:dyDescent="0.2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 x14ac:dyDescent="0.2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 x14ac:dyDescent="0.2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 x14ac:dyDescent="0.2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 x14ac:dyDescent="0.2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 x14ac:dyDescent="0.2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 x14ac:dyDescent="0.2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 x14ac:dyDescent="0.2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 x14ac:dyDescent="0.2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 x14ac:dyDescent="0.2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 x14ac:dyDescent="0.2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 x14ac:dyDescent="0.2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 x14ac:dyDescent="0.2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 x14ac:dyDescent="0.2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 x14ac:dyDescent="0.2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 x14ac:dyDescent="0.2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 x14ac:dyDescent="0.2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 x14ac:dyDescent="0.2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 x14ac:dyDescent="0.2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 x14ac:dyDescent="0.2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 x14ac:dyDescent="0.2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 x14ac:dyDescent="0.2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 x14ac:dyDescent="0.2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 x14ac:dyDescent="0.2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 x14ac:dyDescent="0.2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 x14ac:dyDescent="0.2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 x14ac:dyDescent="0.2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 x14ac:dyDescent="0.2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 x14ac:dyDescent="0.2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 x14ac:dyDescent="0.2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 x14ac:dyDescent="0.2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 x14ac:dyDescent="0.2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 x14ac:dyDescent="0.2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 x14ac:dyDescent="0.2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 x14ac:dyDescent="0.2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 x14ac:dyDescent="0.2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 x14ac:dyDescent="0.2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 x14ac:dyDescent="0.2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 x14ac:dyDescent="0.2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 x14ac:dyDescent="0.2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 x14ac:dyDescent="0.2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 x14ac:dyDescent="0.2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 x14ac:dyDescent="0.2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 x14ac:dyDescent="0.2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 x14ac:dyDescent="0.2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 x14ac:dyDescent="0.2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 x14ac:dyDescent="0.2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 x14ac:dyDescent="0.2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 x14ac:dyDescent="0.2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 x14ac:dyDescent="0.2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 x14ac:dyDescent="0.2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 x14ac:dyDescent="0.2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 x14ac:dyDescent="0.2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 x14ac:dyDescent="0.2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 x14ac:dyDescent="0.2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 x14ac:dyDescent="0.2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 x14ac:dyDescent="0.2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 x14ac:dyDescent="0.2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 x14ac:dyDescent="0.2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 x14ac:dyDescent="0.2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 x14ac:dyDescent="0.2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 x14ac:dyDescent="0.2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 x14ac:dyDescent="0.2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 x14ac:dyDescent="0.2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 x14ac:dyDescent="0.2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 x14ac:dyDescent="0.2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 x14ac:dyDescent="0.2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 x14ac:dyDescent="0.2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 x14ac:dyDescent="0.2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 x14ac:dyDescent="0.2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 x14ac:dyDescent="0.2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 x14ac:dyDescent="0.2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 x14ac:dyDescent="0.2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 x14ac:dyDescent="0.2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 x14ac:dyDescent="0.2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 x14ac:dyDescent="0.2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 x14ac:dyDescent="0.2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 x14ac:dyDescent="0.2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 x14ac:dyDescent="0.2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 x14ac:dyDescent="0.2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 x14ac:dyDescent="0.2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 x14ac:dyDescent="0.2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 x14ac:dyDescent="0.2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 x14ac:dyDescent="0.2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 x14ac:dyDescent="0.2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 x14ac:dyDescent="0.2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 x14ac:dyDescent="0.2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 x14ac:dyDescent="0.2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 x14ac:dyDescent="0.2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 x14ac:dyDescent="0.2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 x14ac:dyDescent="0.2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 x14ac:dyDescent="0.2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 x14ac:dyDescent="0.2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 x14ac:dyDescent="0.2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 x14ac:dyDescent="0.2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 x14ac:dyDescent="0.2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 x14ac:dyDescent="0.2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 x14ac:dyDescent="0.2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 x14ac:dyDescent="0.2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 x14ac:dyDescent="0.2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 x14ac:dyDescent="0.2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 x14ac:dyDescent="0.2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 x14ac:dyDescent="0.2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 x14ac:dyDescent="0.2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 x14ac:dyDescent="0.2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 x14ac:dyDescent="0.2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 x14ac:dyDescent="0.2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 x14ac:dyDescent="0.2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 x14ac:dyDescent="0.2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 x14ac:dyDescent="0.2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 x14ac:dyDescent="0.2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 x14ac:dyDescent="0.2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 x14ac:dyDescent="0.2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 x14ac:dyDescent="0.2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 x14ac:dyDescent="0.2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 x14ac:dyDescent="0.2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 x14ac:dyDescent="0.2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 x14ac:dyDescent="0.2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 x14ac:dyDescent="0.2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 x14ac:dyDescent="0.2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 x14ac:dyDescent="0.2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 x14ac:dyDescent="0.2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 x14ac:dyDescent="0.2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 x14ac:dyDescent="0.2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 x14ac:dyDescent="0.2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 x14ac:dyDescent="0.2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 x14ac:dyDescent="0.2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 x14ac:dyDescent="0.2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 x14ac:dyDescent="0.2">
      <c r="B210" s="14">
        <v>1975</v>
      </c>
      <c r="C210" s="14">
        <v>3</v>
      </c>
      <c r="D210" s="14">
        <v>12</v>
      </c>
      <c r="E210" s="14">
        <v>46.948</v>
      </c>
    </row>
    <row r="211" spans="2:10" x14ac:dyDescent="0.2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 x14ac:dyDescent="0.2">
      <c r="B212" s="14">
        <v>1975</v>
      </c>
      <c r="C212" s="14">
        <v>3</v>
      </c>
      <c r="D212" s="14">
        <v>14</v>
      </c>
      <c r="E212" s="14">
        <v>45.012</v>
      </c>
    </row>
    <row r="213" spans="2:10" x14ac:dyDescent="0.2">
      <c r="B213" s="14">
        <v>1975</v>
      </c>
      <c r="C213" s="14">
        <v>4</v>
      </c>
      <c r="D213" s="14">
        <v>1</v>
      </c>
      <c r="E213" s="14">
        <v>33.517000000000003</v>
      </c>
      <c r="J213" s="185"/>
    </row>
    <row r="214" spans="2:10" x14ac:dyDescent="0.2">
      <c r="B214" s="14">
        <v>1975</v>
      </c>
      <c r="C214" s="14">
        <v>4</v>
      </c>
      <c r="D214" s="14">
        <v>2</v>
      </c>
      <c r="E214" s="14">
        <v>30.129000000000001</v>
      </c>
    </row>
    <row r="215" spans="2:10" x14ac:dyDescent="0.2">
      <c r="B215" s="14">
        <v>1975</v>
      </c>
      <c r="C215" s="14">
        <v>4</v>
      </c>
      <c r="D215" s="14">
        <v>3</v>
      </c>
      <c r="E215" s="14">
        <v>40.898000000000003</v>
      </c>
    </row>
    <row r="216" spans="2:10" x14ac:dyDescent="0.2">
      <c r="B216" s="14">
        <v>1975</v>
      </c>
      <c r="C216" s="14">
        <v>4</v>
      </c>
      <c r="D216" s="14">
        <v>4</v>
      </c>
      <c r="E216" s="14">
        <v>42.107999999999997</v>
      </c>
    </row>
    <row r="217" spans="2:10" x14ac:dyDescent="0.2">
      <c r="B217" s="14">
        <v>1975</v>
      </c>
      <c r="C217" s="14">
        <v>4</v>
      </c>
      <c r="D217" s="14">
        <v>5</v>
      </c>
      <c r="E217" s="14">
        <v>50.335999999999999</v>
      </c>
    </row>
    <row r="218" spans="2:10" x14ac:dyDescent="0.2">
      <c r="B218" s="14">
        <v>1975</v>
      </c>
      <c r="C218" s="14">
        <v>4</v>
      </c>
      <c r="D218" s="14">
        <v>6</v>
      </c>
      <c r="E218" s="14">
        <v>53.603000000000002</v>
      </c>
    </row>
    <row r="219" spans="2:10" x14ac:dyDescent="0.2">
      <c r="B219" s="14">
        <v>1975</v>
      </c>
      <c r="C219" s="14">
        <v>4</v>
      </c>
      <c r="D219" s="14">
        <v>7</v>
      </c>
      <c r="E219" s="14">
        <v>52.271999999999998</v>
      </c>
    </row>
    <row r="220" spans="2:10" x14ac:dyDescent="0.2">
      <c r="B220" s="14">
        <v>1975</v>
      </c>
      <c r="C220" s="14">
        <v>4</v>
      </c>
      <c r="D220" s="14">
        <v>8</v>
      </c>
      <c r="E220" s="14">
        <v>50.457000000000001</v>
      </c>
    </row>
    <row r="221" spans="2:10" x14ac:dyDescent="0.2">
      <c r="B221" s="14">
        <v>1975</v>
      </c>
      <c r="C221" s="14">
        <v>4</v>
      </c>
      <c r="D221" s="14">
        <v>9</v>
      </c>
      <c r="E221" s="14">
        <v>49.731000000000002</v>
      </c>
    </row>
    <row r="222" spans="2:10" x14ac:dyDescent="0.2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 x14ac:dyDescent="0.2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 x14ac:dyDescent="0.2">
      <c r="B224" s="14">
        <v>1975</v>
      </c>
      <c r="C224" s="14">
        <v>4</v>
      </c>
      <c r="D224" s="14">
        <v>12</v>
      </c>
      <c r="E224" s="14">
        <v>47.552999999999997</v>
      </c>
    </row>
    <row r="225" spans="2:5" x14ac:dyDescent="0.2">
      <c r="B225" s="14">
        <v>1975</v>
      </c>
      <c r="C225" s="14">
        <v>4</v>
      </c>
      <c r="D225" s="14">
        <v>13</v>
      </c>
      <c r="E225" s="14">
        <v>49.731000000000002</v>
      </c>
    </row>
    <row r="226" spans="2:5" x14ac:dyDescent="0.2">
      <c r="B226" s="14">
        <v>1975</v>
      </c>
      <c r="C226" s="14">
        <v>4</v>
      </c>
      <c r="D226" s="14">
        <v>14</v>
      </c>
      <c r="E226" s="14">
        <v>54.087000000000003</v>
      </c>
    </row>
    <row r="227" spans="2:5" x14ac:dyDescent="0.2">
      <c r="B227" s="14">
        <v>1976</v>
      </c>
      <c r="C227" s="14">
        <v>1</v>
      </c>
      <c r="D227" s="14">
        <v>1</v>
      </c>
      <c r="E227" s="14">
        <v>21.78</v>
      </c>
    </row>
    <row r="228" spans="2:5" x14ac:dyDescent="0.2">
      <c r="B228" s="14">
        <v>1976</v>
      </c>
      <c r="C228" s="14">
        <v>1</v>
      </c>
      <c r="D228" s="14">
        <v>2</v>
      </c>
      <c r="E228" s="14">
        <v>19.239000000000001</v>
      </c>
    </row>
    <row r="229" spans="2:5" x14ac:dyDescent="0.2">
      <c r="B229" s="14">
        <v>1976</v>
      </c>
      <c r="C229" s="14">
        <v>1</v>
      </c>
      <c r="D229" s="14">
        <v>3</v>
      </c>
      <c r="E229" s="14">
        <v>24.805</v>
      </c>
    </row>
    <row r="230" spans="2:5" x14ac:dyDescent="0.2">
      <c r="B230" s="14">
        <v>1976</v>
      </c>
      <c r="C230" s="14">
        <v>1</v>
      </c>
      <c r="D230" s="14">
        <v>4</v>
      </c>
      <c r="E230" s="14">
        <v>29.04</v>
      </c>
    </row>
    <row r="231" spans="2:5" x14ac:dyDescent="0.2">
      <c r="B231" s="14">
        <v>1976</v>
      </c>
      <c r="C231" s="14">
        <v>1</v>
      </c>
      <c r="D231" s="14">
        <v>5</v>
      </c>
      <c r="E231" s="14">
        <v>39.808999999999997</v>
      </c>
    </row>
    <row r="232" spans="2:5" x14ac:dyDescent="0.2">
      <c r="B232" s="14">
        <v>1976</v>
      </c>
      <c r="C232" s="14">
        <v>1</v>
      </c>
      <c r="D232" s="14">
        <v>6</v>
      </c>
      <c r="E232" s="14">
        <v>40.898000000000003</v>
      </c>
    </row>
    <row r="233" spans="2:5" x14ac:dyDescent="0.2">
      <c r="B233" s="14">
        <v>1976</v>
      </c>
      <c r="C233" s="14">
        <v>1</v>
      </c>
      <c r="D233" s="14">
        <v>7</v>
      </c>
      <c r="E233" s="14">
        <v>47.915999999999997</v>
      </c>
    </row>
    <row r="234" spans="2:5" x14ac:dyDescent="0.2">
      <c r="B234" s="14">
        <v>1976</v>
      </c>
      <c r="C234" s="14">
        <v>1</v>
      </c>
      <c r="D234" s="14">
        <v>8</v>
      </c>
      <c r="E234" s="14">
        <v>34.606000000000002</v>
      </c>
    </row>
    <row r="235" spans="2:5" x14ac:dyDescent="0.2">
      <c r="B235" s="14">
        <v>1976</v>
      </c>
      <c r="C235" s="14">
        <v>1</v>
      </c>
      <c r="D235" s="14">
        <v>9</v>
      </c>
      <c r="E235" s="14">
        <v>37.026000000000003</v>
      </c>
    </row>
    <row r="236" spans="2:5" x14ac:dyDescent="0.2">
      <c r="B236" s="14">
        <v>1976</v>
      </c>
      <c r="C236" s="14">
        <v>1</v>
      </c>
      <c r="D236" s="14">
        <v>10</v>
      </c>
      <c r="E236" s="14">
        <v>37.872999999999998</v>
      </c>
    </row>
    <row r="237" spans="2:5" x14ac:dyDescent="0.2">
      <c r="B237" s="14">
        <v>1976</v>
      </c>
      <c r="C237" s="14">
        <v>1</v>
      </c>
      <c r="D237" s="14">
        <v>11</v>
      </c>
      <c r="E237" s="14">
        <v>42.107999999999997</v>
      </c>
    </row>
    <row r="238" spans="2:5" x14ac:dyDescent="0.2">
      <c r="B238" s="14">
        <v>1976</v>
      </c>
      <c r="C238" s="14">
        <v>1</v>
      </c>
      <c r="D238" s="14">
        <v>12</v>
      </c>
      <c r="E238" s="14">
        <v>36.905000000000001</v>
      </c>
    </row>
    <row r="239" spans="2:5" x14ac:dyDescent="0.2">
      <c r="B239" s="14">
        <v>1976</v>
      </c>
      <c r="C239" s="14">
        <v>1</v>
      </c>
      <c r="D239" s="14">
        <v>13</v>
      </c>
      <c r="E239" s="14">
        <v>46.343000000000004</v>
      </c>
    </row>
    <row r="240" spans="2:5" x14ac:dyDescent="0.2">
      <c r="B240" s="14">
        <v>1976</v>
      </c>
      <c r="C240" s="14">
        <v>1</v>
      </c>
      <c r="D240" s="14">
        <v>14</v>
      </c>
      <c r="E240" s="14">
        <v>40.292999999999999</v>
      </c>
    </row>
    <row r="241" spans="2:5" x14ac:dyDescent="0.2">
      <c r="B241" s="14">
        <v>1976</v>
      </c>
      <c r="C241" s="14">
        <v>2</v>
      </c>
      <c r="D241" s="14">
        <v>1</v>
      </c>
      <c r="E241" s="14">
        <v>23.474</v>
      </c>
    </row>
    <row r="242" spans="2:5" x14ac:dyDescent="0.2">
      <c r="B242" s="14">
        <v>1976</v>
      </c>
      <c r="C242" s="14">
        <v>2</v>
      </c>
      <c r="D242" s="14">
        <v>2</v>
      </c>
      <c r="E242" s="14">
        <v>24.805</v>
      </c>
    </row>
    <row r="243" spans="2:5" x14ac:dyDescent="0.2">
      <c r="B243" s="14">
        <v>1976</v>
      </c>
      <c r="C243" s="14">
        <v>2</v>
      </c>
      <c r="D243" s="14">
        <v>3</v>
      </c>
      <c r="E243" s="14">
        <v>25.289000000000001</v>
      </c>
    </row>
    <row r="244" spans="2:5" x14ac:dyDescent="0.2">
      <c r="B244" s="14">
        <v>1976</v>
      </c>
      <c r="C244" s="14">
        <v>2</v>
      </c>
      <c r="D244" s="14">
        <v>4</v>
      </c>
      <c r="E244" s="14">
        <v>32.064999999999998</v>
      </c>
    </row>
    <row r="245" spans="2:5" x14ac:dyDescent="0.2">
      <c r="B245" s="14">
        <v>1976</v>
      </c>
      <c r="C245" s="14">
        <v>2</v>
      </c>
      <c r="D245" s="14">
        <v>5</v>
      </c>
      <c r="E245" s="14">
        <v>41.261000000000003</v>
      </c>
    </row>
    <row r="246" spans="2:5" x14ac:dyDescent="0.2">
      <c r="B246" s="14">
        <v>1976</v>
      </c>
      <c r="C246" s="14">
        <v>2</v>
      </c>
      <c r="D246" s="14">
        <v>6</v>
      </c>
      <c r="E246" s="14">
        <v>46.463999999999999</v>
      </c>
    </row>
    <row r="247" spans="2:5" x14ac:dyDescent="0.2">
      <c r="B247" s="14">
        <v>1976</v>
      </c>
      <c r="C247" s="14">
        <v>2</v>
      </c>
      <c r="D247" s="14">
        <v>7</v>
      </c>
      <c r="E247" s="14">
        <v>48.884</v>
      </c>
    </row>
    <row r="248" spans="2:5" x14ac:dyDescent="0.2">
      <c r="B248" s="14">
        <v>1976</v>
      </c>
      <c r="C248" s="14">
        <v>2</v>
      </c>
      <c r="D248" s="14">
        <v>8</v>
      </c>
      <c r="E248" s="14">
        <v>35.695</v>
      </c>
    </row>
    <row r="249" spans="2:5" x14ac:dyDescent="0.2">
      <c r="B249" s="14">
        <v>1976</v>
      </c>
      <c r="C249" s="14">
        <v>2</v>
      </c>
      <c r="D249" s="14">
        <v>9</v>
      </c>
      <c r="E249" s="14">
        <v>42.35</v>
      </c>
    </row>
    <row r="250" spans="2:5" x14ac:dyDescent="0.2">
      <c r="B250" s="14">
        <v>1976</v>
      </c>
      <c r="C250" s="14">
        <v>2</v>
      </c>
      <c r="D250" s="14">
        <v>10</v>
      </c>
      <c r="E250" s="14">
        <v>39.808999999999997</v>
      </c>
    </row>
    <row r="251" spans="2:5" x14ac:dyDescent="0.2">
      <c r="B251" s="14">
        <v>1976</v>
      </c>
      <c r="C251" s="14">
        <v>2</v>
      </c>
      <c r="D251" s="14">
        <v>11</v>
      </c>
      <c r="E251" s="14">
        <v>39.445999999999998</v>
      </c>
    </row>
    <row r="252" spans="2:5" x14ac:dyDescent="0.2">
      <c r="B252" s="14">
        <v>1976</v>
      </c>
      <c r="C252" s="14">
        <v>2</v>
      </c>
      <c r="D252" s="14">
        <v>12</v>
      </c>
      <c r="E252" s="14">
        <v>44.890999999999998</v>
      </c>
    </row>
    <row r="253" spans="2:5" x14ac:dyDescent="0.2">
      <c r="B253" s="14">
        <v>1976</v>
      </c>
      <c r="C253" s="14">
        <v>2</v>
      </c>
      <c r="D253" s="14">
        <v>13</v>
      </c>
      <c r="E253" s="14">
        <v>47.915999999999997</v>
      </c>
    </row>
    <row r="254" spans="2:5" x14ac:dyDescent="0.2">
      <c r="B254" s="14">
        <v>1976</v>
      </c>
      <c r="C254" s="14">
        <v>2</v>
      </c>
      <c r="D254" s="14">
        <v>14</v>
      </c>
      <c r="E254" s="14">
        <v>45.012</v>
      </c>
    </row>
    <row r="255" spans="2:5" x14ac:dyDescent="0.2">
      <c r="B255" s="14">
        <v>1976</v>
      </c>
      <c r="C255" s="14">
        <v>3</v>
      </c>
      <c r="D255" s="14">
        <v>1</v>
      </c>
      <c r="E255" s="14">
        <v>26.135999999999999</v>
      </c>
    </row>
    <row r="256" spans="2:5" x14ac:dyDescent="0.2">
      <c r="B256" s="14">
        <v>1976</v>
      </c>
      <c r="C256" s="14">
        <v>3</v>
      </c>
      <c r="D256" s="14">
        <v>2</v>
      </c>
      <c r="E256" s="14">
        <v>24.2</v>
      </c>
    </row>
    <row r="257" spans="2:5" x14ac:dyDescent="0.2">
      <c r="B257" s="14">
        <v>1976</v>
      </c>
      <c r="C257" s="14">
        <v>3</v>
      </c>
      <c r="D257" s="14">
        <v>3</v>
      </c>
      <c r="E257" s="14">
        <v>29.887</v>
      </c>
    </row>
    <row r="258" spans="2:5" x14ac:dyDescent="0.2">
      <c r="B258" s="14">
        <v>1976</v>
      </c>
      <c r="C258" s="14">
        <v>3</v>
      </c>
      <c r="D258" s="14">
        <v>4</v>
      </c>
      <c r="E258" s="14">
        <v>35.816000000000003</v>
      </c>
    </row>
    <row r="259" spans="2:5" x14ac:dyDescent="0.2">
      <c r="B259" s="14">
        <v>1976</v>
      </c>
      <c r="C259" s="14">
        <v>3</v>
      </c>
      <c r="D259" s="14">
        <v>5</v>
      </c>
      <c r="E259" s="14">
        <v>38.356999999999999</v>
      </c>
    </row>
    <row r="260" spans="2:5" x14ac:dyDescent="0.2">
      <c r="B260" s="14">
        <v>1976</v>
      </c>
      <c r="C260" s="14">
        <v>3</v>
      </c>
      <c r="D260" s="14">
        <v>6</v>
      </c>
      <c r="E260" s="14">
        <v>45.738</v>
      </c>
    </row>
    <row r="261" spans="2:5" x14ac:dyDescent="0.2">
      <c r="B261" s="14">
        <v>1976</v>
      </c>
      <c r="C261" s="14">
        <v>3</v>
      </c>
      <c r="D261" s="14">
        <v>7</v>
      </c>
      <c r="E261" s="14">
        <v>45.738</v>
      </c>
    </row>
    <row r="262" spans="2:5" x14ac:dyDescent="0.2">
      <c r="B262" s="14">
        <v>1976</v>
      </c>
      <c r="C262" s="14">
        <v>3</v>
      </c>
      <c r="D262" s="14">
        <v>8</v>
      </c>
      <c r="E262" s="14">
        <v>44.890999999999998</v>
      </c>
    </row>
    <row r="263" spans="2:5" x14ac:dyDescent="0.2">
      <c r="B263" s="14">
        <v>1976</v>
      </c>
      <c r="C263" s="14">
        <v>3</v>
      </c>
      <c r="D263" s="14">
        <v>9</v>
      </c>
      <c r="E263" s="14">
        <v>38.115000000000002</v>
      </c>
    </row>
    <row r="264" spans="2:5" x14ac:dyDescent="0.2">
      <c r="B264" s="14">
        <v>1976</v>
      </c>
      <c r="C264" s="14">
        <v>3</v>
      </c>
      <c r="D264" s="14">
        <v>10</v>
      </c>
      <c r="E264" s="14">
        <v>40.777000000000001</v>
      </c>
    </row>
    <row r="265" spans="2:5" x14ac:dyDescent="0.2">
      <c r="B265" s="14">
        <v>1976</v>
      </c>
      <c r="C265" s="14">
        <v>3</v>
      </c>
      <c r="D265" s="14">
        <v>11</v>
      </c>
      <c r="E265" s="14">
        <v>39.082999999999998</v>
      </c>
    </row>
    <row r="266" spans="2:5" x14ac:dyDescent="0.2">
      <c r="B266" s="14">
        <v>1976</v>
      </c>
      <c r="C266" s="14">
        <v>3</v>
      </c>
      <c r="D266" s="14">
        <v>12</v>
      </c>
      <c r="E266" s="14">
        <v>36.299999999999997</v>
      </c>
    </row>
    <row r="267" spans="2:5" x14ac:dyDescent="0.2">
      <c r="B267" s="14">
        <v>1976</v>
      </c>
      <c r="C267" s="14">
        <v>3</v>
      </c>
      <c r="D267" s="14">
        <v>13</v>
      </c>
      <c r="E267" s="14">
        <v>44.406999999999996</v>
      </c>
    </row>
    <row r="268" spans="2:5" x14ac:dyDescent="0.2">
      <c r="B268" s="14">
        <v>1976</v>
      </c>
      <c r="C268" s="14">
        <v>3</v>
      </c>
      <c r="D268" s="14">
        <v>14</v>
      </c>
      <c r="E268" s="14">
        <v>39.082999999999998</v>
      </c>
    </row>
    <row r="269" spans="2:5" x14ac:dyDescent="0.2">
      <c r="B269" s="14">
        <v>1976</v>
      </c>
      <c r="C269" s="14">
        <v>4</v>
      </c>
      <c r="D269" s="14">
        <v>1</v>
      </c>
      <c r="E269" s="14">
        <v>30.370999999999999</v>
      </c>
    </row>
    <row r="270" spans="2:5" x14ac:dyDescent="0.2">
      <c r="B270" s="14">
        <v>1976</v>
      </c>
      <c r="C270" s="14">
        <v>4</v>
      </c>
      <c r="D270" s="14">
        <v>2</v>
      </c>
      <c r="E270" s="14">
        <v>24.805</v>
      </c>
    </row>
    <row r="271" spans="2:5" x14ac:dyDescent="0.2">
      <c r="B271" s="14">
        <v>1976</v>
      </c>
      <c r="C271" s="14">
        <v>4</v>
      </c>
      <c r="D271" s="14">
        <v>3</v>
      </c>
      <c r="E271" s="14">
        <v>30.007999999999999</v>
      </c>
    </row>
    <row r="272" spans="2:5" x14ac:dyDescent="0.2">
      <c r="B272" s="14">
        <v>1976</v>
      </c>
      <c r="C272" s="14">
        <v>4</v>
      </c>
      <c r="D272" s="14">
        <v>4</v>
      </c>
      <c r="E272" s="14">
        <v>31.338999999999999</v>
      </c>
    </row>
    <row r="273" spans="2:5" x14ac:dyDescent="0.2">
      <c r="B273" s="14">
        <v>1976</v>
      </c>
      <c r="C273" s="14">
        <v>4</v>
      </c>
      <c r="D273" s="14">
        <v>5</v>
      </c>
      <c r="E273" s="14">
        <v>41.018999999999998</v>
      </c>
    </row>
    <row r="274" spans="2:5" x14ac:dyDescent="0.2">
      <c r="B274" s="14">
        <v>1976</v>
      </c>
      <c r="C274" s="14">
        <v>4</v>
      </c>
      <c r="D274" s="14">
        <v>6</v>
      </c>
      <c r="E274" s="14">
        <v>45.253999999999998</v>
      </c>
    </row>
    <row r="275" spans="2:5" x14ac:dyDescent="0.2">
      <c r="B275" s="14">
        <v>1976</v>
      </c>
      <c r="C275" s="14">
        <v>4</v>
      </c>
      <c r="D275" s="14">
        <v>7</v>
      </c>
      <c r="E275" s="14">
        <v>44.406999999999996</v>
      </c>
    </row>
    <row r="276" spans="2:5" x14ac:dyDescent="0.2">
      <c r="B276" s="14">
        <v>1976</v>
      </c>
      <c r="C276" s="14">
        <v>4</v>
      </c>
      <c r="D276" s="14">
        <v>8</v>
      </c>
      <c r="E276" s="14">
        <v>44.649000000000001</v>
      </c>
    </row>
    <row r="277" spans="2:5" x14ac:dyDescent="0.2">
      <c r="B277" s="14">
        <v>1976</v>
      </c>
      <c r="C277" s="14">
        <v>4</v>
      </c>
      <c r="D277" s="14">
        <v>9</v>
      </c>
      <c r="E277" s="14">
        <v>40.534999999999997</v>
      </c>
    </row>
    <row r="278" spans="2:5" x14ac:dyDescent="0.2">
      <c r="B278" s="14">
        <v>1976</v>
      </c>
      <c r="C278" s="14">
        <v>4</v>
      </c>
      <c r="D278" s="14">
        <v>10</v>
      </c>
      <c r="E278" s="14">
        <v>33.154000000000003</v>
      </c>
    </row>
    <row r="279" spans="2:5" x14ac:dyDescent="0.2">
      <c r="B279" s="14">
        <v>1976</v>
      </c>
      <c r="C279" s="14">
        <v>4</v>
      </c>
      <c r="D279" s="14">
        <v>11</v>
      </c>
      <c r="E279" s="14">
        <v>36.542000000000002</v>
      </c>
    </row>
    <row r="280" spans="2:5" x14ac:dyDescent="0.2">
      <c r="B280" s="14">
        <v>1976</v>
      </c>
      <c r="C280" s="14">
        <v>4</v>
      </c>
      <c r="D280" s="14">
        <v>12</v>
      </c>
      <c r="E280" s="14">
        <v>38.841000000000001</v>
      </c>
    </row>
    <row r="281" spans="2:5" x14ac:dyDescent="0.2">
      <c r="B281" s="14">
        <v>1976</v>
      </c>
      <c r="C281" s="14">
        <v>4</v>
      </c>
      <c r="D281" s="14">
        <v>13</v>
      </c>
      <c r="E281" s="14">
        <v>45.616999999999997</v>
      </c>
    </row>
    <row r="282" spans="2:5" x14ac:dyDescent="0.2">
      <c r="B282" s="14">
        <v>1976</v>
      </c>
      <c r="C282" s="14">
        <v>4</v>
      </c>
      <c r="D282" s="14">
        <v>14</v>
      </c>
      <c r="E282" s="14">
        <v>47.673999999999999</v>
      </c>
    </row>
    <row r="283" spans="2:5" x14ac:dyDescent="0.2">
      <c r="B283" s="14">
        <v>1977</v>
      </c>
      <c r="C283" s="14">
        <v>1</v>
      </c>
      <c r="D283" s="14">
        <v>1</v>
      </c>
      <c r="E283" s="14">
        <v>14.882999999999999</v>
      </c>
    </row>
    <row r="284" spans="2:5" x14ac:dyDescent="0.2">
      <c r="B284" s="14">
        <v>1977</v>
      </c>
      <c r="C284" s="14">
        <v>1</v>
      </c>
      <c r="D284" s="14">
        <v>2</v>
      </c>
      <c r="E284" s="14">
        <v>14.641</v>
      </c>
    </row>
    <row r="285" spans="2:5" x14ac:dyDescent="0.2">
      <c r="B285" s="14">
        <v>1977</v>
      </c>
      <c r="C285" s="14">
        <v>1</v>
      </c>
      <c r="D285" s="14">
        <v>3</v>
      </c>
      <c r="E285" s="14">
        <v>26.983000000000001</v>
      </c>
    </row>
    <row r="286" spans="2:5" x14ac:dyDescent="0.2">
      <c r="B286" s="14">
        <v>1977</v>
      </c>
      <c r="C286" s="14">
        <v>1</v>
      </c>
      <c r="D286" s="14">
        <v>4</v>
      </c>
      <c r="E286" s="14">
        <v>26.861999999999998</v>
      </c>
    </row>
    <row r="287" spans="2:5" x14ac:dyDescent="0.2">
      <c r="B287" s="14">
        <v>1977</v>
      </c>
      <c r="C287" s="14">
        <v>1</v>
      </c>
      <c r="D287" s="14">
        <v>5</v>
      </c>
      <c r="E287" s="14">
        <v>30.25</v>
      </c>
    </row>
    <row r="288" spans="2:5" x14ac:dyDescent="0.2">
      <c r="B288" s="14">
        <v>1977</v>
      </c>
      <c r="C288" s="14">
        <v>1</v>
      </c>
      <c r="D288" s="14">
        <v>6</v>
      </c>
      <c r="E288" s="14">
        <v>29.04</v>
      </c>
    </row>
    <row r="289" spans="2:5" x14ac:dyDescent="0.2">
      <c r="B289" s="14">
        <v>1977</v>
      </c>
      <c r="C289" s="14">
        <v>1</v>
      </c>
      <c r="D289" s="14">
        <v>7</v>
      </c>
      <c r="E289" s="14">
        <v>26.015000000000001</v>
      </c>
    </row>
    <row r="290" spans="2:5" x14ac:dyDescent="0.2">
      <c r="B290" s="14">
        <v>1977</v>
      </c>
      <c r="C290" s="14">
        <v>1</v>
      </c>
      <c r="D290" s="14">
        <v>8</v>
      </c>
      <c r="E290" s="14">
        <v>21.053999999999998</v>
      </c>
    </row>
    <row r="291" spans="2:5" x14ac:dyDescent="0.2">
      <c r="B291" s="14">
        <v>1977</v>
      </c>
      <c r="C291" s="14">
        <v>1</v>
      </c>
      <c r="D291" s="14">
        <v>9</v>
      </c>
      <c r="E291" s="14">
        <v>30.734000000000002</v>
      </c>
    </row>
    <row r="292" spans="2:5" x14ac:dyDescent="0.2">
      <c r="B292" s="14">
        <v>1977</v>
      </c>
      <c r="C292" s="14">
        <v>1</v>
      </c>
      <c r="D292" s="14">
        <v>10</v>
      </c>
      <c r="E292" s="14">
        <v>34.122</v>
      </c>
    </row>
    <row r="293" spans="2:5" x14ac:dyDescent="0.2">
      <c r="B293" s="14">
        <v>1977</v>
      </c>
      <c r="C293" s="14">
        <v>1</v>
      </c>
      <c r="D293" s="14">
        <v>11</v>
      </c>
      <c r="E293" s="14">
        <v>32.427999999999997</v>
      </c>
    </row>
    <row r="294" spans="2:5" x14ac:dyDescent="0.2">
      <c r="B294" s="14">
        <v>1977</v>
      </c>
      <c r="C294" s="14">
        <v>1</v>
      </c>
      <c r="D294" s="14">
        <v>12</v>
      </c>
      <c r="E294" s="14">
        <v>30.007999999999999</v>
      </c>
    </row>
    <row r="295" spans="2:5" x14ac:dyDescent="0.2">
      <c r="B295" s="14">
        <v>1977</v>
      </c>
      <c r="C295" s="14">
        <v>1</v>
      </c>
      <c r="D295" s="14">
        <v>13</v>
      </c>
      <c r="E295" s="14">
        <v>26.257000000000001</v>
      </c>
    </row>
    <row r="296" spans="2:5" x14ac:dyDescent="0.2">
      <c r="B296" s="14">
        <v>1977</v>
      </c>
      <c r="C296" s="14">
        <v>1</v>
      </c>
      <c r="D296" s="14">
        <v>14</v>
      </c>
      <c r="E296" s="14">
        <v>31.702000000000002</v>
      </c>
    </row>
    <row r="297" spans="2:5" x14ac:dyDescent="0.2">
      <c r="B297" s="14">
        <v>1977</v>
      </c>
      <c r="C297" s="14">
        <v>2</v>
      </c>
      <c r="D297" s="14">
        <v>1</v>
      </c>
      <c r="E297" s="14">
        <v>13.552</v>
      </c>
    </row>
    <row r="298" spans="2:5" x14ac:dyDescent="0.2">
      <c r="B298" s="14">
        <v>1977</v>
      </c>
      <c r="C298" s="14">
        <v>2</v>
      </c>
      <c r="D298" s="14">
        <v>2</v>
      </c>
      <c r="E298" s="14">
        <v>16.818999999999999</v>
      </c>
    </row>
    <row r="299" spans="2:5" x14ac:dyDescent="0.2">
      <c r="B299" s="14">
        <v>1977</v>
      </c>
      <c r="C299" s="14">
        <v>2</v>
      </c>
      <c r="D299" s="14">
        <v>3</v>
      </c>
      <c r="E299" s="14">
        <v>23.837</v>
      </c>
    </row>
    <row r="300" spans="2:5" x14ac:dyDescent="0.2">
      <c r="B300" s="14">
        <v>1977</v>
      </c>
      <c r="C300" s="14">
        <v>2</v>
      </c>
      <c r="D300" s="14">
        <v>4</v>
      </c>
      <c r="E300" s="14">
        <v>26.015000000000001</v>
      </c>
    </row>
    <row r="301" spans="2:5" x14ac:dyDescent="0.2">
      <c r="B301" s="14">
        <v>1977</v>
      </c>
      <c r="C301" s="14">
        <v>2</v>
      </c>
      <c r="D301" s="14">
        <v>5</v>
      </c>
      <c r="E301" s="14">
        <v>28.434999999999999</v>
      </c>
    </row>
    <row r="302" spans="2:5" x14ac:dyDescent="0.2">
      <c r="B302" s="14">
        <v>1977</v>
      </c>
      <c r="C302" s="14">
        <v>2</v>
      </c>
      <c r="D302" s="14">
        <v>6</v>
      </c>
      <c r="E302" s="14">
        <v>31.46</v>
      </c>
    </row>
    <row r="303" spans="2:5" x14ac:dyDescent="0.2">
      <c r="B303" s="14">
        <v>1977</v>
      </c>
      <c r="C303" s="14">
        <v>2</v>
      </c>
      <c r="D303" s="14">
        <v>7</v>
      </c>
      <c r="E303" s="14">
        <v>32.307000000000002</v>
      </c>
    </row>
    <row r="304" spans="2:5" x14ac:dyDescent="0.2">
      <c r="B304" s="14">
        <v>1977</v>
      </c>
      <c r="C304" s="14">
        <v>2</v>
      </c>
      <c r="D304" s="14">
        <v>8</v>
      </c>
      <c r="E304" s="14">
        <v>23.837</v>
      </c>
    </row>
    <row r="305" spans="2:5" x14ac:dyDescent="0.2">
      <c r="B305" s="14">
        <v>1977</v>
      </c>
      <c r="C305" s="14">
        <v>2</v>
      </c>
      <c r="D305" s="14">
        <v>9</v>
      </c>
      <c r="E305" s="14">
        <v>31.097000000000001</v>
      </c>
    </row>
    <row r="306" spans="2:5" x14ac:dyDescent="0.2">
      <c r="B306" s="14">
        <v>1977</v>
      </c>
      <c r="C306" s="14">
        <v>2</v>
      </c>
      <c r="D306" s="14">
        <v>10</v>
      </c>
      <c r="E306" s="14">
        <v>30.007999999999999</v>
      </c>
    </row>
    <row r="307" spans="2:5" x14ac:dyDescent="0.2">
      <c r="B307" s="14">
        <v>1977</v>
      </c>
      <c r="C307" s="14">
        <v>2</v>
      </c>
      <c r="D307" s="14">
        <v>11</v>
      </c>
      <c r="E307" s="14">
        <v>32.307000000000002</v>
      </c>
    </row>
    <row r="308" spans="2:5" x14ac:dyDescent="0.2">
      <c r="B308" s="14">
        <v>1977</v>
      </c>
      <c r="C308" s="14">
        <v>2</v>
      </c>
      <c r="D308" s="14">
        <v>12</v>
      </c>
      <c r="E308" s="14">
        <v>32.790999999999997</v>
      </c>
    </row>
    <row r="309" spans="2:5" x14ac:dyDescent="0.2">
      <c r="B309" s="14">
        <v>1977</v>
      </c>
      <c r="C309" s="14">
        <v>2</v>
      </c>
      <c r="D309" s="14">
        <v>13</v>
      </c>
      <c r="E309" s="14">
        <v>31.097000000000001</v>
      </c>
    </row>
    <row r="310" spans="2:5" x14ac:dyDescent="0.2">
      <c r="B310" s="14">
        <v>1977</v>
      </c>
      <c r="C310" s="14">
        <v>2</v>
      </c>
      <c r="D310" s="14">
        <v>14</v>
      </c>
      <c r="E310" s="14">
        <v>37.026000000000003</v>
      </c>
    </row>
    <row r="311" spans="2:5" x14ac:dyDescent="0.2">
      <c r="B311" s="14">
        <v>1977</v>
      </c>
      <c r="C311" s="14">
        <v>3</v>
      </c>
      <c r="D311" s="14">
        <v>1</v>
      </c>
      <c r="E311" s="14">
        <v>12.221</v>
      </c>
    </row>
    <row r="312" spans="2:5" x14ac:dyDescent="0.2">
      <c r="B312" s="14">
        <v>1977</v>
      </c>
      <c r="C312" s="14">
        <v>3</v>
      </c>
      <c r="D312" s="14">
        <v>2</v>
      </c>
      <c r="E312" s="14">
        <v>15.972</v>
      </c>
    </row>
    <row r="313" spans="2:5" x14ac:dyDescent="0.2">
      <c r="B313" s="14">
        <v>1977</v>
      </c>
      <c r="C313" s="14">
        <v>3</v>
      </c>
      <c r="D313" s="14">
        <v>3</v>
      </c>
      <c r="E313" s="14">
        <v>28.677</v>
      </c>
    </row>
    <row r="314" spans="2:5" x14ac:dyDescent="0.2">
      <c r="B314" s="14">
        <v>1977</v>
      </c>
      <c r="C314" s="14">
        <v>3</v>
      </c>
      <c r="D314" s="14">
        <v>4</v>
      </c>
      <c r="E314" s="14">
        <v>30.25</v>
      </c>
    </row>
    <row r="315" spans="2:5" x14ac:dyDescent="0.2">
      <c r="B315" s="14">
        <v>1977</v>
      </c>
      <c r="C315" s="14">
        <v>3</v>
      </c>
      <c r="D315" s="14">
        <v>5</v>
      </c>
      <c r="E315" s="14">
        <v>26.861999999999998</v>
      </c>
    </row>
    <row r="316" spans="2:5" x14ac:dyDescent="0.2">
      <c r="B316" s="14">
        <v>1977</v>
      </c>
      <c r="C316" s="14">
        <v>3</v>
      </c>
      <c r="D316" s="14">
        <v>6</v>
      </c>
      <c r="E316" s="14">
        <v>30.370999999999999</v>
      </c>
    </row>
    <row r="317" spans="2:5" x14ac:dyDescent="0.2">
      <c r="B317" s="14">
        <v>1977</v>
      </c>
      <c r="C317" s="14">
        <v>3</v>
      </c>
      <c r="D317" s="14">
        <v>7</v>
      </c>
      <c r="E317" s="14">
        <v>29.524000000000001</v>
      </c>
    </row>
    <row r="318" spans="2:5" x14ac:dyDescent="0.2">
      <c r="B318" s="14">
        <v>1977</v>
      </c>
      <c r="C318" s="14">
        <v>3</v>
      </c>
      <c r="D318" s="14">
        <v>8</v>
      </c>
      <c r="E318" s="14">
        <v>28.919</v>
      </c>
    </row>
    <row r="319" spans="2:5" x14ac:dyDescent="0.2">
      <c r="B319" s="14">
        <v>1977</v>
      </c>
      <c r="C319" s="14">
        <v>3</v>
      </c>
      <c r="D319" s="14">
        <v>9</v>
      </c>
      <c r="E319" s="14">
        <v>32.064999999999998</v>
      </c>
    </row>
    <row r="320" spans="2:5" x14ac:dyDescent="0.2">
      <c r="B320" s="14">
        <v>1977</v>
      </c>
      <c r="C320" s="14">
        <v>3</v>
      </c>
      <c r="D320" s="14">
        <v>10</v>
      </c>
      <c r="E320" s="14">
        <v>31.46</v>
      </c>
    </row>
    <row r="321" spans="2:5" x14ac:dyDescent="0.2">
      <c r="B321" s="14">
        <v>1977</v>
      </c>
      <c r="C321" s="14">
        <v>3</v>
      </c>
      <c r="D321" s="14">
        <v>11</v>
      </c>
      <c r="E321" s="14">
        <v>31.943999999999999</v>
      </c>
    </row>
    <row r="322" spans="2:5" x14ac:dyDescent="0.2">
      <c r="B322" s="14">
        <v>1977</v>
      </c>
      <c r="C322" s="14">
        <v>3</v>
      </c>
      <c r="D322" s="14">
        <v>12</v>
      </c>
      <c r="E322" s="14">
        <v>29.161000000000001</v>
      </c>
    </row>
    <row r="323" spans="2:5" x14ac:dyDescent="0.2">
      <c r="B323" s="14">
        <v>1977</v>
      </c>
      <c r="C323" s="14">
        <v>3</v>
      </c>
      <c r="D323" s="14">
        <v>13</v>
      </c>
      <c r="E323" s="14">
        <v>25.047000000000001</v>
      </c>
    </row>
    <row r="324" spans="2:5" x14ac:dyDescent="0.2">
      <c r="B324" s="14">
        <v>1977</v>
      </c>
      <c r="C324" s="14">
        <v>3</v>
      </c>
      <c r="D324" s="14">
        <v>14</v>
      </c>
      <c r="E324" s="14">
        <v>32.911999999999999</v>
      </c>
    </row>
    <row r="325" spans="2:5" x14ac:dyDescent="0.2">
      <c r="B325" s="14">
        <v>1977</v>
      </c>
      <c r="C325" s="14">
        <v>4</v>
      </c>
      <c r="D325" s="14">
        <v>1</v>
      </c>
      <c r="E325" s="14">
        <v>21.78</v>
      </c>
    </row>
    <row r="326" spans="2:5" x14ac:dyDescent="0.2">
      <c r="B326" s="14">
        <v>1977</v>
      </c>
      <c r="C326" s="14">
        <v>4</v>
      </c>
      <c r="D326" s="14">
        <v>2</v>
      </c>
      <c r="E326" s="14">
        <v>20.449000000000002</v>
      </c>
    </row>
    <row r="327" spans="2:5" x14ac:dyDescent="0.2">
      <c r="B327" s="14">
        <v>1977</v>
      </c>
      <c r="C327" s="14">
        <v>4</v>
      </c>
      <c r="D327" s="14">
        <v>3</v>
      </c>
      <c r="E327" s="14">
        <v>27.951000000000001</v>
      </c>
    </row>
    <row r="328" spans="2:5" x14ac:dyDescent="0.2">
      <c r="B328" s="14">
        <v>1977</v>
      </c>
      <c r="C328" s="14">
        <v>4</v>
      </c>
      <c r="D328" s="14">
        <v>4</v>
      </c>
      <c r="E328" s="14">
        <v>29.402999999999999</v>
      </c>
    </row>
    <row r="329" spans="2:5" x14ac:dyDescent="0.2">
      <c r="B329" s="14">
        <v>1977</v>
      </c>
      <c r="C329" s="14">
        <v>4</v>
      </c>
      <c r="D329" s="14">
        <v>5</v>
      </c>
      <c r="E329" s="14">
        <v>29.402999999999999</v>
      </c>
    </row>
    <row r="330" spans="2:5" x14ac:dyDescent="0.2">
      <c r="B330" s="14">
        <v>1977</v>
      </c>
      <c r="C330" s="14">
        <v>4</v>
      </c>
      <c r="D330" s="14">
        <v>6</v>
      </c>
      <c r="E330" s="14">
        <v>27.103999999999999</v>
      </c>
    </row>
    <row r="331" spans="2:5" x14ac:dyDescent="0.2">
      <c r="B331" s="14">
        <v>1977</v>
      </c>
      <c r="C331" s="14">
        <v>4</v>
      </c>
      <c r="D331" s="14">
        <v>7</v>
      </c>
      <c r="E331" s="14">
        <v>27.466999999999999</v>
      </c>
    </row>
    <row r="332" spans="2:5" x14ac:dyDescent="0.2">
      <c r="B332" s="14">
        <v>1977</v>
      </c>
      <c r="C332" s="14">
        <v>4</v>
      </c>
      <c r="D332" s="14">
        <v>8</v>
      </c>
      <c r="E332" s="14">
        <v>30.492000000000001</v>
      </c>
    </row>
    <row r="333" spans="2:5" x14ac:dyDescent="0.2">
      <c r="B333" s="14">
        <v>1977</v>
      </c>
      <c r="C333" s="14">
        <v>4</v>
      </c>
      <c r="D333" s="14">
        <v>9</v>
      </c>
      <c r="E333" s="14">
        <v>33.154000000000003</v>
      </c>
    </row>
    <row r="334" spans="2:5" x14ac:dyDescent="0.2">
      <c r="B334" s="14">
        <v>1977</v>
      </c>
      <c r="C334" s="14">
        <v>4</v>
      </c>
      <c r="D334" s="14">
        <v>10</v>
      </c>
      <c r="E334" s="14">
        <v>27.103999999999999</v>
      </c>
    </row>
    <row r="335" spans="2:5" x14ac:dyDescent="0.2">
      <c r="B335" s="14">
        <v>1977</v>
      </c>
      <c r="C335" s="14">
        <v>4</v>
      </c>
      <c r="D335" s="14">
        <v>11</v>
      </c>
      <c r="E335" s="14">
        <v>35.936999999999998</v>
      </c>
    </row>
    <row r="336" spans="2:5" x14ac:dyDescent="0.2">
      <c r="B336" s="14">
        <v>1977</v>
      </c>
      <c r="C336" s="14">
        <v>4</v>
      </c>
      <c r="D336" s="14">
        <v>12</v>
      </c>
      <c r="E336" s="14">
        <v>28.314</v>
      </c>
    </row>
    <row r="337" spans="2:5" x14ac:dyDescent="0.2">
      <c r="B337" s="14">
        <v>1977</v>
      </c>
      <c r="C337" s="14">
        <v>4</v>
      </c>
      <c r="D337" s="14">
        <v>13</v>
      </c>
      <c r="E337" s="14">
        <v>21.175000000000001</v>
      </c>
    </row>
    <row r="338" spans="2:5" x14ac:dyDescent="0.2">
      <c r="B338" s="14">
        <v>1977</v>
      </c>
      <c r="C338" s="14">
        <v>4</v>
      </c>
      <c r="D338" s="14">
        <v>14</v>
      </c>
      <c r="E338" s="14">
        <v>36.905000000000001</v>
      </c>
    </row>
    <row r="339" spans="2:5" x14ac:dyDescent="0.2">
      <c r="B339" s="14">
        <v>1978</v>
      </c>
      <c r="C339" s="14">
        <v>1</v>
      </c>
      <c r="D339" s="14">
        <v>1</v>
      </c>
      <c r="E339" s="14">
        <v>19.844000000000001</v>
      </c>
    </row>
    <row r="340" spans="2:5" x14ac:dyDescent="0.2">
      <c r="B340" s="14">
        <v>1978</v>
      </c>
      <c r="C340" s="14">
        <v>1</v>
      </c>
      <c r="D340" s="14">
        <v>2</v>
      </c>
      <c r="E340" s="14">
        <v>18.271000000000001</v>
      </c>
    </row>
    <row r="341" spans="2:5" x14ac:dyDescent="0.2">
      <c r="B341" s="14">
        <v>1978</v>
      </c>
      <c r="C341" s="14">
        <v>1</v>
      </c>
      <c r="D341" s="14">
        <v>3</v>
      </c>
      <c r="E341" s="14">
        <v>21.538</v>
      </c>
    </row>
    <row r="342" spans="2:5" x14ac:dyDescent="0.2">
      <c r="B342" s="14">
        <v>1978</v>
      </c>
      <c r="C342" s="14">
        <v>1</v>
      </c>
      <c r="D342" s="14">
        <v>4</v>
      </c>
      <c r="E342" s="14">
        <v>30.734000000000002</v>
      </c>
    </row>
    <row r="343" spans="2:5" x14ac:dyDescent="0.2">
      <c r="B343" s="14">
        <v>1978</v>
      </c>
      <c r="C343" s="14">
        <v>1</v>
      </c>
      <c r="D343" s="14">
        <v>5</v>
      </c>
      <c r="E343" s="14">
        <v>39.082999999999998</v>
      </c>
    </row>
    <row r="344" spans="2:5" x14ac:dyDescent="0.2">
      <c r="B344" s="14">
        <v>1978</v>
      </c>
      <c r="C344" s="14">
        <v>1</v>
      </c>
      <c r="D344" s="14">
        <v>6</v>
      </c>
      <c r="E344" s="14">
        <v>42.954999999999998</v>
      </c>
    </row>
    <row r="345" spans="2:5" x14ac:dyDescent="0.2">
      <c r="B345" s="14">
        <v>1978</v>
      </c>
      <c r="C345" s="14">
        <v>1</v>
      </c>
      <c r="D345" s="14">
        <v>7</v>
      </c>
      <c r="E345" s="14">
        <v>42.470999999999997</v>
      </c>
    </row>
    <row r="346" spans="2:5" x14ac:dyDescent="0.2">
      <c r="B346" s="14">
        <v>1978</v>
      </c>
      <c r="C346" s="14">
        <v>1</v>
      </c>
      <c r="D346" s="14">
        <v>8</v>
      </c>
      <c r="E346" s="14">
        <v>31.702000000000002</v>
      </c>
    </row>
    <row r="347" spans="2:5" x14ac:dyDescent="0.2">
      <c r="B347" s="14">
        <v>1978</v>
      </c>
      <c r="C347" s="14">
        <v>1</v>
      </c>
      <c r="D347" s="14">
        <v>9</v>
      </c>
      <c r="E347" s="14">
        <v>37.872999999999998</v>
      </c>
    </row>
    <row r="348" spans="2:5" x14ac:dyDescent="0.2">
      <c r="B348" s="14">
        <v>1978</v>
      </c>
      <c r="C348" s="14">
        <v>1</v>
      </c>
      <c r="D348" s="14">
        <v>10</v>
      </c>
      <c r="E348" s="14">
        <v>42.107999999999997</v>
      </c>
    </row>
    <row r="349" spans="2:5" x14ac:dyDescent="0.2">
      <c r="B349" s="14">
        <v>1978</v>
      </c>
      <c r="C349" s="14">
        <v>1</v>
      </c>
      <c r="D349" s="14">
        <v>11</v>
      </c>
      <c r="E349" s="14">
        <v>38.356999999999999</v>
      </c>
    </row>
    <row r="350" spans="2:5" x14ac:dyDescent="0.2">
      <c r="B350" s="14">
        <v>1978</v>
      </c>
      <c r="C350" s="14">
        <v>1</v>
      </c>
      <c r="D350" s="14">
        <v>12</v>
      </c>
      <c r="E350" s="14">
        <v>39.567</v>
      </c>
    </row>
    <row r="351" spans="2:5" x14ac:dyDescent="0.2">
      <c r="B351" s="14">
        <v>1978</v>
      </c>
      <c r="C351" s="14">
        <v>1</v>
      </c>
      <c r="D351" s="14">
        <v>13</v>
      </c>
      <c r="E351" s="14">
        <v>44.77</v>
      </c>
    </row>
    <row r="352" spans="2:5" x14ac:dyDescent="0.2">
      <c r="B352" s="14">
        <v>1978</v>
      </c>
      <c r="C352" s="14">
        <v>1</v>
      </c>
      <c r="D352" s="14">
        <v>14</v>
      </c>
      <c r="E352" s="14">
        <v>35.695</v>
      </c>
    </row>
    <row r="353" spans="2:5" x14ac:dyDescent="0.2">
      <c r="B353" s="14">
        <v>1978</v>
      </c>
      <c r="C353" s="14">
        <v>2</v>
      </c>
      <c r="D353" s="14">
        <v>1</v>
      </c>
      <c r="E353" s="14">
        <v>19.239000000000001</v>
      </c>
    </row>
    <row r="354" spans="2:5" x14ac:dyDescent="0.2">
      <c r="B354" s="14">
        <v>1978</v>
      </c>
      <c r="C354" s="14">
        <v>2</v>
      </c>
      <c r="D354" s="14">
        <v>2</v>
      </c>
      <c r="E354" s="14">
        <v>21.295999999999999</v>
      </c>
    </row>
    <row r="355" spans="2:5" x14ac:dyDescent="0.2">
      <c r="B355" s="14">
        <v>1978</v>
      </c>
      <c r="C355" s="14">
        <v>2</v>
      </c>
      <c r="D355" s="14">
        <v>3</v>
      </c>
      <c r="E355" s="14">
        <v>24.684000000000001</v>
      </c>
    </row>
    <row r="356" spans="2:5" x14ac:dyDescent="0.2">
      <c r="B356" s="14">
        <v>1978</v>
      </c>
      <c r="C356" s="14">
        <v>2</v>
      </c>
      <c r="D356" s="14">
        <v>4</v>
      </c>
      <c r="E356" s="14">
        <v>34.243000000000002</v>
      </c>
    </row>
    <row r="357" spans="2:5" x14ac:dyDescent="0.2">
      <c r="B357" s="14">
        <v>1978</v>
      </c>
      <c r="C357" s="14">
        <v>2</v>
      </c>
      <c r="D357" s="14">
        <v>5</v>
      </c>
      <c r="E357" s="14">
        <v>38.962000000000003</v>
      </c>
    </row>
    <row r="358" spans="2:5" x14ac:dyDescent="0.2">
      <c r="B358" s="14">
        <v>1978</v>
      </c>
      <c r="C358" s="14">
        <v>2</v>
      </c>
      <c r="D358" s="14">
        <v>6</v>
      </c>
      <c r="E358" s="14">
        <v>44.164999999999999</v>
      </c>
    </row>
    <row r="359" spans="2:5" x14ac:dyDescent="0.2">
      <c r="B359" s="14">
        <v>1978</v>
      </c>
      <c r="C359" s="14">
        <v>2</v>
      </c>
      <c r="D359" s="14">
        <v>7</v>
      </c>
      <c r="E359" s="14">
        <v>50.698999999999998</v>
      </c>
    </row>
    <row r="360" spans="2:5" x14ac:dyDescent="0.2">
      <c r="B360" s="14">
        <v>1978</v>
      </c>
      <c r="C360" s="14">
        <v>2</v>
      </c>
      <c r="D360" s="14">
        <v>8</v>
      </c>
      <c r="E360" s="14">
        <v>36.420999999999999</v>
      </c>
    </row>
    <row r="361" spans="2:5" x14ac:dyDescent="0.2">
      <c r="B361" s="14">
        <v>1978</v>
      </c>
      <c r="C361" s="14">
        <v>2</v>
      </c>
      <c r="D361" s="14">
        <v>9</v>
      </c>
      <c r="E361" s="14">
        <v>42.228999999999999</v>
      </c>
    </row>
    <row r="362" spans="2:5" x14ac:dyDescent="0.2">
      <c r="B362" s="14">
        <v>1978</v>
      </c>
      <c r="C362" s="14">
        <v>2</v>
      </c>
      <c r="D362" s="14">
        <v>10</v>
      </c>
      <c r="E362" s="14">
        <v>42.35</v>
      </c>
    </row>
    <row r="363" spans="2:5" x14ac:dyDescent="0.2">
      <c r="B363" s="14">
        <v>1978</v>
      </c>
      <c r="C363" s="14">
        <v>2</v>
      </c>
      <c r="D363" s="14">
        <v>11</v>
      </c>
      <c r="E363" s="14">
        <v>39.688000000000002</v>
      </c>
    </row>
    <row r="364" spans="2:5" x14ac:dyDescent="0.2">
      <c r="B364" s="14">
        <v>1978</v>
      </c>
      <c r="C364" s="14">
        <v>2</v>
      </c>
      <c r="D364" s="14">
        <v>12</v>
      </c>
      <c r="E364" s="14">
        <v>43.802</v>
      </c>
    </row>
    <row r="365" spans="2:5" x14ac:dyDescent="0.2">
      <c r="B365" s="14">
        <v>1978</v>
      </c>
      <c r="C365" s="14">
        <v>2</v>
      </c>
      <c r="D365" s="14">
        <v>13</v>
      </c>
      <c r="E365" s="14">
        <v>51.304000000000002</v>
      </c>
    </row>
    <row r="366" spans="2:5" x14ac:dyDescent="0.2">
      <c r="B366" s="14">
        <v>1978</v>
      </c>
      <c r="C366" s="14">
        <v>2</v>
      </c>
      <c r="D366" s="14">
        <v>14</v>
      </c>
      <c r="E366" s="14">
        <v>37.752000000000002</v>
      </c>
    </row>
    <row r="367" spans="2:5" x14ac:dyDescent="0.2">
      <c r="B367" s="14">
        <v>1978</v>
      </c>
      <c r="C367" s="14">
        <v>3</v>
      </c>
      <c r="D367" s="14">
        <v>1</v>
      </c>
      <c r="E367" s="14">
        <v>20.327999999999999</v>
      </c>
    </row>
    <row r="368" spans="2:5" x14ac:dyDescent="0.2">
      <c r="B368" s="14">
        <v>1978</v>
      </c>
      <c r="C368" s="14">
        <v>3</v>
      </c>
      <c r="D368" s="14">
        <v>2</v>
      </c>
      <c r="E368" s="14">
        <v>21.658999999999999</v>
      </c>
    </row>
    <row r="369" spans="2:5" x14ac:dyDescent="0.2">
      <c r="B369" s="14">
        <v>1978</v>
      </c>
      <c r="C369" s="14">
        <v>3</v>
      </c>
      <c r="D369" s="14">
        <v>3</v>
      </c>
      <c r="E369" s="14">
        <v>27.466999999999999</v>
      </c>
    </row>
    <row r="370" spans="2:5" x14ac:dyDescent="0.2">
      <c r="B370" s="14">
        <v>1978</v>
      </c>
      <c r="C370" s="14">
        <v>3</v>
      </c>
      <c r="D370" s="14">
        <v>4</v>
      </c>
      <c r="E370" s="14">
        <v>34.484999999999999</v>
      </c>
    </row>
    <row r="371" spans="2:5" x14ac:dyDescent="0.2">
      <c r="B371" s="14">
        <v>1978</v>
      </c>
      <c r="C371" s="14">
        <v>3</v>
      </c>
      <c r="D371" s="14">
        <v>5</v>
      </c>
      <c r="E371" s="14">
        <v>36.542000000000002</v>
      </c>
    </row>
    <row r="372" spans="2:5" x14ac:dyDescent="0.2">
      <c r="B372" s="14">
        <v>1978</v>
      </c>
      <c r="C372" s="14">
        <v>3</v>
      </c>
      <c r="D372" s="14">
        <v>6</v>
      </c>
      <c r="E372" s="14">
        <v>45.496000000000002</v>
      </c>
    </row>
    <row r="373" spans="2:5" x14ac:dyDescent="0.2">
      <c r="B373" s="14">
        <v>1978</v>
      </c>
      <c r="C373" s="14">
        <v>3</v>
      </c>
      <c r="D373" s="14">
        <v>7</v>
      </c>
      <c r="E373" s="14">
        <v>14.52</v>
      </c>
    </row>
    <row r="374" spans="2:5" x14ac:dyDescent="0.2">
      <c r="B374" s="14">
        <v>1978</v>
      </c>
      <c r="C374" s="14">
        <v>3</v>
      </c>
      <c r="D374" s="14">
        <v>8</v>
      </c>
      <c r="E374" s="14">
        <v>40.171999999999997</v>
      </c>
    </row>
    <row r="375" spans="2:5" x14ac:dyDescent="0.2">
      <c r="B375" s="14">
        <v>1978</v>
      </c>
      <c r="C375" s="14">
        <v>3</v>
      </c>
      <c r="D375" s="14">
        <v>9</v>
      </c>
      <c r="E375" s="14">
        <v>21.175000000000001</v>
      </c>
    </row>
    <row r="376" spans="2:5" x14ac:dyDescent="0.2">
      <c r="B376" s="14">
        <v>1978</v>
      </c>
      <c r="C376" s="14">
        <v>3</v>
      </c>
      <c r="D376" s="14">
        <v>10</v>
      </c>
      <c r="E376" s="14">
        <v>37.389000000000003</v>
      </c>
    </row>
    <row r="377" spans="2:5" x14ac:dyDescent="0.2">
      <c r="B377" s="14">
        <v>1978</v>
      </c>
      <c r="C377" s="14">
        <v>3</v>
      </c>
      <c r="D377" s="14">
        <v>11</v>
      </c>
      <c r="E377" s="14">
        <v>38.478000000000002</v>
      </c>
    </row>
    <row r="378" spans="2:5" x14ac:dyDescent="0.2">
      <c r="B378" s="14">
        <v>1978</v>
      </c>
      <c r="C378" s="14">
        <v>3</v>
      </c>
      <c r="D378" s="14">
        <v>12</v>
      </c>
      <c r="E378" s="14">
        <v>38.115000000000002</v>
      </c>
    </row>
    <row r="379" spans="2:5" x14ac:dyDescent="0.2">
      <c r="B379" s="14">
        <v>1978</v>
      </c>
      <c r="C379" s="14">
        <v>3</v>
      </c>
      <c r="D379" s="14">
        <v>13</v>
      </c>
      <c r="E379" s="14">
        <v>45.859000000000002</v>
      </c>
    </row>
    <row r="380" spans="2:5" x14ac:dyDescent="0.2">
      <c r="B380" s="14">
        <v>1978</v>
      </c>
      <c r="C380" s="14">
        <v>3</v>
      </c>
      <c r="D380" s="14">
        <v>14</v>
      </c>
      <c r="E380" s="14">
        <v>39.325000000000003</v>
      </c>
    </row>
    <row r="381" spans="2:5" x14ac:dyDescent="0.2">
      <c r="B381" s="14">
        <v>1978</v>
      </c>
      <c r="C381" s="14">
        <v>4</v>
      </c>
      <c r="D381" s="14">
        <v>1</v>
      </c>
      <c r="E381" s="14">
        <v>23.474</v>
      </c>
    </row>
    <row r="382" spans="2:5" x14ac:dyDescent="0.2">
      <c r="B382" s="14">
        <v>1978</v>
      </c>
      <c r="C382" s="14">
        <v>4</v>
      </c>
      <c r="D382" s="14">
        <v>2</v>
      </c>
      <c r="E382" s="14">
        <v>21.658999999999999</v>
      </c>
    </row>
    <row r="383" spans="2:5" x14ac:dyDescent="0.2">
      <c r="B383" s="14">
        <v>1978</v>
      </c>
      <c r="C383" s="14">
        <v>4</v>
      </c>
      <c r="D383" s="14">
        <v>3</v>
      </c>
      <c r="E383" s="14">
        <v>31.46</v>
      </c>
    </row>
    <row r="384" spans="2:5" x14ac:dyDescent="0.2">
      <c r="B384" s="14">
        <v>1978</v>
      </c>
      <c r="C384" s="14">
        <v>4</v>
      </c>
      <c r="D384" s="14">
        <v>4</v>
      </c>
      <c r="E384" s="14">
        <v>35.090000000000003</v>
      </c>
    </row>
    <row r="385" spans="2:5" x14ac:dyDescent="0.2">
      <c r="B385" s="14">
        <v>1978</v>
      </c>
      <c r="C385" s="14">
        <v>4</v>
      </c>
      <c r="D385" s="14">
        <v>5</v>
      </c>
      <c r="E385" s="14">
        <v>44.164999999999999</v>
      </c>
    </row>
    <row r="386" spans="2:5" x14ac:dyDescent="0.2">
      <c r="B386" s="14">
        <v>1978</v>
      </c>
      <c r="C386" s="14">
        <v>4</v>
      </c>
      <c r="D386" s="14">
        <v>6</v>
      </c>
      <c r="E386" s="14">
        <v>44.77</v>
      </c>
    </row>
    <row r="387" spans="2:5" x14ac:dyDescent="0.2">
      <c r="B387" s="14">
        <v>1978</v>
      </c>
      <c r="C387" s="14">
        <v>4</v>
      </c>
      <c r="D387" s="14">
        <v>7</v>
      </c>
      <c r="E387" s="14">
        <v>46.585000000000001</v>
      </c>
    </row>
    <row r="388" spans="2:5" x14ac:dyDescent="0.2">
      <c r="B388" s="14">
        <v>1978</v>
      </c>
      <c r="C388" s="14">
        <v>4</v>
      </c>
      <c r="D388" s="14">
        <v>8</v>
      </c>
      <c r="E388" s="14">
        <v>41.381999999999998</v>
      </c>
    </row>
    <row r="389" spans="2:5" x14ac:dyDescent="0.2">
      <c r="B389" s="14">
        <v>1978</v>
      </c>
      <c r="C389" s="14">
        <v>4</v>
      </c>
      <c r="D389" s="14">
        <v>9</v>
      </c>
      <c r="E389" s="14">
        <v>38.235999999999997</v>
      </c>
    </row>
    <row r="390" spans="2:5" x14ac:dyDescent="0.2">
      <c r="B390" s="14">
        <v>1978</v>
      </c>
      <c r="C390" s="14">
        <v>4</v>
      </c>
      <c r="D390" s="14">
        <v>10</v>
      </c>
      <c r="E390" s="14">
        <v>36.662999999999997</v>
      </c>
    </row>
    <row r="391" spans="2:5" x14ac:dyDescent="0.2">
      <c r="B391" s="14">
        <v>1978</v>
      </c>
      <c r="C391" s="14">
        <v>4</v>
      </c>
      <c r="D391" s="14">
        <v>11</v>
      </c>
      <c r="E391" s="14">
        <v>41.624000000000002</v>
      </c>
    </row>
    <row r="392" spans="2:5" x14ac:dyDescent="0.2">
      <c r="B392" s="14">
        <v>1978</v>
      </c>
      <c r="C392" s="14">
        <v>4</v>
      </c>
      <c r="D392" s="14">
        <v>12</v>
      </c>
      <c r="E392" s="14">
        <v>39.567</v>
      </c>
    </row>
    <row r="393" spans="2:5" x14ac:dyDescent="0.2">
      <c r="B393" s="14">
        <v>1978</v>
      </c>
      <c r="C393" s="14">
        <v>4</v>
      </c>
      <c r="D393" s="14">
        <v>13</v>
      </c>
      <c r="E393" s="14">
        <v>47.673999999999999</v>
      </c>
    </row>
    <row r="394" spans="2:5" x14ac:dyDescent="0.2">
      <c r="B394" s="14">
        <v>1978</v>
      </c>
      <c r="C394" s="14">
        <v>4</v>
      </c>
      <c r="D394" s="14">
        <v>14</v>
      </c>
      <c r="E394" s="14">
        <v>42.35</v>
      </c>
    </row>
    <row r="395" spans="2:5" x14ac:dyDescent="0.2">
      <c r="B395" s="14">
        <v>1979</v>
      </c>
      <c r="C395" s="14">
        <v>1</v>
      </c>
      <c r="D395" s="14">
        <v>1</v>
      </c>
      <c r="E395" s="14">
        <v>38.22</v>
      </c>
    </row>
    <row r="396" spans="2:5" x14ac:dyDescent="0.2">
      <c r="B396" s="14">
        <v>1979</v>
      </c>
      <c r="C396" s="14">
        <v>1</v>
      </c>
      <c r="D396" s="14">
        <v>2</v>
      </c>
      <c r="E396" s="14">
        <v>25.48</v>
      </c>
    </row>
    <row r="397" spans="2:5" x14ac:dyDescent="0.2">
      <c r="B397" s="14">
        <v>1979</v>
      </c>
      <c r="C397" s="14">
        <v>1</v>
      </c>
      <c r="D397" s="14">
        <v>3</v>
      </c>
      <c r="E397" s="14">
        <v>43.68</v>
      </c>
    </row>
    <row r="398" spans="2:5" x14ac:dyDescent="0.2">
      <c r="B398" s="14">
        <v>1979</v>
      </c>
      <c r="C398" s="14">
        <v>1</v>
      </c>
      <c r="D398" s="14">
        <v>4</v>
      </c>
      <c r="E398" s="14">
        <v>29.48</v>
      </c>
    </row>
    <row r="399" spans="2:5" x14ac:dyDescent="0.2">
      <c r="B399" s="14">
        <v>1979</v>
      </c>
      <c r="C399" s="14">
        <v>1</v>
      </c>
      <c r="D399" s="14">
        <v>5</v>
      </c>
      <c r="E399" s="14">
        <v>29.12</v>
      </c>
    </row>
    <row r="400" spans="2:5" x14ac:dyDescent="0.2">
      <c r="B400" s="14">
        <v>1979</v>
      </c>
      <c r="C400" s="14">
        <v>1</v>
      </c>
      <c r="D400" s="14">
        <v>6</v>
      </c>
      <c r="E400" s="14">
        <v>45.5</v>
      </c>
    </row>
    <row r="401" spans="2:5" x14ac:dyDescent="0.2">
      <c r="B401" s="14">
        <v>1979</v>
      </c>
      <c r="C401" s="14">
        <v>1</v>
      </c>
      <c r="D401" s="14">
        <v>7</v>
      </c>
      <c r="E401" s="14">
        <v>31.85</v>
      </c>
    </row>
    <row r="402" spans="2:5" x14ac:dyDescent="0.2">
      <c r="B402" s="14">
        <v>1979</v>
      </c>
      <c r="C402" s="14">
        <v>1</v>
      </c>
      <c r="D402" s="14">
        <v>8</v>
      </c>
      <c r="E402" s="14">
        <v>37.49</v>
      </c>
    </row>
    <row r="403" spans="2:5" x14ac:dyDescent="0.2">
      <c r="B403" s="14">
        <v>1979</v>
      </c>
      <c r="C403" s="14">
        <v>1</v>
      </c>
      <c r="D403" s="14">
        <v>9</v>
      </c>
      <c r="E403" s="14">
        <v>47.32</v>
      </c>
    </row>
    <row r="404" spans="2:5" x14ac:dyDescent="0.2">
      <c r="B404" s="14">
        <v>1979</v>
      </c>
      <c r="C404" s="14">
        <v>1</v>
      </c>
      <c r="D404" s="14">
        <v>10</v>
      </c>
      <c r="E404" s="14">
        <v>21.48</v>
      </c>
    </row>
    <row r="405" spans="2:5" x14ac:dyDescent="0.2">
      <c r="B405" s="14">
        <v>1979</v>
      </c>
      <c r="C405" s="14">
        <v>1</v>
      </c>
      <c r="D405" s="14">
        <v>11</v>
      </c>
      <c r="E405" s="14">
        <v>19.66</v>
      </c>
    </row>
    <row r="406" spans="2:5" x14ac:dyDescent="0.2">
      <c r="B406" s="14">
        <v>1979</v>
      </c>
      <c r="C406" s="14">
        <v>1</v>
      </c>
      <c r="D406" s="14">
        <v>12</v>
      </c>
      <c r="E406" s="14">
        <v>27.12</v>
      </c>
    </row>
    <row r="407" spans="2:5" x14ac:dyDescent="0.2">
      <c r="B407" s="14">
        <v>1979</v>
      </c>
      <c r="C407" s="14">
        <v>1</v>
      </c>
      <c r="D407" s="14">
        <v>13</v>
      </c>
      <c r="E407" s="14">
        <v>50.96</v>
      </c>
    </row>
    <row r="408" spans="2:5" x14ac:dyDescent="0.2">
      <c r="B408" s="14">
        <v>1979</v>
      </c>
      <c r="C408" s="14">
        <v>1</v>
      </c>
      <c r="D408" s="14">
        <v>14</v>
      </c>
      <c r="E408" s="14">
        <v>44.59</v>
      </c>
    </row>
    <row r="409" spans="2:5" x14ac:dyDescent="0.2">
      <c r="B409" s="14">
        <v>1979</v>
      </c>
      <c r="C409" s="14">
        <v>2</v>
      </c>
      <c r="D409" s="14">
        <v>1</v>
      </c>
      <c r="E409" s="14">
        <v>45.68</v>
      </c>
    </row>
    <row r="410" spans="2:5" x14ac:dyDescent="0.2">
      <c r="B410" s="14">
        <v>1979</v>
      </c>
      <c r="C410" s="14">
        <v>2</v>
      </c>
      <c r="D410" s="14">
        <v>2</v>
      </c>
      <c r="E410" s="14">
        <v>41.68</v>
      </c>
    </row>
    <row r="411" spans="2:5" x14ac:dyDescent="0.2">
      <c r="B411" s="14">
        <v>1979</v>
      </c>
      <c r="C411" s="14">
        <v>2</v>
      </c>
      <c r="D411" s="14">
        <v>3</v>
      </c>
      <c r="E411" s="14">
        <v>45.5</v>
      </c>
    </row>
    <row r="412" spans="2:5" x14ac:dyDescent="0.2">
      <c r="B412" s="14">
        <v>1979</v>
      </c>
      <c r="C412" s="14">
        <v>2</v>
      </c>
      <c r="D412" s="14">
        <v>4</v>
      </c>
      <c r="E412" s="14">
        <v>47.32</v>
      </c>
    </row>
    <row r="413" spans="2:5" x14ac:dyDescent="0.2">
      <c r="B413" s="14">
        <v>1979</v>
      </c>
      <c r="C413" s="14">
        <v>2</v>
      </c>
      <c r="D413" s="14">
        <v>5</v>
      </c>
      <c r="E413" s="14">
        <v>42.41</v>
      </c>
    </row>
    <row r="414" spans="2:5" x14ac:dyDescent="0.2">
      <c r="B414" s="14">
        <v>1979</v>
      </c>
      <c r="C414" s="14">
        <v>2</v>
      </c>
      <c r="D414" s="14">
        <v>6</v>
      </c>
      <c r="E414" s="14">
        <v>41.13</v>
      </c>
    </row>
    <row r="415" spans="2:5" x14ac:dyDescent="0.2">
      <c r="B415" s="14">
        <v>1979</v>
      </c>
      <c r="C415" s="14">
        <v>2</v>
      </c>
      <c r="D415" s="14">
        <v>7</v>
      </c>
      <c r="E415" s="14">
        <v>40.4</v>
      </c>
    </row>
    <row r="416" spans="2:5" x14ac:dyDescent="0.2">
      <c r="B416" s="14">
        <v>1979</v>
      </c>
      <c r="C416" s="14">
        <v>2</v>
      </c>
      <c r="D416" s="14">
        <v>8</v>
      </c>
      <c r="E416" s="14">
        <v>40.4</v>
      </c>
    </row>
    <row r="417" spans="2:5" x14ac:dyDescent="0.2">
      <c r="B417" s="14">
        <v>1979</v>
      </c>
      <c r="C417" s="14">
        <v>2</v>
      </c>
      <c r="D417" s="14">
        <v>9</v>
      </c>
      <c r="E417" s="14">
        <v>47.32</v>
      </c>
    </row>
    <row r="418" spans="2:5" x14ac:dyDescent="0.2">
      <c r="B418" s="14">
        <v>1979</v>
      </c>
      <c r="C418" s="14">
        <v>2</v>
      </c>
      <c r="D418" s="14">
        <v>10</v>
      </c>
      <c r="E418" s="14">
        <v>45.5</v>
      </c>
    </row>
    <row r="419" spans="2:5" x14ac:dyDescent="0.2">
      <c r="B419" s="14">
        <v>1979</v>
      </c>
      <c r="C419" s="14">
        <v>2</v>
      </c>
      <c r="D419" s="14">
        <v>11</v>
      </c>
      <c r="E419" s="14">
        <v>46.41</v>
      </c>
    </row>
    <row r="420" spans="2:5" x14ac:dyDescent="0.2">
      <c r="B420" s="14">
        <v>1979</v>
      </c>
      <c r="C420" s="14">
        <v>2</v>
      </c>
      <c r="D420" s="14">
        <v>12</v>
      </c>
      <c r="E420" s="14">
        <v>32.76</v>
      </c>
    </row>
    <row r="421" spans="2:5" x14ac:dyDescent="0.2">
      <c r="B421" s="14">
        <v>1979</v>
      </c>
      <c r="C421" s="14">
        <v>2</v>
      </c>
      <c r="D421" s="14">
        <v>13</v>
      </c>
      <c r="E421" s="14">
        <v>22.2</v>
      </c>
    </row>
    <row r="422" spans="2:5" x14ac:dyDescent="0.2">
      <c r="B422" s="14">
        <v>1979</v>
      </c>
      <c r="C422" s="14">
        <v>2</v>
      </c>
      <c r="D422" s="14">
        <v>14</v>
      </c>
      <c r="E422" s="14">
        <v>42.77</v>
      </c>
    </row>
    <row r="423" spans="2:5" x14ac:dyDescent="0.2">
      <c r="B423" s="14">
        <v>1979</v>
      </c>
      <c r="C423" s="14">
        <v>3</v>
      </c>
      <c r="D423" s="14">
        <v>1</v>
      </c>
      <c r="E423" s="14">
        <v>38.4</v>
      </c>
    </row>
    <row r="424" spans="2:5" x14ac:dyDescent="0.2">
      <c r="B424" s="14">
        <v>1979</v>
      </c>
      <c r="C424" s="14">
        <v>3</v>
      </c>
      <c r="D424" s="14">
        <v>2</v>
      </c>
      <c r="E424" s="14">
        <v>42.04</v>
      </c>
    </row>
    <row r="425" spans="2:5" x14ac:dyDescent="0.2">
      <c r="B425" s="14">
        <v>1979</v>
      </c>
      <c r="C425" s="14">
        <v>3</v>
      </c>
      <c r="D425" s="14">
        <v>3</v>
      </c>
      <c r="E425" s="14">
        <v>43.13</v>
      </c>
    </row>
    <row r="426" spans="2:5" x14ac:dyDescent="0.2">
      <c r="B426" s="14">
        <v>1979</v>
      </c>
      <c r="C426" s="14">
        <v>3</v>
      </c>
      <c r="D426" s="14">
        <v>4</v>
      </c>
      <c r="E426" s="14">
        <v>44.95</v>
      </c>
    </row>
    <row r="427" spans="2:5" x14ac:dyDescent="0.2">
      <c r="B427" s="14">
        <v>1979</v>
      </c>
      <c r="C427" s="14">
        <v>3</v>
      </c>
      <c r="D427" s="14">
        <v>5</v>
      </c>
      <c r="E427" s="14">
        <v>40.22</v>
      </c>
    </row>
    <row r="428" spans="2:5" x14ac:dyDescent="0.2">
      <c r="B428" s="14">
        <v>1979</v>
      </c>
      <c r="C428" s="14">
        <v>3</v>
      </c>
      <c r="D428" s="14">
        <v>6</v>
      </c>
      <c r="E428" s="14">
        <v>38.22</v>
      </c>
    </row>
    <row r="429" spans="2:5" x14ac:dyDescent="0.2">
      <c r="B429" s="14">
        <v>1979</v>
      </c>
      <c r="C429" s="14">
        <v>3</v>
      </c>
      <c r="D429" s="14">
        <v>7</v>
      </c>
      <c r="E429" s="14">
        <v>43.13</v>
      </c>
    </row>
    <row r="430" spans="2:5" x14ac:dyDescent="0.2">
      <c r="B430" s="14">
        <v>1979</v>
      </c>
      <c r="C430" s="14">
        <v>3</v>
      </c>
      <c r="D430" s="14">
        <v>8</v>
      </c>
      <c r="E430" s="14">
        <v>18.38</v>
      </c>
    </row>
    <row r="431" spans="2:5" x14ac:dyDescent="0.2">
      <c r="B431" s="14">
        <v>1979</v>
      </c>
      <c r="C431" s="14">
        <v>3</v>
      </c>
      <c r="D431" s="14">
        <v>9</v>
      </c>
      <c r="E431" s="14">
        <v>43.86</v>
      </c>
    </row>
    <row r="432" spans="2:5" x14ac:dyDescent="0.2">
      <c r="B432" s="14">
        <v>1979</v>
      </c>
      <c r="C432" s="14">
        <v>3</v>
      </c>
      <c r="D432" s="14">
        <v>10</v>
      </c>
      <c r="E432" s="14">
        <v>41.68</v>
      </c>
    </row>
    <row r="433" spans="2:5" x14ac:dyDescent="0.2">
      <c r="B433" s="14">
        <v>1979</v>
      </c>
      <c r="C433" s="14">
        <v>3</v>
      </c>
      <c r="D433" s="14">
        <v>11</v>
      </c>
      <c r="E433" s="14">
        <v>43.13</v>
      </c>
    </row>
    <row r="434" spans="2:5" x14ac:dyDescent="0.2">
      <c r="B434" s="14">
        <v>1979</v>
      </c>
      <c r="C434" s="14">
        <v>3</v>
      </c>
      <c r="D434" s="14">
        <v>12</v>
      </c>
      <c r="E434" s="14">
        <v>23.84</v>
      </c>
    </row>
    <row r="435" spans="2:5" x14ac:dyDescent="0.2">
      <c r="B435" s="14">
        <v>1979</v>
      </c>
      <c r="C435" s="14">
        <v>3</v>
      </c>
      <c r="D435" s="14">
        <v>13</v>
      </c>
      <c r="E435" s="14">
        <v>41.31</v>
      </c>
    </row>
    <row r="436" spans="2:5" x14ac:dyDescent="0.2">
      <c r="B436" s="14">
        <v>1979</v>
      </c>
      <c r="C436" s="14">
        <v>3</v>
      </c>
      <c r="D436" s="14">
        <v>14</v>
      </c>
      <c r="E436" s="14">
        <v>51.87</v>
      </c>
    </row>
    <row r="437" spans="2:5" x14ac:dyDescent="0.2">
      <c r="B437" s="14">
        <v>1979</v>
      </c>
      <c r="C437" s="14">
        <v>4</v>
      </c>
      <c r="D437" s="14">
        <v>1</v>
      </c>
      <c r="E437" s="14">
        <v>46.41</v>
      </c>
    </row>
    <row r="438" spans="2:5" x14ac:dyDescent="0.2">
      <c r="B438" s="14">
        <v>1979</v>
      </c>
      <c r="C438" s="14">
        <v>4</v>
      </c>
      <c r="D438" s="14">
        <v>2</v>
      </c>
      <c r="E438" s="14">
        <v>41.5</v>
      </c>
    </row>
    <row r="439" spans="2:5" x14ac:dyDescent="0.2">
      <c r="B439" s="14">
        <v>1979</v>
      </c>
      <c r="C439" s="14">
        <v>4</v>
      </c>
      <c r="D439" s="14">
        <v>3</v>
      </c>
      <c r="E439" s="14">
        <v>46.41</v>
      </c>
    </row>
    <row r="440" spans="2:5" x14ac:dyDescent="0.2">
      <c r="B440" s="14">
        <v>1979</v>
      </c>
      <c r="C440" s="14">
        <v>4</v>
      </c>
      <c r="D440" s="14">
        <v>4</v>
      </c>
      <c r="E440" s="14">
        <v>21.48</v>
      </c>
    </row>
    <row r="441" spans="2:5" x14ac:dyDescent="0.2">
      <c r="B441" s="14">
        <v>1979</v>
      </c>
      <c r="C441" s="14">
        <v>4</v>
      </c>
      <c r="D441" s="14">
        <v>5</v>
      </c>
      <c r="E441" s="14">
        <v>41.68</v>
      </c>
    </row>
    <row r="442" spans="2:5" x14ac:dyDescent="0.2">
      <c r="B442" s="14">
        <v>1979</v>
      </c>
      <c r="C442" s="14">
        <v>4</v>
      </c>
      <c r="D442" s="14">
        <v>6</v>
      </c>
      <c r="E442" s="14">
        <v>43.86</v>
      </c>
    </row>
    <row r="443" spans="2:5" x14ac:dyDescent="0.2">
      <c r="B443" s="14">
        <v>1979</v>
      </c>
      <c r="C443" s="14">
        <v>4</v>
      </c>
      <c r="D443" s="14">
        <v>7</v>
      </c>
      <c r="E443" s="14">
        <v>42.95</v>
      </c>
    </row>
    <row r="444" spans="2:5" x14ac:dyDescent="0.2">
      <c r="B444" s="14">
        <v>1979</v>
      </c>
      <c r="C444" s="14">
        <v>4</v>
      </c>
      <c r="D444" s="14">
        <v>8</v>
      </c>
      <c r="E444" s="14">
        <v>46.41</v>
      </c>
    </row>
    <row r="445" spans="2:5" x14ac:dyDescent="0.2">
      <c r="B445" s="14">
        <v>1979</v>
      </c>
      <c r="C445" s="14">
        <v>4</v>
      </c>
      <c r="D445" s="14">
        <v>9</v>
      </c>
      <c r="E445" s="14">
        <v>45.68</v>
      </c>
    </row>
    <row r="446" spans="2:5" x14ac:dyDescent="0.2">
      <c r="B446" s="14">
        <v>1979</v>
      </c>
      <c r="C446" s="14">
        <v>4</v>
      </c>
      <c r="D446" s="14">
        <v>10</v>
      </c>
      <c r="E446" s="14">
        <v>22.39</v>
      </c>
    </row>
    <row r="447" spans="2:5" x14ac:dyDescent="0.2">
      <c r="B447" s="14">
        <v>1979</v>
      </c>
      <c r="C447" s="14">
        <v>4</v>
      </c>
      <c r="D447" s="14">
        <v>11</v>
      </c>
      <c r="E447" s="14">
        <v>45.14</v>
      </c>
    </row>
    <row r="448" spans="2:5" x14ac:dyDescent="0.2">
      <c r="B448" s="14">
        <v>1979</v>
      </c>
      <c r="C448" s="14">
        <v>4</v>
      </c>
      <c r="D448" s="14">
        <v>12</v>
      </c>
      <c r="E448" s="14">
        <v>44.23</v>
      </c>
    </row>
    <row r="449" spans="2:5" x14ac:dyDescent="0.2">
      <c r="B449" s="14">
        <v>1979</v>
      </c>
      <c r="C449" s="14">
        <v>4</v>
      </c>
      <c r="D449" s="14">
        <v>13</v>
      </c>
      <c r="E449" s="14">
        <v>44.59</v>
      </c>
    </row>
    <row r="450" spans="2:5" x14ac:dyDescent="0.2">
      <c r="B450" s="14">
        <v>1979</v>
      </c>
      <c r="C450" s="14">
        <v>4</v>
      </c>
      <c r="D450" s="14">
        <v>14</v>
      </c>
      <c r="E450" s="14">
        <v>44.23</v>
      </c>
    </row>
    <row r="451" spans="2:5" x14ac:dyDescent="0.2">
      <c r="B451" s="14">
        <v>1980</v>
      </c>
      <c r="C451" s="14">
        <v>1</v>
      </c>
      <c r="D451" s="14">
        <v>1</v>
      </c>
      <c r="E451" s="14">
        <v>15.37</v>
      </c>
    </row>
    <row r="452" spans="2:5" x14ac:dyDescent="0.2">
      <c r="B452" s="14">
        <v>1980</v>
      </c>
      <c r="C452" s="14">
        <v>1</v>
      </c>
      <c r="D452" s="14">
        <v>2</v>
      </c>
      <c r="E452" s="14">
        <v>20.57</v>
      </c>
    </row>
    <row r="453" spans="2:5" x14ac:dyDescent="0.2">
      <c r="B453" s="14">
        <v>1980</v>
      </c>
      <c r="C453" s="14">
        <v>1</v>
      </c>
      <c r="D453" s="14">
        <v>3</v>
      </c>
      <c r="E453" s="14">
        <v>25.77</v>
      </c>
    </row>
    <row r="454" spans="2:5" x14ac:dyDescent="0.2">
      <c r="B454" s="14">
        <v>1980</v>
      </c>
      <c r="C454" s="14">
        <v>1</v>
      </c>
      <c r="D454" s="14">
        <v>4</v>
      </c>
      <c r="E454" s="14">
        <v>34.85</v>
      </c>
    </row>
    <row r="455" spans="2:5" x14ac:dyDescent="0.2">
      <c r="B455" s="14">
        <v>1980</v>
      </c>
      <c r="C455" s="14">
        <v>1</v>
      </c>
      <c r="D455" s="14">
        <v>5</v>
      </c>
      <c r="E455" s="14">
        <v>49.85</v>
      </c>
    </row>
    <row r="456" spans="2:5" x14ac:dyDescent="0.2">
      <c r="B456" s="14">
        <v>1980</v>
      </c>
      <c r="C456" s="14">
        <v>1</v>
      </c>
      <c r="D456" s="14">
        <v>6</v>
      </c>
      <c r="E456" s="14">
        <v>58.32</v>
      </c>
    </row>
    <row r="457" spans="2:5" x14ac:dyDescent="0.2">
      <c r="B457" s="14">
        <v>1980</v>
      </c>
      <c r="C457" s="14">
        <v>1</v>
      </c>
      <c r="D457" s="14">
        <v>7</v>
      </c>
      <c r="E457" s="14">
        <v>52.15</v>
      </c>
    </row>
    <row r="458" spans="2:5" x14ac:dyDescent="0.2">
      <c r="B458" s="14">
        <v>1980</v>
      </c>
      <c r="C458" s="14">
        <v>1</v>
      </c>
      <c r="D458" s="14">
        <v>8</v>
      </c>
      <c r="E458" s="14">
        <v>43.08</v>
      </c>
    </row>
    <row r="459" spans="2:5" x14ac:dyDescent="0.2">
      <c r="B459" s="14">
        <v>1980</v>
      </c>
      <c r="C459" s="14">
        <v>1</v>
      </c>
      <c r="D459" s="14">
        <v>9</v>
      </c>
      <c r="E459" s="14">
        <v>42.59</v>
      </c>
    </row>
    <row r="460" spans="2:5" x14ac:dyDescent="0.2">
      <c r="B460" s="14">
        <v>1980</v>
      </c>
      <c r="C460" s="14">
        <v>1</v>
      </c>
      <c r="D460" s="14">
        <v>10</v>
      </c>
      <c r="E460" s="14">
        <v>45.86</v>
      </c>
    </row>
    <row r="461" spans="2:5" x14ac:dyDescent="0.2">
      <c r="B461" s="14">
        <v>1980</v>
      </c>
      <c r="C461" s="14">
        <v>1</v>
      </c>
      <c r="D461" s="14">
        <v>11</v>
      </c>
      <c r="E461" s="14">
        <v>53.6</v>
      </c>
    </row>
    <row r="462" spans="2:5" x14ac:dyDescent="0.2">
      <c r="B462" s="14">
        <v>1980</v>
      </c>
      <c r="C462" s="14">
        <v>1</v>
      </c>
      <c r="D462" s="14">
        <v>12</v>
      </c>
      <c r="E462" s="14">
        <v>52.88</v>
      </c>
    </row>
    <row r="463" spans="2:5" x14ac:dyDescent="0.2">
      <c r="B463" s="14">
        <v>1980</v>
      </c>
      <c r="C463" s="14">
        <v>1</v>
      </c>
      <c r="D463" s="14">
        <v>13</v>
      </c>
      <c r="E463" s="14">
        <v>69.33</v>
      </c>
    </row>
    <row r="464" spans="2:5" x14ac:dyDescent="0.2">
      <c r="B464" s="14">
        <v>1980</v>
      </c>
      <c r="C464" s="14">
        <v>1</v>
      </c>
      <c r="D464" s="14">
        <v>14</v>
      </c>
      <c r="E464" s="14">
        <v>55.78</v>
      </c>
    </row>
    <row r="465" spans="2:5" x14ac:dyDescent="0.2">
      <c r="B465" s="14">
        <v>1980</v>
      </c>
      <c r="C465" s="14">
        <v>2</v>
      </c>
      <c r="D465" s="14">
        <v>1</v>
      </c>
      <c r="E465" s="14">
        <v>15.97</v>
      </c>
    </row>
    <row r="466" spans="2:5" x14ac:dyDescent="0.2">
      <c r="B466" s="14">
        <v>1980</v>
      </c>
      <c r="C466" s="14">
        <v>2</v>
      </c>
      <c r="D466" s="14">
        <v>2</v>
      </c>
      <c r="E466" s="14">
        <v>22.63</v>
      </c>
    </row>
    <row r="467" spans="2:5" x14ac:dyDescent="0.2">
      <c r="B467" s="14">
        <v>1980</v>
      </c>
      <c r="C467" s="14">
        <v>2</v>
      </c>
      <c r="D467" s="14">
        <v>3</v>
      </c>
      <c r="E467" s="14">
        <v>27.47</v>
      </c>
    </row>
    <row r="468" spans="2:5" x14ac:dyDescent="0.2">
      <c r="B468" s="14">
        <v>1980</v>
      </c>
      <c r="C468" s="14">
        <v>2</v>
      </c>
      <c r="D468" s="14">
        <v>4</v>
      </c>
      <c r="E468" s="14">
        <v>41.26</v>
      </c>
    </row>
    <row r="469" spans="2:5" x14ac:dyDescent="0.2">
      <c r="B469" s="14">
        <v>1980</v>
      </c>
      <c r="C469" s="14">
        <v>2</v>
      </c>
      <c r="D469" s="14">
        <v>5</v>
      </c>
      <c r="E469" s="14">
        <v>53.48</v>
      </c>
    </row>
    <row r="470" spans="2:5" x14ac:dyDescent="0.2">
      <c r="B470" s="14">
        <v>1980</v>
      </c>
      <c r="C470" s="14">
        <v>2</v>
      </c>
      <c r="D470" s="14">
        <v>6</v>
      </c>
      <c r="E470" s="14">
        <v>54.33</v>
      </c>
    </row>
    <row r="471" spans="2:5" x14ac:dyDescent="0.2">
      <c r="B471" s="14">
        <v>1980</v>
      </c>
      <c r="C471" s="14">
        <v>2</v>
      </c>
      <c r="D471" s="14">
        <v>7</v>
      </c>
      <c r="E471" s="14">
        <v>56.63</v>
      </c>
    </row>
    <row r="472" spans="2:5" x14ac:dyDescent="0.2">
      <c r="B472" s="14">
        <v>1980</v>
      </c>
      <c r="C472" s="14">
        <v>2</v>
      </c>
      <c r="D472" s="14">
        <v>8</v>
      </c>
      <c r="E472" s="14">
        <v>45.5</v>
      </c>
    </row>
    <row r="473" spans="2:5" x14ac:dyDescent="0.2">
      <c r="B473" s="14">
        <v>1980</v>
      </c>
      <c r="C473" s="14">
        <v>2</v>
      </c>
      <c r="D473" s="14">
        <v>9</v>
      </c>
      <c r="E473" s="14">
        <v>48.76</v>
      </c>
    </row>
    <row r="474" spans="2:5" x14ac:dyDescent="0.2">
      <c r="B474" s="14">
        <v>1980</v>
      </c>
      <c r="C474" s="14">
        <v>2</v>
      </c>
      <c r="D474" s="14">
        <v>10</v>
      </c>
      <c r="E474" s="14">
        <v>53</v>
      </c>
    </row>
    <row r="475" spans="2:5" x14ac:dyDescent="0.2">
      <c r="B475" s="14">
        <v>1980</v>
      </c>
      <c r="C475" s="14">
        <v>2</v>
      </c>
      <c r="D475" s="14">
        <v>11</v>
      </c>
      <c r="E475" s="14">
        <v>51.18</v>
      </c>
    </row>
    <row r="476" spans="2:5" x14ac:dyDescent="0.2">
      <c r="B476" s="14">
        <v>1980</v>
      </c>
      <c r="C476" s="14">
        <v>2</v>
      </c>
      <c r="D476" s="14">
        <v>12</v>
      </c>
      <c r="E476" s="14">
        <v>49.85</v>
      </c>
    </row>
    <row r="477" spans="2:5" x14ac:dyDescent="0.2">
      <c r="B477" s="14">
        <v>1980</v>
      </c>
      <c r="C477" s="14">
        <v>2</v>
      </c>
      <c r="D477" s="14">
        <v>13</v>
      </c>
      <c r="E477" s="14">
        <v>51.42</v>
      </c>
    </row>
    <row r="478" spans="2:5" x14ac:dyDescent="0.2">
      <c r="B478" s="14">
        <v>1980</v>
      </c>
      <c r="C478" s="14">
        <v>2</v>
      </c>
      <c r="D478" s="14">
        <v>14</v>
      </c>
      <c r="E478" s="14">
        <v>52.88</v>
      </c>
    </row>
    <row r="479" spans="2:5" x14ac:dyDescent="0.2">
      <c r="B479" s="14">
        <v>1980</v>
      </c>
      <c r="C479" s="14">
        <v>3</v>
      </c>
      <c r="D479" s="14">
        <v>1</v>
      </c>
      <c r="E479" s="14">
        <v>21.66</v>
      </c>
    </row>
    <row r="480" spans="2:5" x14ac:dyDescent="0.2">
      <c r="B480" s="14">
        <v>1980</v>
      </c>
      <c r="C480" s="14">
        <v>3</v>
      </c>
      <c r="D480" s="14">
        <v>2</v>
      </c>
      <c r="E480" s="14">
        <v>22.87</v>
      </c>
    </row>
    <row r="481" spans="2:5" x14ac:dyDescent="0.2">
      <c r="B481" s="14">
        <v>1980</v>
      </c>
      <c r="C481" s="14">
        <v>3</v>
      </c>
      <c r="D481" s="14">
        <v>3</v>
      </c>
      <c r="E481" s="14">
        <v>27.95</v>
      </c>
    </row>
    <row r="482" spans="2:5" x14ac:dyDescent="0.2">
      <c r="B482" s="14">
        <v>1980</v>
      </c>
      <c r="C482" s="14">
        <v>3</v>
      </c>
      <c r="D482" s="14">
        <v>4</v>
      </c>
      <c r="E482" s="14">
        <v>36.78</v>
      </c>
    </row>
    <row r="483" spans="2:5" x14ac:dyDescent="0.2">
      <c r="B483" s="14">
        <v>1980</v>
      </c>
      <c r="C483" s="14">
        <v>3</v>
      </c>
      <c r="D483" s="14">
        <v>5</v>
      </c>
      <c r="E483" s="14">
        <v>51.79</v>
      </c>
    </row>
    <row r="484" spans="2:5" x14ac:dyDescent="0.2">
      <c r="B484" s="14">
        <v>1980</v>
      </c>
      <c r="C484" s="14">
        <v>3</v>
      </c>
      <c r="D484" s="14">
        <v>6</v>
      </c>
      <c r="E484" s="14">
        <v>71.03</v>
      </c>
    </row>
    <row r="485" spans="2:5" x14ac:dyDescent="0.2">
      <c r="B485" s="14">
        <v>1980</v>
      </c>
      <c r="C485" s="14">
        <v>3</v>
      </c>
      <c r="D485" s="14">
        <v>7</v>
      </c>
      <c r="E485" s="14">
        <v>57.84</v>
      </c>
    </row>
    <row r="486" spans="2:5" x14ac:dyDescent="0.2">
      <c r="B486" s="14">
        <v>1980</v>
      </c>
      <c r="C486" s="14">
        <v>3</v>
      </c>
      <c r="D486" s="14">
        <v>8</v>
      </c>
      <c r="E486" s="14">
        <v>40.78</v>
      </c>
    </row>
    <row r="487" spans="2:5" x14ac:dyDescent="0.2">
      <c r="B487" s="14">
        <v>1980</v>
      </c>
      <c r="C487" s="14">
        <v>3</v>
      </c>
      <c r="D487" s="14">
        <v>9</v>
      </c>
      <c r="E487" s="14">
        <v>49.37</v>
      </c>
    </row>
    <row r="488" spans="2:5" x14ac:dyDescent="0.2">
      <c r="B488" s="14">
        <v>1980</v>
      </c>
      <c r="C488" s="14">
        <v>3</v>
      </c>
      <c r="D488" s="14">
        <v>10</v>
      </c>
      <c r="E488" s="14">
        <v>53</v>
      </c>
    </row>
    <row r="489" spans="2:5" x14ac:dyDescent="0.2">
      <c r="B489" s="14">
        <v>1980</v>
      </c>
      <c r="C489" s="14">
        <v>3</v>
      </c>
      <c r="D489" s="14">
        <v>11</v>
      </c>
      <c r="E489" s="14">
        <v>53.84</v>
      </c>
    </row>
    <row r="490" spans="2:5" x14ac:dyDescent="0.2">
      <c r="B490" s="14">
        <v>1980</v>
      </c>
      <c r="C490" s="14">
        <v>3</v>
      </c>
      <c r="D490" s="14">
        <v>12</v>
      </c>
      <c r="E490" s="14">
        <v>48.4</v>
      </c>
    </row>
    <row r="491" spans="2:5" x14ac:dyDescent="0.2">
      <c r="B491" s="14">
        <v>1980</v>
      </c>
      <c r="C491" s="14">
        <v>3</v>
      </c>
      <c r="D491" s="14">
        <v>13</v>
      </c>
      <c r="E491" s="14">
        <v>53.72</v>
      </c>
    </row>
    <row r="492" spans="2:5" x14ac:dyDescent="0.2">
      <c r="B492" s="14">
        <v>1980</v>
      </c>
      <c r="C492" s="14">
        <v>3</v>
      </c>
      <c r="D492" s="14">
        <v>14</v>
      </c>
      <c r="E492" s="14">
        <v>54.57</v>
      </c>
    </row>
    <row r="493" spans="2:5" x14ac:dyDescent="0.2">
      <c r="B493" s="14">
        <v>1980</v>
      </c>
      <c r="C493" s="14">
        <v>4</v>
      </c>
      <c r="D493" s="14">
        <v>1</v>
      </c>
      <c r="E493" s="14">
        <v>22.99</v>
      </c>
    </row>
    <row r="494" spans="2:5" x14ac:dyDescent="0.2">
      <c r="B494" s="14">
        <v>1980</v>
      </c>
      <c r="C494" s="14">
        <v>4</v>
      </c>
      <c r="D494" s="14">
        <v>2</v>
      </c>
      <c r="E494" s="14">
        <v>17.3</v>
      </c>
    </row>
    <row r="495" spans="2:5" x14ac:dyDescent="0.2">
      <c r="B495" s="14">
        <v>1980</v>
      </c>
      <c r="C495" s="14">
        <v>4</v>
      </c>
      <c r="D495" s="14">
        <v>3</v>
      </c>
      <c r="E495" s="14">
        <v>32.43</v>
      </c>
    </row>
    <row r="496" spans="2:5" x14ac:dyDescent="0.2">
      <c r="B496" s="14">
        <v>1980</v>
      </c>
      <c r="C496" s="14">
        <v>4</v>
      </c>
      <c r="D496" s="14">
        <v>4</v>
      </c>
      <c r="E496" s="14">
        <v>36.78</v>
      </c>
    </row>
    <row r="497" spans="2:5" x14ac:dyDescent="0.2">
      <c r="B497" s="14">
        <v>1980</v>
      </c>
      <c r="C497" s="14">
        <v>4</v>
      </c>
      <c r="D497" s="14">
        <v>5</v>
      </c>
      <c r="E497" s="14">
        <v>54.09</v>
      </c>
    </row>
    <row r="498" spans="2:5" x14ac:dyDescent="0.2">
      <c r="B498" s="14">
        <v>1980</v>
      </c>
      <c r="C498" s="14">
        <v>4</v>
      </c>
      <c r="D498" s="14">
        <v>6</v>
      </c>
      <c r="E498" s="14">
        <v>59.17</v>
      </c>
    </row>
    <row r="499" spans="2:5" x14ac:dyDescent="0.2">
      <c r="B499" s="14">
        <v>1980</v>
      </c>
      <c r="C499" s="14">
        <v>4</v>
      </c>
      <c r="D499" s="14">
        <v>7</v>
      </c>
      <c r="E499" s="14">
        <v>54.57</v>
      </c>
    </row>
    <row r="500" spans="2:5" x14ac:dyDescent="0.2">
      <c r="B500" s="14">
        <v>1980</v>
      </c>
      <c r="C500" s="14">
        <v>4</v>
      </c>
      <c r="D500" s="14">
        <v>8</v>
      </c>
      <c r="E500" s="14">
        <v>40.659999999999997</v>
      </c>
    </row>
    <row r="501" spans="2:5" x14ac:dyDescent="0.2">
      <c r="B501" s="14">
        <v>1980</v>
      </c>
      <c r="C501" s="14">
        <v>4</v>
      </c>
      <c r="D501" s="14">
        <v>9</v>
      </c>
      <c r="E501" s="14">
        <v>50.94</v>
      </c>
    </row>
    <row r="502" spans="2:5" x14ac:dyDescent="0.2">
      <c r="B502" s="14">
        <v>1980</v>
      </c>
      <c r="C502" s="14">
        <v>4</v>
      </c>
      <c r="D502" s="14">
        <v>10</v>
      </c>
      <c r="E502" s="14">
        <v>52.51</v>
      </c>
    </row>
    <row r="503" spans="2:5" x14ac:dyDescent="0.2">
      <c r="B503" s="14">
        <v>1980</v>
      </c>
      <c r="C503" s="14">
        <v>4</v>
      </c>
      <c r="D503" s="14">
        <v>11</v>
      </c>
      <c r="E503" s="14">
        <v>53.36</v>
      </c>
    </row>
    <row r="504" spans="2:5" x14ac:dyDescent="0.2">
      <c r="B504" s="14">
        <v>1980</v>
      </c>
      <c r="C504" s="14">
        <v>4</v>
      </c>
      <c r="D504" s="14">
        <v>12</v>
      </c>
      <c r="E504" s="14">
        <v>55.54</v>
      </c>
    </row>
    <row r="505" spans="2:5" x14ac:dyDescent="0.2">
      <c r="B505" s="14">
        <v>1980</v>
      </c>
      <c r="C505" s="14">
        <v>4</v>
      </c>
      <c r="D505" s="14">
        <v>13</v>
      </c>
      <c r="E505" s="14">
        <v>50.7</v>
      </c>
    </row>
    <row r="506" spans="2:5" x14ac:dyDescent="0.2">
      <c r="B506" s="14">
        <v>1980</v>
      </c>
      <c r="C506" s="14">
        <v>4</v>
      </c>
      <c r="D506" s="14">
        <v>14</v>
      </c>
      <c r="E506" s="14">
        <v>45.01</v>
      </c>
    </row>
    <row r="507" spans="2:5" x14ac:dyDescent="0.2">
      <c r="B507" s="14">
        <v>1981</v>
      </c>
      <c r="C507" s="14">
        <v>1</v>
      </c>
      <c r="D507" s="14">
        <v>1</v>
      </c>
      <c r="E507" s="14">
        <v>20.45</v>
      </c>
    </row>
    <row r="508" spans="2:5" x14ac:dyDescent="0.2">
      <c r="B508" s="14">
        <v>1981</v>
      </c>
      <c r="C508" s="14">
        <v>1</v>
      </c>
      <c r="D508" s="14">
        <v>2</v>
      </c>
      <c r="E508" s="14">
        <v>19.600000000000001</v>
      </c>
    </row>
    <row r="509" spans="2:5" x14ac:dyDescent="0.2">
      <c r="B509" s="14">
        <v>1981</v>
      </c>
      <c r="C509" s="14">
        <v>1</v>
      </c>
      <c r="D509" s="14">
        <v>3</v>
      </c>
      <c r="E509" s="14">
        <v>32.31</v>
      </c>
    </row>
    <row r="510" spans="2:5" x14ac:dyDescent="0.2">
      <c r="B510" s="14">
        <v>1981</v>
      </c>
      <c r="C510" s="14">
        <v>1</v>
      </c>
      <c r="D510" s="14">
        <v>4</v>
      </c>
      <c r="E510" s="14">
        <v>18.149999999999999</v>
      </c>
    </row>
    <row r="511" spans="2:5" x14ac:dyDescent="0.2">
      <c r="B511" s="14">
        <v>1981</v>
      </c>
      <c r="C511" s="14">
        <v>1</v>
      </c>
      <c r="D511" s="14">
        <v>5</v>
      </c>
      <c r="E511" s="14">
        <v>42.47</v>
      </c>
    </row>
    <row r="512" spans="2:5" x14ac:dyDescent="0.2">
      <c r="B512" s="14">
        <v>1981</v>
      </c>
      <c r="C512" s="14">
        <v>1</v>
      </c>
      <c r="D512" s="14">
        <v>6</v>
      </c>
      <c r="E512" s="14">
        <v>38.36</v>
      </c>
    </row>
    <row r="513" spans="2:5" x14ac:dyDescent="0.2">
      <c r="B513" s="14">
        <v>1981</v>
      </c>
      <c r="C513" s="14">
        <v>1</v>
      </c>
      <c r="D513" s="14">
        <v>7</v>
      </c>
      <c r="E513" s="14">
        <v>41.26</v>
      </c>
    </row>
    <row r="514" spans="2:5" x14ac:dyDescent="0.2">
      <c r="B514" s="14">
        <v>1981</v>
      </c>
      <c r="C514" s="14">
        <v>1</v>
      </c>
      <c r="D514" s="14">
        <v>8</v>
      </c>
      <c r="E514" s="14">
        <v>34</v>
      </c>
    </row>
    <row r="515" spans="2:5" x14ac:dyDescent="0.2">
      <c r="B515" s="14">
        <v>1981</v>
      </c>
      <c r="C515" s="14">
        <v>1</v>
      </c>
      <c r="D515" s="14">
        <v>9</v>
      </c>
      <c r="E515" s="14">
        <v>34.97</v>
      </c>
    </row>
    <row r="516" spans="2:5" x14ac:dyDescent="0.2">
      <c r="B516" s="14">
        <v>1981</v>
      </c>
      <c r="C516" s="14">
        <v>1</v>
      </c>
      <c r="D516" s="14">
        <v>10</v>
      </c>
      <c r="E516" s="14">
        <v>29.77</v>
      </c>
    </row>
    <row r="517" spans="2:5" x14ac:dyDescent="0.2">
      <c r="B517" s="14">
        <v>1981</v>
      </c>
      <c r="C517" s="14">
        <v>1</v>
      </c>
      <c r="D517" s="14">
        <v>11</v>
      </c>
      <c r="E517" s="14">
        <v>40.659999999999997</v>
      </c>
    </row>
    <row r="518" spans="2:5" x14ac:dyDescent="0.2">
      <c r="B518" s="14">
        <v>1981</v>
      </c>
      <c r="C518" s="14">
        <v>1</v>
      </c>
      <c r="D518" s="14">
        <v>12</v>
      </c>
      <c r="E518" s="14">
        <v>29.64</v>
      </c>
    </row>
    <row r="519" spans="2:5" x14ac:dyDescent="0.2">
      <c r="B519" s="14">
        <v>1981</v>
      </c>
      <c r="C519" s="14">
        <v>1</v>
      </c>
      <c r="D519" s="14">
        <v>13</v>
      </c>
      <c r="E519" s="14">
        <v>38.479999999999997</v>
      </c>
    </row>
    <row r="520" spans="2:5" x14ac:dyDescent="0.2">
      <c r="B520" s="14">
        <v>1981</v>
      </c>
      <c r="C520" s="14">
        <v>1</v>
      </c>
      <c r="D520" s="14">
        <v>14</v>
      </c>
      <c r="E520" s="14">
        <v>43.92</v>
      </c>
    </row>
    <row r="521" spans="2:5" x14ac:dyDescent="0.2">
      <c r="B521" s="14">
        <v>1981</v>
      </c>
      <c r="C521" s="14">
        <v>2</v>
      </c>
      <c r="D521" s="14">
        <v>1</v>
      </c>
      <c r="E521" s="14">
        <v>18.149999999999999</v>
      </c>
    </row>
    <row r="522" spans="2:5" x14ac:dyDescent="0.2">
      <c r="B522" s="14">
        <v>1981</v>
      </c>
      <c r="C522" s="14">
        <v>2</v>
      </c>
      <c r="D522" s="14">
        <v>2</v>
      </c>
      <c r="E522" s="14">
        <v>20.329999999999998</v>
      </c>
    </row>
    <row r="523" spans="2:5" x14ac:dyDescent="0.2">
      <c r="B523" s="14">
        <v>1981</v>
      </c>
      <c r="C523" s="14">
        <v>2</v>
      </c>
      <c r="D523" s="14">
        <v>3</v>
      </c>
      <c r="E523" s="14">
        <v>28.68</v>
      </c>
    </row>
    <row r="524" spans="2:5" x14ac:dyDescent="0.2">
      <c r="B524" s="14">
        <v>1981</v>
      </c>
      <c r="C524" s="14">
        <v>2</v>
      </c>
      <c r="D524" s="14">
        <v>4</v>
      </c>
      <c r="E524" s="14">
        <v>39.93</v>
      </c>
    </row>
    <row r="525" spans="2:5" x14ac:dyDescent="0.2">
      <c r="B525" s="14">
        <v>1981</v>
      </c>
      <c r="C525" s="14">
        <v>2</v>
      </c>
      <c r="D525" s="14">
        <v>5</v>
      </c>
      <c r="E525" s="14">
        <v>19.72</v>
      </c>
    </row>
    <row r="526" spans="2:5" x14ac:dyDescent="0.2">
      <c r="B526" s="14">
        <v>1981</v>
      </c>
      <c r="C526" s="14">
        <v>2</v>
      </c>
      <c r="D526" s="14">
        <v>6</v>
      </c>
      <c r="E526" s="14">
        <v>41.62</v>
      </c>
    </row>
    <row r="527" spans="2:5" x14ac:dyDescent="0.2">
      <c r="B527" s="14">
        <v>1981</v>
      </c>
      <c r="C527" s="14">
        <v>2</v>
      </c>
      <c r="D527" s="14">
        <v>7</v>
      </c>
      <c r="E527" s="14">
        <v>42.23</v>
      </c>
    </row>
    <row r="528" spans="2:5" x14ac:dyDescent="0.2">
      <c r="B528" s="14">
        <v>1981</v>
      </c>
      <c r="C528" s="14">
        <v>2</v>
      </c>
      <c r="D528" s="14">
        <v>8</v>
      </c>
      <c r="E528" s="14">
        <v>36.54</v>
      </c>
    </row>
    <row r="529" spans="2:5" x14ac:dyDescent="0.2">
      <c r="B529" s="14">
        <v>1981</v>
      </c>
      <c r="C529" s="14">
        <v>2</v>
      </c>
      <c r="D529" s="14">
        <v>9</v>
      </c>
      <c r="E529" s="14">
        <v>34.61</v>
      </c>
    </row>
    <row r="530" spans="2:5" x14ac:dyDescent="0.2">
      <c r="B530" s="14">
        <v>1981</v>
      </c>
      <c r="C530" s="14">
        <v>2</v>
      </c>
      <c r="D530" s="14">
        <v>10</v>
      </c>
      <c r="E530" s="14">
        <v>39.08</v>
      </c>
    </row>
    <row r="531" spans="2:5" x14ac:dyDescent="0.2">
      <c r="B531" s="14">
        <v>1981</v>
      </c>
      <c r="C531" s="14">
        <v>2</v>
      </c>
      <c r="D531" s="14">
        <v>11</v>
      </c>
      <c r="E531" s="14">
        <v>41.26</v>
      </c>
    </row>
    <row r="532" spans="2:5" x14ac:dyDescent="0.2">
      <c r="B532" s="14">
        <v>1981</v>
      </c>
      <c r="C532" s="14">
        <v>2</v>
      </c>
      <c r="D532" s="14">
        <v>12</v>
      </c>
      <c r="E532" s="14">
        <v>43.08</v>
      </c>
    </row>
    <row r="533" spans="2:5" x14ac:dyDescent="0.2">
      <c r="B533" s="14">
        <v>1981</v>
      </c>
      <c r="C533" s="14">
        <v>2</v>
      </c>
      <c r="D533" s="14">
        <v>13</v>
      </c>
      <c r="E533" s="14">
        <v>44.04</v>
      </c>
    </row>
    <row r="534" spans="2:5" x14ac:dyDescent="0.2">
      <c r="B534" s="14">
        <v>1981</v>
      </c>
      <c r="C534" s="14">
        <v>2</v>
      </c>
      <c r="D534" s="14">
        <v>14</v>
      </c>
      <c r="E534" s="14">
        <v>44.16</v>
      </c>
    </row>
    <row r="535" spans="2:5" x14ac:dyDescent="0.2">
      <c r="B535" s="14">
        <v>1981</v>
      </c>
      <c r="C535" s="14">
        <v>3</v>
      </c>
      <c r="D535" s="14">
        <v>1</v>
      </c>
      <c r="E535" s="14">
        <v>23.11</v>
      </c>
    </row>
    <row r="536" spans="2:5" x14ac:dyDescent="0.2">
      <c r="B536" s="14">
        <v>1981</v>
      </c>
      <c r="C536" s="14">
        <v>3</v>
      </c>
      <c r="D536" s="14">
        <v>2</v>
      </c>
      <c r="E536" s="14">
        <v>21.42</v>
      </c>
    </row>
    <row r="537" spans="2:5" x14ac:dyDescent="0.2">
      <c r="B537" s="14">
        <v>1981</v>
      </c>
      <c r="C537" s="14">
        <v>3</v>
      </c>
      <c r="D537" s="14">
        <v>3</v>
      </c>
      <c r="E537" s="14">
        <v>33.520000000000003</v>
      </c>
    </row>
    <row r="538" spans="2:5" x14ac:dyDescent="0.2">
      <c r="B538" s="14">
        <v>1981</v>
      </c>
      <c r="C538" s="14">
        <v>3</v>
      </c>
      <c r="D538" s="14">
        <v>4</v>
      </c>
      <c r="E538" s="14">
        <v>38.479999999999997</v>
      </c>
    </row>
    <row r="539" spans="2:5" x14ac:dyDescent="0.2">
      <c r="B539" s="14">
        <v>1981</v>
      </c>
      <c r="C539" s="14">
        <v>3</v>
      </c>
      <c r="D539" s="14">
        <v>5</v>
      </c>
      <c r="E539" s="14">
        <v>41.74</v>
      </c>
    </row>
    <row r="540" spans="2:5" x14ac:dyDescent="0.2">
      <c r="B540" s="14">
        <v>1981</v>
      </c>
      <c r="C540" s="14">
        <v>3</v>
      </c>
      <c r="D540" s="14">
        <v>6</v>
      </c>
      <c r="E540" s="14">
        <v>35.090000000000003</v>
      </c>
    </row>
    <row r="541" spans="2:5" x14ac:dyDescent="0.2">
      <c r="B541" s="14">
        <v>1981</v>
      </c>
      <c r="C541" s="14">
        <v>3</v>
      </c>
      <c r="D541" s="14">
        <v>7</v>
      </c>
      <c r="E541" s="14">
        <v>38.24</v>
      </c>
    </row>
    <row r="542" spans="2:5" x14ac:dyDescent="0.2">
      <c r="B542" s="14">
        <v>1981</v>
      </c>
      <c r="C542" s="14">
        <v>3</v>
      </c>
      <c r="D542" s="14">
        <v>8</v>
      </c>
      <c r="E542" s="14">
        <v>34.85</v>
      </c>
    </row>
    <row r="543" spans="2:5" x14ac:dyDescent="0.2">
      <c r="B543" s="14">
        <v>1981</v>
      </c>
      <c r="C543" s="14">
        <v>3</v>
      </c>
      <c r="D543" s="14">
        <v>9</v>
      </c>
      <c r="E543" s="14">
        <v>38.24</v>
      </c>
    </row>
    <row r="544" spans="2:5" x14ac:dyDescent="0.2">
      <c r="B544" s="14">
        <v>1981</v>
      </c>
      <c r="C544" s="14">
        <v>3</v>
      </c>
      <c r="D544" s="14">
        <v>10</v>
      </c>
      <c r="E544" s="14">
        <v>37.270000000000003</v>
      </c>
    </row>
    <row r="545" spans="2:5" x14ac:dyDescent="0.2">
      <c r="B545" s="14">
        <v>1981</v>
      </c>
      <c r="C545" s="14">
        <v>3</v>
      </c>
      <c r="D545" s="14">
        <v>11</v>
      </c>
      <c r="E545" s="14">
        <v>44.16</v>
      </c>
    </row>
    <row r="546" spans="2:5" x14ac:dyDescent="0.2">
      <c r="B546" s="14">
        <v>1981</v>
      </c>
      <c r="C546" s="14">
        <v>3</v>
      </c>
      <c r="D546" s="14">
        <v>12</v>
      </c>
      <c r="E546" s="14">
        <v>35.94</v>
      </c>
    </row>
    <row r="547" spans="2:5" x14ac:dyDescent="0.2">
      <c r="B547" s="14">
        <v>1981</v>
      </c>
      <c r="C547" s="14">
        <v>3</v>
      </c>
      <c r="D547" s="14">
        <v>13</v>
      </c>
      <c r="E547" s="14">
        <v>36.659999999999997</v>
      </c>
    </row>
    <row r="548" spans="2:5" x14ac:dyDescent="0.2">
      <c r="B548" s="14">
        <v>1981</v>
      </c>
      <c r="C548" s="14">
        <v>3</v>
      </c>
      <c r="D548" s="14">
        <v>14</v>
      </c>
      <c r="E548" s="14">
        <v>42.95</v>
      </c>
    </row>
    <row r="549" spans="2:5" x14ac:dyDescent="0.2">
      <c r="B549" s="14">
        <v>1981</v>
      </c>
      <c r="C549" s="14">
        <v>4</v>
      </c>
      <c r="D549" s="14">
        <v>1</v>
      </c>
      <c r="E549" s="14">
        <v>24.93</v>
      </c>
    </row>
    <row r="550" spans="2:5" x14ac:dyDescent="0.2">
      <c r="B550" s="14">
        <v>1981</v>
      </c>
      <c r="C550" s="14">
        <v>4</v>
      </c>
      <c r="D550" s="14">
        <v>2</v>
      </c>
      <c r="E550" s="14">
        <v>16.82</v>
      </c>
    </row>
    <row r="551" spans="2:5" x14ac:dyDescent="0.2">
      <c r="B551" s="14">
        <v>1981</v>
      </c>
      <c r="C551" s="14">
        <v>4</v>
      </c>
      <c r="D551" s="14">
        <v>3</v>
      </c>
      <c r="E551" s="14">
        <v>32.31</v>
      </c>
    </row>
    <row r="552" spans="2:5" x14ac:dyDescent="0.2">
      <c r="B552" s="14">
        <v>1981</v>
      </c>
      <c r="C552" s="14">
        <v>4</v>
      </c>
      <c r="D552" s="14">
        <v>4</v>
      </c>
      <c r="E552" s="14">
        <v>32.549999999999997</v>
      </c>
    </row>
    <row r="553" spans="2:5" x14ac:dyDescent="0.2">
      <c r="B553" s="14">
        <v>1981</v>
      </c>
      <c r="C553" s="14">
        <v>4</v>
      </c>
      <c r="D553" s="14">
        <v>5</v>
      </c>
      <c r="E553" s="14">
        <v>35.69</v>
      </c>
    </row>
    <row r="554" spans="2:5" x14ac:dyDescent="0.2">
      <c r="B554" s="14">
        <v>1981</v>
      </c>
      <c r="C554" s="14">
        <v>4</v>
      </c>
      <c r="D554" s="14">
        <v>6</v>
      </c>
      <c r="E554" s="14">
        <v>35.090000000000003</v>
      </c>
    </row>
    <row r="555" spans="2:5" x14ac:dyDescent="0.2">
      <c r="B555" s="14">
        <v>1981</v>
      </c>
      <c r="C555" s="14">
        <v>4</v>
      </c>
      <c r="D555" s="14">
        <v>7</v>
      </c>
      <c r="E555" s="14">
        <v>33.4</v>
      </c>
    </row>
    <row r="556" spans="2:5" x14ac:dyDescent="0.2">
      <c r="B556" s="14">
        <v>1981</v>
      </c>
      <c r="C556" s="14">
        <v>4</v>
      </c>
      <c r="D556" s="14">
        <v>8</v>
      </c>
      <c r="E556" s="14">
        <v>33.880000000000003</v>
      </c>
    </row>
    <row r="557" spans="2:5" x14ac:dyDescent="0.2">
      <c r="B557" s="14">
        <v>1981</v>
      </c>
      <c r="C557" s="14">
        <v>4</v>
      </c>
      <c r="D557" s="14">
        <v>9</v>
      </c>
      <c r="E557" s="14">
        <v>39.32</v>
      </c>
    </row>
    <row r="558" spans="2:5" x14ac:dyDescent="0.2">
      <c r="B558" s="14">
        <v>1981</v>
      </c>
      <c r="C558" s="14">
        <v>4</v>
      </c>
      <c r="D558" s="14">
        <v>10</v>
      </c>
      <c r="E558" s="14">
        <v>28.43</v>
      </c>
    </row>
    <row r="559" spans="2:5" x14ac:dyDescent="0.2">
      <c r="B559" s="14">
        <v>1981</v>
      </c>
      <c r="C559" s="14">
        <v>4</v>
      </c>
      <c r="D559" s="14">
        <v>11</v>
      </c>
      <c r="E559" s="14">
        <v>37.03</v>
      </c>
    </row>
    <row r="560" spans="2:5" x14ac:dyDescent="0.2">
      <c r="B560" s="14">
        <v>1981</v>
      </c>
      <c r="C560" s="14">
        <v>4</v>
      </c>
      <c r="D560" s="14">
        <v>12</v>
      </c>
      <c r="E560" s="14">
        <v>37.03</v>
      </c>
    </row>
    <row r="561" spans="2:5" x14ac:dyDescent="0.2">
      <c r="B561" s="14">
        <v>1981</v>
      </c>
      <c r="C561" s="14">
        <v>4</v>
      </c>
      <c r="D561" s="14">
        <v>13</v>
      </c>
      <c r="E561" s="14">
        <v>28.31</v>
      </c>
    </row>
    <row r="562" spans="2:5" x14ac:dyDescent="0.2">
      <c r="B562" s="14">
        <v>1981</v>
      </c>
      <c r="C562" s="14">
        <v>4</v>
      </c>
      <c r="D562" s="14">
        <v>14</v>
      </c>
      <c r="E562" s="14">
        <v>46.22</v>
      </c>
    </row>
    <row r="563" spans="2:5" x14ac:dyDescent="0.2">
      <c r="B563" s="14">
        <v>1982</v>
      </c>
      <c r="C563" s="14">
        <v>1</v>
      </c>
      <c r="D563" s="14">
        <v>1</v>
      </c>
      <c r="E563" s="14">
        <v>25.41</v>
      </c>
    </row>
    <row r="564" spans="2:5" x14ac:dyDescent="0.2">
      <c r="B564" s="14">
        <v>1982</v>
      </c>
      <c r="C564" s="14">
        <v>1</v>
      </c>
      <c r="D564" s="14">
        <v>2</v>
      </c>
      <c r="E564" s="14">
        <v>23.23</v>
      </c>
    </row>
    <row r="565" spans="2:5" x14ac:dyDescent="0.2">
      <c r="B565" s="14">
        <v>1982</v>
      </c>
      <c r="C565" s="14">
        <v>1</v>
      </c>
      <c r="D565" s="14">
        <v>3</v>
      </c>
      <c r="E565" s="14">
        <v>37.630000000000003</v>
      </c>
    </row>
    <row r="566" spans="2:5" x14ac:dyDescent="0.2">
      <c r="B566" s="14">
        <v>1982</v>
      </c>
      <c r="C566" s="14">
        <v>1</v>
      </c>
      <c r="D566" s="14">
        <v>4</v>
      </c>
      <c r="E566" s="14">
        <v>36.78</v>
      </c>
    </row>
    <row r="567" spans="2:5" x14ac:dyDescent="0.2">
      <c r="B567" s="14">
        <v>1982</v>
      </c>
      <c r="C567" s="14">
        <v>1</v>
      </c>
      <c r="D567" s="14">
        <v>5</v>
      </c>
      <c r="E567" s="14">
        <v>31.34</v>
      </c>
    </row>
    <row r="568" spans="2:5" x14ac:dyDescent="0.2">
      <c r="B568" s="14">
        <v>1982</v>
      </c>
      <c r="C568" s="14">
        <v>1</v>
      </c>
      <c r="D568" s="14">
        <v>6</v>
      </c>
      <c r="E568" s="14">
        <v>29.77</v>
      </c>
    </row>
    <row r="569" spans="2:5" x14ac:dyDescent="0.2">
      <c r="B569" s="14">
        <v>1982</v>
      </c>
      <c r="C569" s="14">
        <v>1</v>
      </c>
      <c r="D569" s="14">
        <v>7</v>
      </c>
      <c r="E569" s="14">
        <v>28.68</v>
      </c>
    </row>
    <row r="570" spans="2:5" x14ac:dyDescent="0.2">
      <c r="B570" s="14">
        <v>1982</v>
      </c>
      <c r="C570" s="14">
        <v>1</v>
      </c>
      <c r="D570" s="14">
        <v>8</v>
      </c>
      <c r="E570" s="14">
        <v>13.19</v>
      </c>
    </row>
    <row r="571" spans="2:5" x14ac:dyDescent="0.2">
      <c r="B571" s="14">
        <v>1982</v>
      </c>
      <c r="C571" s="14">
        <v>1</v>
      </c>
      <c r="D571" s="14">
        <v>9</v>
      </c>
      <c r="E571" s="14">
        <v>27.95</v>
      </c>
    </row>
    <row r="572" spans="2:5" x14ac:dyDescent="0.2">
      <c r="B572" s="14">
        <v>1982</v>
      </c>
      <c r="C572" s="14">
        <v>1</v>
      </c>
      <c r="D572" s="14">
        <v>10</v>
      </c>
      <c r="E572" s="14">
        <v>30.25</v>
      </c>
    </row>
    <row r="573" spans="2:5" x14ac:dyDescent="0.2">
      <c r="B573" s="14">
        <v>1982</v>
      </c>
      <c r="C573" s="14">
        <v>1</v>
      </c>
      <c r="D573" s="14">
        <v>11</v>
      </c>
      <c r="E573" s="14">
        <v>32.549999999999997</v>
      </c>
    </row>
    <row r="574" spans="2:5" x14ac:dyDescent="0.2">
      <c r="B574" s="14">
        <v>1982</v>
      </c>
      <c r="C574" s="14">
        <v>1</v>
      </c>
      <c r="D574" s="14">
        <v>12</v>
      </c>
      <c r="E574" s="14">
        <v>32.79</v>
      </c>
    </row>
    <row r="575" spans="2:5" x14ac:dyDescent="0.2">
      <c r="B575" s="14">
        <v>1982</v>
      </c>
      <c r="C575" s="14">
        <v>1</v>
      </c>
      <c r="D575" s="14">
        <v>13</v>
      </c>
      <c r="E575" s="14">
        <v>35.21</v>
      </c>
    </row>
    <row r="576" spans="2:5" x14ac:dyDescent="0.2">
      <c r="B576" s="14">
        <v>1982</v>
      </c>
      <c r="C576" s="14">
        <v>1</v>
      </c>
      <c r="D576" s="14">
        <v>14</v>
      </c>
      <c r="E576" s="14">
        <v>30.13</v>
      </c>
    </row>
    <row r="577" spans="2:5" x14ac:dyDescent="0.2">
      <c r="B577" s="14">
        <v>1982</v>
      </c>
      <c r="C577" s="14">
        <v>2</v>
      </c>
      <c r="D577" s="14">
        <v>1</v>
      </c>
      <c r="E577" s="14">
        <v>19</v>
      </c>
    </row>
    <row r="578" spans="2:5" x14ac:dyDescent="0.2">
      <c r="B578" s="14">
        <v>1982</v>
      </c>
      <c r="C578" s="14">
        <v>2</v>
      </c>
      <c r="D578" s="14">
        <v>2</v>
      </c>
      <c r="E578" s="14">
        <v>29.28</v>
      </c>
    </row>
    <row r="579" spans="2:5" x14ac:dyDescent="0.2">
      <c r="B579" s="14">
        <v>1982</v>
      </c>
      <c r="C579" s="14">
        <v>2</v>
      </c>
      <c r="D579" s="14">
        <v>3</v>
      </c>
      <c r="E579" s="14">
        <v>34.97</v>
      </c>
    </row>
    <row r="580" spans="2:5" x14ac:dyDescent="0.2">
      <c r="B580" s="14">
        <v>1982</v>
      </c>
      <c r="C580" s="14">
        <v>2</v>
      </c>
      <c r="D580" s="14">
        <v>4</v>
      </c>
      <c r="E580" s="14">
        <v>32.549999999999997</v>
      </c>
    </row>
    <row r="581" spans="2:5" x14ac:dyDescent="0.2">
      <c r="B581" s="14">
        <v>1982</v>
      </c>
      <c r="C581" s="14">
        <v>2</v>
      </c>
      <c r="D581" s="14">
        <v>5</v>
      </c>
      <c r="E581" s="14">
        <v>38.96</v>
      </c>
    </row>
    <row r="582" spans="2:5" x14ac:dyDescent="0.2">
      <c r="B582" s="14">
        <v>1982</v>
      </c>
      <c r="C582" s="14">
        <v>2</v>
      </c>
      <c r="D582" s="14">
        <v>6</v>
      </c>
      <c r="E582" s="14">
        <v>26.62</v>
      </c>
    </row>
    <row r="583" spans="2:5" x14ac:dyDescent="0.2">
      <c r="B583" s="14">
        <v>1982</v>
      </c>
      <c r="C583" s="14">
        <v>2</v>
      </c>
      <c r="D583" s="14">
        <v>7</v>
      </c>
      <c r="E583" s="14">
        <v>27.71</v>
      </c>
    </row>
    <row r="584" spans="2:5" x14ac:dyDescent="0.2">
      <c r="B584" s="14">
        <v>1982</v>
      </c>
      <c r="C584" s="14">
        <v>2</v>
      </c>
      <c r="D584" s="14">
        <v>8</v>
      </c>
      <c r="E584" s="14">
        <v>17.3</v>
      </c>
    </row>
    <row r="585" spans="2:5" x14ac:dyDescent="0.2">
      <c r="B585" s="14">
        <v>1982</v>
      </c>
      <c r="C585" s="14">
        <v>2</v>
      </c>
      <c r="D585" s="14">
        <v>9</v>
      </c>
      <c r="E585" s="14">
        <v>26.98</v>
      </c>
    </row>
    <row r="586" spans="2:5" x14ac:dyDescent="0.2">
      <c r="B586" s="14">
        <v>1982</v>
      </c>
      <c r="C586" s="14">
        <v>2</v>
      </c>
      <c r="D586" s="14">
        <v>10</v>
      </c>
      <c r="E586" s="14">
        <v>37.03</v>
      </c>
    </row>
    <row r="587" spans="2:5" x14ac:dyDescent="0.2">
      <c r="B587" s="14">
        <v>1982</v>
      </c>
      <c r="C587" s="14">
        <v>2</v>
      </c>
      <c r="D587" s="14">
        <v>11</v>
      </c>
      <c r="E587" s="14">
        <v>35.57</v>
      </c>
    </row>
    <row r="588" spans="2:5" x14ac:dyDescent="0.2">
      <c r="B588" s="14">
        <v>1982</v>
      </c>
      <c r="C588" s="14">
        <v>2</v>
      </c>
      <c r="D588" s="14">
        <v>12</v>
      </c>
      <c r="E588" s="14">
        <v>27.83</v>
      </c>
    </row>
    <row r="589" spans="2:5" x14ac:dyDescent="0.2">
      <c r="B589" s="14">
        <v>1982</v>
      </c>
      <c r="C589" s="14">
        <v>2</v>
      </c>
      <c r="D589" s="14">
        <v>13</v>
      </c>
      <c r="E589" s="14">
        <v>31.1</v>
      </c>
    </row>
    <row r="590" spans="2:5" x14ac:dyDescent="0.2">
      <c r="B590" s="14">
        <v>1982</v>
      </c>
      <c r="C590" s="14">
        <v>2</v>
      </c>
      <c r="D590" s="14">
        <v>14</v>
      </c>
      <c r="E590" s="14">
        <v>33.520000000000003</v>
      </c>
    </row>
    <row r="591" spans="2:5" x14ac:dyDescent="0.2">
      <c r="B591" s="14">
        <v>1982</v>
      </c>
      <c r="C591" s="14">
        <v>3</v>
      </c>
      <c r="D591" s="14">
        <v>1</v>
      </c>
      <c r="E591" s="14">
        <v>17.3</v>
      </c>
    </row>
    <row r="592" spans="2:5" x14ac:dyDescent="0.2">
      <c r="B592" s="14">
        <v>1982</v>
      </c>
      <c r="C592" s="14">
        <v>3</v>
      </c>
      <c r="D592" s="14">
        <v>2</v>
      </c>
      <c r="E592" s="14">
        <v>28.92</v>
      </c>
    </row>
    <row r="593" spans="2:5" x14ac:dyDescent="0.2">
      <c r="B593" s="14">
        <v>1982</v>
      </c>
      <c r="C593" s="14">
        <v>3</v>
      </c>
      <c r="D593" s="14">
        <v>3</v>
      </c>
      <c r="E593" s="14">
        <v>34.729999999999997</v>
      </c>
    </row>
    <row r="594" spans="2:5" x14ac:dyDescent="0.2">
      <c r="B594" s="14">
        <v>1982</v>
      </c>
      <c r="C594" s="14">
        <v>3</v>
      </c>
      <c r="D594" s="14">
        <v>4</v>
      </c>
      <c r="E594" s="14">
        <v>33.880000000000003</v>
      </c>
    </row>
    <row r="595" spans="2:5" x14ac:dyDescent="0.2">
      <c r="B595" s="14">
        <v>1982</v>
      </c>
      <c r="C595" s="14">
        <v>3</v>
      </c>
      <c r="D595" s="14">
        <v>5</v>
      </c>
      <c r="E595" s="14">
        <v>26.14</v>
      </c>
    </row>
    <row r="596" spans="2:5" x14ac:dyDescent="0.2">
      <c r="B596" s="14">
        <v>1982</v>
      </c>
      <c r="C596" s="14">
        <v>3</v>
      </c>
      <c r="D596" s="14">
        <v>6</v>
      </c>
      <c r="E596" s="14">
        <v>34.729999999999997</v>
      </c>
    </row>
    <row r="597" spans="2:5" x14ac:dyDescent="0.2">
      <c r="B597" s="14">
        <v>1982</v>
      </c>
      <c r="C597" s="14">
        <v>3</v>
      </c>
      <c r="D597" s="14">
        <v>7</v>
      </c>
      <c r="E597" s="14">
        <v>26.38</v>
      </c>
    </row>
    <row r="598" spans="2:5" x14ac:dyDescent="0.2">
      <c r="B598" s="14">
        <v>1982</v>
      </c>
      <c r="C598" s="14">
        <v>3</v>
      </c>
      <c r="D598" s="14">
        <v>8</v>
      </c>
      <c r="E598" s="14">
        <v>18.88</v>
      </c>
    </row>
    <row r="599" spans="2:5" x14ac:dyDescent="0.2">
      <c r="B599" s="14">
        <v>1982</v>
      </c>
      <c r="C599" s="14">
        <v>3</v>
      </c>
      <c r="D599" s="14">
        <v>9</v>
      </c>
      <c r="E599" s="14">
        <v>20.57</v>
      </c>
    </row>
    <row r="600" spans="2:5" x14ac:dyDescent="0.2">
      <c r="B600" s="14">
        <v>1982</v>
      </c>
      <c r="C600" s="14">
        <v>3</v>
      </c>
      <c r="D600" s="14">
        <v>10</v>
      </c>
      <c r="E600" s="14">
        <v>34.119999999999997</v>
      </c>
    </row>
    <row r="601" spans="2:5" x14ac:dyDescent="0.2">
      <c r="B601" s="14">
        <v>1982</v>
      </c>
      <c r="C601" s="14">
        <v>3</v>
      </c>
      <c r="D601" s="14">
        <v>11</v>
      </c>
      <c r="E601" s="14">
        <v>34.24</v>
      </c>
    </row>
    <row r="602" spans="2:5" x14ac:dyDescent="0.2">
      <c r="B602" s="14">
        <v>1982</v>
      </c>
      <c r="C602" s="14">
        <v>3</v>
      </c>
      <c r="D602" s="14">
        <v>12</v>
      </c>
      <c r="E602" s="14">
        <v>21.66</v>
      </c>
    </row>
    <row r="603" spans="2:5" x14ac:dyDescent="0.2">
      <c r="B603" s="14">
        <v>1982</v>
      </c>
      <c r="C603" s="14">
        <v>3</v>
      </c>
      <c r="D603" s="14">
        <v>13</v>
      </c>
      <c r="E603" s="14">
        <v>32.909999999999997</v>
      </c>
    </row>
    <row r="604" spans="2:5" x14ac:dyDescent="0.2">
      <c r="B604" s="14">
        <v>1982</v>
      </c>
      <c r="C604" s="14">
        <v>3</v>
      </c>
      <c r="D604" s="14">
        <v>14</v>
      </c>
      <c r="E604" s="14">
        <v>32.67</v>
      </c>
    </row>
    <row r="605" spans="2:5" x14ac:dyDescent="0.2">
      <c r="B605" s="14">
        <v>1982</v>
      </c>
      <c r="C605" s="14">
        <v>4</v>
      </c>
      <c r="D605" s="14">
        <v>1</v>
      </c>
      <c r="E605" s="14">
        <v>17.18</v>
      </c>
    </row>
    <row r="606" spans="2:5" x14ac:dyDescent="0.2">
      <c r="B606" s="14">
        <v>1982</v>
      </c>
      <c r="C606" s="14">
        <v>4</v>
      </c>
      <c r="D606" s="14">
        <v>2</v>
      </c>
      <c r="E606" s="14">
        <v>28.56</v>
      </c>
    </row>
    <row r="607" spans="2:5" x14ac:dyDescent="0.2">
      <c r="B607" s="14">
        <v>1982</v>
      </c>
      <c r="C607" s="14">
        <v>4</v>
      </c>
      <c r="D607" s="14">
        <v>3</v>
      </c>
      <c r="E607" s="14">
        <v>36.9</v>
      </c>
    </row>
    <row r="608" spans="2:5" x14ac:dyDescent="0.2">
      <c r="B608" s="14">
        <v>1982</v>
      </c>
      <c r="C608" s="14">
        <v>4</v>
      </c>
      <c r="D608" s="14">
        <v>4</v>
      </c>
      <c r="E608" s="14">
        <v>28.07</v>
      </c>
    </row>
    <row r="609" spans="2:5" x14ac:dyDescent="0.2">
      <c r="B609" s="14">
        <v>1982</v>
      </c>
      <c r="C609" s="14">
        <v>4</v>
      </c>
      <c r="D609" s="14">
        <v>5</v>
      </c>
      <c r="E609" s="14">
        <v>34.479999999999997</v>
      </c>
    </row>
    <row r="610" spans="2:5" x14ac:dyDescent="0.2">
      <c r="B610" s="14">
        <v>1982</v>
      </c>
      <c r="C610" s="14">
        <v>4</v>
      </c>
      <c r="D610" s="14">
        <v>6</v>
      </c>
      <c r="E610" s="14">
        <v>27.83</v>
      </c>
    </row>
    <row r="611" spans="2:5" x14ac:dyDescent="0.2">
      <c r="B611" s="14">
        <v>1982</v>
      </c>
      <c r="C611" s="14">
        <v>4</v>
      </c>
      <c r="D611" s="14">
        <v>7</v>
      </c>
      <c r="E611" s="14">
        <v>28.43</v>
      </c>
    </row>
    <row r="612" spans="2:5" x14ac:dyDescent="0.2">
      <c r="B612" s="14">
        <v>1982</v>
      </c>
      <c r="C612" s="14">
        <v>4</v>
      </c>
      <c r="D612" s="14">
        <v>8</v>
      </c>
      <c r="E612" s="14">
        <v>18.149999999999999</v>
      </c>
    </row>
    <row r="613" spans="2:5" x14ac:dyDescent="0.2">
      <c r="B613" s="14">
        <v>1982</v>
      </c>
      <c r="C613" s="14">
        <v>4</v>
      </c>
      <c r="D613" s="14">
        <v>9</v>
      </c>
      <c r="E613" s="14">
        <v>29.16</v>
      </c>
    </row>
    <row r="614" spans="2:5" x14ac:dyDescent="0.2">
      <c r="B614" s="14">
        <v>1982</v>
      </c>
      <c r="C614" s="14">
        <v>4</v>
      </c>
      <c r="D614" s="14">
        <v>10</v>
      </c>
      <c r="E614" s="14">
        <v>33.880000000000003</v>
      </c>
    </row>
    <row r="615" spans="2:5" x14ac:dyDescent="0.2">
      <c r="B615" s="14">
        <v>1982</v>
      </c>
      <c r="C615" s="14">
        <v>4</v>
      </c>
      <c r="D615" s="14">
        <v>11</v>
      </c>
      <c r="E615" s="14">
        <v>35.21</v>
      </c>
    </row>
    <row r="616" spans="2:5" x14ac:dyDescent="0.2">
      <c r="B616" s="14">
        <v>1982</v>
      </c>
      <c r="C616" s="14">
        <v>4</v>
      </c>
      <c r="D616" s="14">
        <v>12</v>
      </c>
      <c r="E616" s="14">
        <v>30.85</v>
      </c>
    </row>
    <row r="617" spans="2:5" x14ac:dyDescent="0.2">
      <c r="B617" s="14">
        <v>1982</v>
      </c>
      <c r="C617" s="14">
        <v>4</v>
      </c>
      <c r="D617" s="14">
        <v>13</v>
      </c>
      <c r="E617" s="14">
        <v>33.270000000000003</v>
      </c>
    </row>
    <row r="618" spans="2:5" x14ac:dyDescent="0.2">
      <c r="B618" s="14">
        <v>1982</v>
      </c>
      <c r="C618" s="14">
        <v>4</v>
      </c>
      <c r="D618" s="14">
        <v>14</v>
      </c>
      <c r="E618" s="14">
        <v>25.65</v>
      </c>
    </row>
    <row r="619" spans="2:5" x14ac:dyDescent="0.2">
      <c r="B619" s="14">
        <v>1983</v>
      </c>
      <c r="C619" s="14">
        <v>1</v>
      </c>
      <c r="D619" s="14">
        <v>1</v>
      </c>
      <c r="E619" s="14">
        <v>34</v>
      </c>
    </row>
    <row r="620" spans="2:5" x14ac:dyDescent="0.2">
      <c r="B620" s="14">
        <v>1983</v>
      </c>
      <c r="C620" s="14">
        <v>1</v>
      </c>
      <c r="D620" s="14">
        <v>2</v>
      </c>
      <c r="E620" s="14">
        <v>35.57</v>
      </c>
    </row>
    <row r="621" spans="2:5" x14ac:dyDescent="0.2">
      <c r="B621" s="14">
        <v>1983</v>
      </c>
      <c r="C621" s="14">
        <v>1</v>
      </c>
      <c r="D621" s="14">
        <v>3</v>
      </c>
      <c r="E621" s="14">
        <v>45.86</v>
      </c>
    </row>
    <row r="622" spans="2:5" x14ac:dyDescent="0.2">
      <c r="B622" s="14">
        <v>1983</v>
      </c>
      <c r="C622" s="14">
        <v>1</v>
      </c>
      <c r="D622" s="14">
        <v>4</v>
      </c>
      <c r="E622" s="14">
        <v>40.17</v>
      </c>
    </row>
    <row r="623" spans="2:5" x14ac:dyDescent="0.2">
      <c r="B623" s="14">
        <v>1983</v>
      </c>
      <c r="C623" s="14">
        <v>1</v>
      </c>
      <c r="D623" s="14">
        <v>5</v>
      </c>
      <c r="E623" s="14">
        <v>49.73</v>
      </c>
    </row>
    <row r="624" spans="2:5" x14ac:dyDescent="0.2">
      <c r="B624" s="14">
        <v>1983</v>
      </c>
      <c r="C624" s="14">
        <v>1</v>
      </c>
      <c r="D624" s="14">
        <v>6</v>
      </c>
      <c r="E624" s="14">
        <v>52.27</v>
      </c>
    </row>
    <row r="625" spans="2:5" x14ac:dyDescent="0.2">
      <c r="B625" s="14">
        <v>1983</v>
      </c>
      <c r="C625" s="14">
        <v>1</v>
      </c>
      <c r="D625" s="14">
        <v>7</v>
      </c>
      <c r="E625" s="14">
        <v>36.659999999999997</v>
      </c>
    </row>
    <row r="626" spans="2:5" x14ac:dyDescent="0.2">
      <c r="B626" s="14">
        <v>1983</v>
      </c>
      <c r="C626" s="14">
        <v>1</v>
      </c>
      <c r="D626" s="14">
        <v>8</v>
      </c>
      <c r="E626" s="14">
        <v>42.35</v>
      </c>
    </row>
    <row r="627" spans="2:5" x14ac:dyDescent="0.2">
      <c r="B627" s="14">
        <v>1983</v>
      </c>
      <c r="C627" s="14">
        <v>1</v>
      </c>
      <c r="D627" s="14">
        <v>9</v>
      </c>
      <c r="E627" s="14">
        <v>37.630000000000003</v>
      </c>
    </row>
    <row r="628" spans="2:5" x14ac:dyDescent="0.2">
      <c r="B628" s="14">
        <v>1983</v>
      </c>
      <c r="C628" s="14">
        <v>1</v>
      </c>
      <c r="D628" s="14">
        <v>10</v>
      </c>
      <c r="E628" s="14">
        <v>49</v>
      </c>
    </row>
    <row r="629" spans="2:5" x14ac:dyDescent="0.2">
      <c r="B629" s="14">
        <v>1983</v>
      </c>
      <c r="C629" s="14">
        <v>1</v>
      </c>
      <c r="D629" s="14">
        <v>11</v>
      </c>
      <c r="E629" s="14">
        <v>41.87</v>
      </c>
    </row>
    <row r="630" spans="2:5" x14ac:dyDescent="0.2">
      <c r="B630" s="14">
        <v>1983</v>
      </c>
      <c r="C630" s="14">
        <v>1</v>
      </c>
      <c r="D630" s="14">
        <v>12</v>
      </c>
      <c r="E630" s="14">
        <v>54.69</v>
      </c>
    </row>
    <row r="631" spans="2:5" x14ac:dyDescent="0.2">
      <c r="B631" s="14">
        <v>1983</v>
      </c>
      <c r="C631" s="14">
        <v>1</v>
      </c>
      <c r="D631" s="14">
        <v>13</v>
      </c>
      <c r="E631" s="14">
        <v>36.42</v>
      </c>
    </row>
    <row r="632" spans="2:5" x14ac:dyDescent="0.2">
      <c r="B632" s="14">
        <v>1983</v>
      </c>
      <c r="C632" s="14">
        <v>1</v>
      </c>
      <c r="D632" s="14">
        <v>14</v>
      </c>
      <c r="E632" s="14">
        <v>48.52</v>
      </c>
    </row>
    <row r="633" spans="2:5" x14ac:dyDescent="0.2">
      <c r="B633" s="14">
        <v>1983</v>
      </c>
      <c r="C633" s="14">
        <v>2</v>
      </c>
      <c r="D633" s="14">
        <v>1</v>
      </c>
      <c r="E633" s="14">
        <v>34.479999999999997</v>
      </c>
    </row>
    <row r="634" spans="2:5" x14ac:dyDescent="0.2">
      <c r="B634" s="14">
        <v>1983</v>
      </c>
      <c r="C634" s="14">
        <v>2</v>
      </c>
      <c r="D634" s="14">
        <v>2</v>
      </c>
      <c r="E634" s="14">
        <v>42.35</v>
      </c>
    </row>
    <row r="635" spans="2:5" x14ac:dyDescent="0.2">
      <c r="B635" s="14">
        <v>1983</v>
      </c>
      <c r="C635" s="14">
        <v>2</v>
      </c>
      <c r="D635" s="14">
        <v>3</v>
      </c>
      <c r="E635" s="14">
        <v>45.01</v>
      </c>
    </row>
    <row r="636" spans="2:5" x14ac:dyDescent="0.2">
      <c r="B636" s="14">
        <v>1983</v>
      </c>
      <c r="C636" s="14">
        <v>2</v>
      </c>
      <c r="D636" s="14">
        <v>4</v>
      </c>
      <c r="E636" s="14">
        <v>52.15</v>
      </c>
    </row>
    <row r="637" spans="2:5" x14ac:dyDescent="0.2">
      <c r="B637" s="14">
        <v>1983</v>
      </c>
      <c r="C637" s="14">
        <v>2</v>
      </c>
      <c r="D637" s="14">
        <v>5</v>
      </c>
      <c r="E637" s="14">
        <v>54.09</v>
      </c>
    </row>
    <row r="638" spans="2:5" x14ac:dyDescent="0.2">
      <c r="B638" s="14">
        <v>1983</v>
      </c>
      <c r="C638" s="14">
        <v>2</v>
      </c>
      <c r="D638" s="14">
        <v>6</v>
      </c>
      <c r="E638" s="14">
        <v>45.13</v>
      </c>
    </row>
    <row r="639" spans="2:5" x14ac:dyDescent="0.2">
      <c r="B639" s="14">
        <v>1983</v>
      </c>
      <c r="C639" s="14">
        <v>2</v>
      </c>
      <c r="D639" s="14">
        <v>7</v>
      </c>
      <c r="E639" s="14">
        <v>34.36</v>
      </c>
    </row>
    <row r="640" spans="2:5" x14ac:dyDescent="0.2">
      <c r="B640" s="14">
        <v>1983</v>
      </c>
      <c r="C640" s="14">
        <v>2</v>
      </c>
      <c r="D640" s="14">
        <v>8</v>
      </c>
      <c r="E640" s="14">
        <v>44.89</v>
      </c>
    </row>
    <row r="641" spans="2:5" x14ac:dyDescent="0.2">
      <c r="B641" s="14">
        <v>1983</v>
      </c>
      <c r="C641" s="14">
        <v>2</v>
      </c>
      <c r="D641" s="14">
        <v>9</v>
      </c>
      <c r="E641" s="14">
        <v>46.71</v>
      </c>
    </row>
    <row r="642" spans="2:5" x14ac:dyDescent="0.2">
      <c r="B642" s="14">
        <v>1983</v>
      </c>
      <c r="C642" s="14">
        <v>2</v>
      </c>
      <c r="D642" s="14">
        <v>10</v>
      </c>
      <c r="E642" s="14">
        <v>52.76</v>
      </c>
    </row>
    <row r="643" spans="2:5" x14ac:dyDescent="0.2">
      <c r="B643" s="14">
        <v>1983</v>
      </c>
      <c r="C643" s="14">
        <v>2</v>
      </c>
      <c r="D643" s="14">
        <v>11</v>
      </c>
      <c r="E643" s="14">
        <v>53.24</v>
      </c>
    </row>
    <row r="644" spans="2:5" x14ac:dyDescent="0.2">
      <c r="B644" s="14">
        <v>1983</v>
      </c>
      <c r="C644" s="14">
        <v>2</v>
      </c>
      <c r="D644" s="14">
        <v>12</v>
      </c>
      <c r="E644" s="14">
        <v>47.19</v>
      </c>
    </row>
    <row r="645" spans="2:5" x14ac:dyDescent="0.2">
      <c r="B645" s="14">
        <v>1983</v>
      </c>
      <c r="C645" s="14">
        <v>2</v>
      </c>
      <c r="D645" s="14">
        <v>13</v>
      </c>
      <c r="E645" s="14">
        <v>31.46</v>
      </c>
    </row>
    <row r="646" spans="2:5" x14ac:dyDescent="0.2">
      <c r="B646" s="14">
        <v>1983</v>
      </c>
      <c r="C646" s="14">
        <v>2</v>
      </c>
      <c r="D646" s="14">
        <v>14</v>
      </c>
      <c r="E646" s="14">
        <v>43.56</v>
      </c>
    </row>
    <row r="647" spans="2:5" x14ac:dyDescent="0.2">
      <c r="B647" s="14">
        <v>1983</v>
      </c>
      <c r="C647" s="14">
        <v>3</v>
      </c>
      <c r="D647" s="14">
        <v>1</v>
      </c>
      <c r="E647" s="14">
        <v>44.77</v>
      </c>
    </row>
    <row r="648" spans="2:5" x14ac:dyDescent="0.2">
      <c r="B648" s="14">
        <v>1983</v>
      </c>
      <c r="C648" s="14">
        <v>3</v>
      </c>
      <c r="D648" s="14">
        <v>2</v>
      </c>
      <c r="E648" s="14">
        <v>37.270000000000003</v>
      </c>
    </row>
    <row r="649" spans="2:5" x14ac:dyDescent="0.2">
      <c r="B649" s="14">
        <v>1983</v>
      </c>
      <c r="C649" s="14">
        <v>3</v>
      </c>
      <c r="D649" s="14">
        <v>3</v>
      </c>
      <c r="E649" s="14">
        <v>50.46</v>
      </c>
    </row>
    <row r="650" spans="2:5" x14ac:dyDescent="0.2">
      <c r="B650" s="14">
        <v>1983</v>
      </c>
      <c r="C650" s="14">
        <v>3</v>
      </c>
      <c r="D650" s="14">
        <v>4</v>
      </c>
      <c r="E650" s="14">
        <v>60.14</v>
      </c>
    </row>
    <row r="651" spans="2:5" x14ac:dyDescent="0.2">
      <c r="B651" s="14">
        <v>1983</v>
      </c>
      <c r="C651" s="14">
        <v>3</v>
      </c>
      <c r="D651" s="14">
        <v>5</v>
      </c>
      <c r="E651" s="14">
        <v>51.79</v>
      </c>
    </row>
    <row r="652" spans="2:5" x14ac:dyDescent="0.2">
      <c r="B652" s="14">
        <v>1983</v>
      </c>
      <c r="C652" s="14">
        <v>3</v>
      </c>
      <c r="D652" s="14">
        <v>6</v>
      </c>
      <c r="E652" s="14">
        <v>45.37</v>
      </c>
    </row>
    <row r="653" spans="2:5" x14ac:dyDescent="0.2">
      <c r="B653" s="14">
        <v>1983</v>
      </c>
      <c r="C653" s="14">
        <v>3</v>
      </c>
      <c r="D653" s="14">
        <v>7</v>
      </c>
      <c r="E653" s="14">
        <v>33.64</v>
      </c>
    </row>
    <row r="654" spans="2:5" x14ac:dyDescent="0.2">
      <c r="B654" s="14">
        <v>1983</v>
      </c>
      <c r="C654" s="14">
        <v>3</v>
      </c>
      <c r="D654" s="14">
        <v>8</v>
      </c>
      <c r="E654" s="14">
        <v>50.34</v>
      </c>
    </row>
    <row r="655" spans="2:5" x14ac:dyDescent="0.2">
      <c r="B655" s="14">
        <v>1983</v>
      </c>
      <c r="C655" s="14">
        <v>3</v>
      </c>
      <c r="D655" s="14">
        <v>9</v>
      </c>
      <c r="E655" s="14">
        <v>50.7</v>
      </c>
    </row>
    <row r="656" spans="2:5" x14ac:dyDescent="0.2">
      <c r="B656" s="14">
        <v>1983</v>
      </c>
      <c r="C656" s="14">
        <v>3</v>
      </c>
      <c r="D656" s="14">
        <v>10</v>
      </c>
      <c r="E656" s="14">
        <v>51.67</v>
      </c>
    </row>
    <row r="657" spans="2:5" x14ac:dyDescent="0.2">
      <c r="B657" s="14">
        <v>1983</v>
      </c>
      <c r="C657" s="14">
        <v>3</v>
      </c>
      <c r="D657" s="14">
        <v>11</v>
      </c>
      <c r="E657" s="14">
        <v>53.24</v>
      </c>
    </row>
    <row r="658" spans="2:5" x14ac:dyDescent="0.2">
      <c r="B658" s="14">
        <v>1983</v>
      </c>
      <c r="C658" s="14">
        <v>3</v>
      </c>
      <c r="D658" s="14">
        <v>12</v>
      </c>
      <c r="E658" s="14">
        <v>49.37</v>
      </c>
    </row>
    <row r="659" spans="2:5" x14ac:dyDescent="0.2">
      <c r="B659" s="14">
        <v>1983</v>
      </c>
      <c r="C659" s="14">
        <v>3</v>
      </c>
      <c r="D659" s="14">
        <v>13</v>
      </c>
      <c r="E659" s="14">
        <v>31.1</v>
      </c>
    </row>
    <row r="660" spans="2:5" x14ac:dyDescent="0.2">
      <c r="B660" s="14">
        <v>1983</v>
      </c>
      <c r="C660" s="14">
        <v>3</v>
      </c>
      <c r="D660" s="14">
        <v>14</v>
      </c>
      <c r="E660" s="14">
        <v>52.03</v>
      </c>
    </row>
    <row r="661" spans="2:5" x14ac:dyDescent="0.2">
      <c r="B661" s="14">
        <v>1983</v>
      </c>
      <c r="C661" s="14">
        <v>4</v>
      </c>
      <c r="D661" s="14">
        <v>1</v>
      </c>
      <c r="E661" s="14">
        <v>40.049999999999997</v>
      </c>
    </row>
    <row r="662" spans="2:5" x14ac:dyDescent="0.2">
      <c r="B662" s="14">
        <v>1983</v>
      </c>
      <c r="C662" s="14">
        <v>4</v>
      </c>
      <c r="D662" s="14">
        <v>2</v>
      </c>
      <c r="E662" s="14">
        <v>38.96</v>
      </c>
    </row>
    <row r="663" spans="2:5" x14ac:dyDescent="0.2">
      <c r="B663" s="14">
        <v>1983</v>
      </c>
      <c r="C663" s="14">
        <v>4</v>
      </c>
      <c r="D663" s="14">
        <v>3</v>
      </c>
      <c r="E663" s="14">
        <v>51.06</v>
      </c>
    </row>
    <row r="664" spans="2:5" x14ac:dyDescent="0.2">
      <c r="B664" s="14">
        <v>1983</v>
      </c>
      <c r="C664" s="14">
        <v>4</v>
      </c>
      <c r="D664" s="14">
        <v>4</v>
      </c>
      <c r="E664" s="14">
        <v>53.72</v>
      </c>
    </row>
    <row r="665" spans="2:5" x14ac:dyDescent="0.2">
      <c r="B665" s="14">
        <v>1983</v>
      </c>
      <c r="C665" s="14">
        <v>4</v>
      </c>
      <c r="D665" s="14">
        <v>5</v>
      </c>
      <c r="E665" s="14">
        <v>48.64</v>
      </c>
    </row>
    <row r="666" spans="2:5" x14ac:dyDescent="0.2">
      <c r="B666" s="14">
        <v>1983</v>
      </c>
      <c r="C666" s="14">
        <v>4</v>
      </c>
      <c r="D666" s="14">
        <v>6</v>
      </c>
      <c r="E666" s="14">
        <v>47.67</v>
      </c>
    </row>
    <row r="667" spans="2:5" x14ac:dyDescent="0.2">
      <c r="B667" s="14">
        <v>1983</v>
      </c>
      <c r="C667" s="14">
        <v>4</v>
      </c>
      <c r="D667" s="14">
        <v>7</v>
      </c>
      <c r="E667" s="14">
        <v>45.01</v>
      </c>
    </row>
    <row r="668" spans="2:5" x14ac:dyDescent="0.2">
      <c r="B668" s="14">
        <v>1983</v>
      </c>
      <c r="C668" s="14">
        <v>4</v>
      </c>
      <c r="D668" s="14">
        <v>8</v>
      </c>
      <c r="E668" s="14">
        <v>39.93</v>
      </c>
    </row>
    <row r="669" spans="2:5" x14ac:dyDescent="0.2">
      <c r="B669" s="14">
        <v>1983</v>
      </c>
      <c r="C669" s="14">
        <v>4</v>
      </c>
      <c r="D669" s="14">
        <v>9</v>
      </c>
      <c r="E669" s="14">
        <v>50.21</v>
      </c>
    </row>
    <row r="670" spans="2:5" x14ac:dyDescent="0.2">
      <c r="B670" s="14">
        <v>1983</v>
      </c>
      <c r="C670" s="14">
        <v>4</v>
      </c>
      <c r="D670" s="14">
        <v>10</v>
      </c>
      <c r="E670" s="14">
        <v>49.49</v>
      </c>
    </row>
    <row r="671" spans="2:5" x14ac:dyDescent="0.2">
      <c r="B671" s="14">
        <v>1983</v>
      </c>
      <c r="C671" s="14">
        <v>4</v>
      </c>
      <c r="D671" s="14">
        <v>11</v>
      </c>
      <c r="E671" s="14">
        <v>46.1</v>
      </c>
    </row>
    <row r="672" spans="2:5" x14ac:dyDescent="0.2">
      <c r="B672" s="14">
        <v>1983</v>
      </c>
      <c r="C672" s="14">
        <v>4</v>
      </c>
      <c r="D672" s="14">
        <v>12</v>
      </c>
      <c r="E672" s="14">
        <v>47.92</v>
      </c>
    </row>
    <row r="673" spans="2:5" x14ac:dyDescent="0.2">
      <c r="B673" s="14">
        <v>1983</v>
      </c>
      <c r="C673" s="14">
        <v>4</v>
      </c>
      <c r="D673" s="14">
        <v>13</v>
      </c>
      <c r="E673" s="14">
        <v>33.880000000000003</v>
      </c>
    </row>
    <row r="674" spans="2:5" x14ac:dyDescent="0.2">
      <c r="B674" s="14">
        <v>1983</v>
      </c>
      <c r="C674" s="14">
        <v>4</v>
      </c>
      <c r="D674" s="14">
        <v>14</v>
      </c>
      <c r="E674" s="14">
        <v>43.56</v>
      </c>
    </row>
    <row r="675" spans="2:5" x14ac:dyDescent="0.2">
      <c r="B675" s="14">
        <v>1984</v>
      </c>
      <c r="C675" s="14">
        <v>1</v>
      </c>
      <c r="D675" s="14">
        <v>1</v>
      </c>
      <c r="E675" s="14">
        <v>29.77</v>
      </c>
    </row>
    <row r="676" spans="2:5" x14ac:dyDescent="0.2">
      <c r="B676" s="14">
        <v>1984</v>
      </c>
      <c r="C676" s="14">
        <v>1</v>
      </c>
      <c r="D676" s="14">
        <v>2</v>
      </c>
      <c r="E676" s="14">
        <v>31.1</v>
      </c>
    </row>
    <row r="677" spans="2:5" x14ac:dyDescent="0.2">
      <c r="B677" s="14">
        <v>1984</v>
      </c>
      <c r="C677" s="14">
        <v>1</v>
      </c>
      <c r="D677" s="14">
        <v>3</v>
      </c>
      <c r="E677" s="14">
        <v>45.13</v>
      </c>
    </row>
    <row r="678" spans="2:5" x14ac:dyDescent="0.2">
      <c r="B678" s="14">
        <v>1984</v>
      </c>
      <c r="C678" s="14">
        <v>1</v>
      </c>
      <c r="D678" s="14">
        <v>4</v>
      </c>
      <c r="E678" s="14">
        <v>36.54</v>
      </c>
    </row>
    <row r="679" spans="2:5" x14ac:dyDescent="0.2">
      <c r="B679" s="14">
        <v>1984</v>
      </c>
      <c r="C679" s="14">
        <v>1</v>
      </c>
      <c r="D679" s="14">
        <v>5</v>
      </c>
      <c r="E679" s="14">
        <v>45.5</v>
      </c>
    </row>
    <row r="680" spans="2:5" x14ac:dyDescent="0.2">
      <c r="B680" s="14">
        <v>1984</v>
      </c>
      <c r="C680" s="14">
        <v>1</v>
      </c>
      <c r="D680" s="14">
        <v>6</v>
      </c>
      <c r="E680" s="14">
        <v>42.35</v>
      </c>
    </row>
    <row r="681" spans="2:5" x14ac:dyDescent="0.2">
      <c r="B681" s="14">
        <v>1984</v>
      </c>
      <c r="C681" s="14">
        <v>1</v>
      </c>
      <c r="D681" s="14">
        <v>7</v>
      </c>
      <c r="E681" s="14">
        <v>42.23</v>
      </c>
    </row>
    <row r="682" spans="2:5" x14ac:dyDescent="0.2">
      <c r="B682" s="14">
        <v>1984</v>
      </c>
      <c r="C682" s="14">
        <v>1</v>
      </c>
      <c r="D682" s="14">
        <v>8</v>
      </c>
      <c r="E682" s="14">
        <v>31.1</v>
      </c>
    </row>
    <row r="683" spans="2:5" x14ac:dyDescent="0.2">
      <c r="B683" s="14">
        <v>1984</v>
      </c>
      <c r="C683" s="14">
        <v>1</v>
      </c>
      <c r="D683" s="14">
        <v>9</v>
      </c>
      <c r="E683" s="14">
        <v>40.9</v>
      </c>
    </row>
    <row r="684" spans="2:5" x14ac:dyDescent="0.2">
      <c r="B684" s="14">
        <v>1984</v>
      </c>
      <c r="C684" s="14">
        <v>1</v>
      </c>
      <c r="D684" s="14">
        <v>10</v>
      </c>
      <c r="E684" s="14">
        <v>38.6</v>
      </c>
    </row>
    <row r="685" spans="2:5" x14ac:dyDescent="0.2">
      <c r="B685" s="14">
        <v>1984</v>
      </c>
      <c r="C685" s="14">
        <v>1</v>
      </c>
      <c r="D685" s="14">
        <v>11</v>
      </c>
      <c r="E685" s="14">
        <v>60.38</v>
      </c>
    </row>
    <row r="686" spans="2:5" x14ac:dyDescent="0.2">
      <c r="B686" s="14">
        <v>1984</v>
      </c>
      <c r="C686" s="14">
        <v>1</v>
      </c>
      <c r="D686" s="14">
        <v>12</v>
      </c>
      <c r="E686" s="14">
        <v>43.56</v>
      </c>
    </row>
    <row r="687" spans="2:5" x14ac:dyDescent="0.2">
      <c r="B687" s="14">
        <v>1984</v>
      </c>
      <c r="C687" s="14">
        <v>1</v>
      </c>
      <c r="D687" s="14">
        <v>13</v>
      </c>
      <c r="E687" s="14">
        <v>40.409999999999997</v>
      </c>
    </row>
    <row r="688" spans="2:5" x14ac:dyDescent="0.2">
      <c r="B688" s="14">
        <v>1984</v>
      </c>
      <c r="C688" s="14">
        <v>1</v>
      </c>
      <c r="D688" s="14">
        <v>14</v>
      </c>
      <c r="E688" s="14">
        <v>37.99</v>
      </c>
    </row>
    <row r="689" spans="2:5" x14ac:dyDescent="0.2">
      <c r="B689" s="14">
        <v>1984</v>
      </c>
      <c r="C689" s="14">
        <v>2</v>
      </c>
      <c r="D689" s="14">
        <v>1</v>
      </c>
      <c r="E689" s="14">
        <v>28.56</v>
      </c>
    </row>
    <row r="690" spans="2:5" x14ac:dyDescent="0.2">
      <c r="B690" s="14">
        <v>1984</v>
      </c>
      <c r="C690" s="14">
        <v>2</v>
      </c>
      <c r="D690" s="14">
        <v>2</v>
      </c>
      <c r="E690" s="14">
        <v>36.9</v>
      </c>
    </row>
    <row r="691" spans="2:5" x14ac:dyDescent="0.2">
      <c r="B691" s="14">
        <v>1984</v>
      </c>
      <c r="C691" s="14">
        <v>2</v>
      </c>
      <c r="D691" s="14">
        <v>3</v>
      </c>
      <c r="E691" s="14">
        <v>40.659999999999997</v>
      </c>
    </row>
    <row r="692" spans="2:5" x14ac:dyDescent="0.2">
      <c r="B692" s="14">
        <v>1984</v>
      </c>
      <c r="C692" s="14">
        <v>2</v>
      </c>
      <c r="D692" s="14">
        <v>4</v>
      </c>
      <c r="E692" s="14">
        <v>42.71</v>
      </c>
    </row>
    <row r="693" spans="2:5" x14ac:dyDescent="0.2">
      <c r="B693" s="14">
        <v>1984</v>
      </c>
      <c r="C693" s="14">
        <v>2</v>
      </c>
      <c r="D693" s="14">
        <v>5</v>
      </c>
      <c r="E693" s="14">
        <v>47.79</v>
      </c>
    </row>
    <row r="694" spans="2:5" x14ac:dyDescent="0.2">
      <c r="B694" s="14">
        <v>1984</v>
      </c>
      <c r="C694" s="14">
        <v>2</v>
      </c>
      <c r="D694" s="14">
        <v>6</v>
      </c>
      <c r="E694" s="14">
        <v>39.93</v>
      </c>
    </row>
    <row r="695" spans="2:5" x14ac:dyDescent="0.2">
      <c r="B695" s="14">
        <v>1984</v>
      </c>
      <c r="C695" s="14">
        <v>2</v>
      </c>
      <c r="D695" s="14">
        <v>7</v>
      </c>
      <c r="E695" s="14">
        <v>42.95</v>
      </c>
    </row>
    <row r="696" spans="2:5" x14ac:dyDescent="0.2">
      <c r="B696" s="14">
        <v>1984</v>
      </c>
      <c r="C696" s="14">
        <v>2</v>
      </c>
      <c r="D696" s="14">
        <v>8</v>
      </c>
      <c r="E696" s="14">
        <v>39.93</v>
      </c>
    </row>
    <row r="697" spans="2:5" x14ac:dyDescent="0.2">
      <c r="B697" s="14">
        <v>1984</v>
      </c>
      <c r="C697" s="14">
        <v>2</v>
      </c>
      <c r="D697" s="14">
        <v>9</v>
      </c>
      <c r="E697" s="14">
        <v>34.479999999999997</v>
      </c>
    </row>
    <row r="698" spans="2:5" x14ac:dyDescent="0.2">
      <c r="B698" s="14">
        <v>1984</v>
      </c>
      <c r="C698" s="14">
        <v>2</v>
      </c>
      <c r="D698" s="14">
        <v>10</v>
      </c>
      <c r="E698" s="14">
        <v>49.61</v>
      </c>
    </row>
    <row r="699" spans="2:5" x14ac:dyDescent="0.2">
      <c r="B699" s="14">
        <v>1984</v>
      </c>
      <c r="C699" s="14">
        <v>2</v>
      </c>
      <c r="D699" s="14">
        <v>11</v>
      </c>
      <c r="E699" s="14">
        <v>46.34</v>
      </c>
    </row>
    <row r="700" spans="2:5" x14ac:dyDescent="0.2">
      <c r="B700" s="14">
        <v>1984</v>
      </c>
      <c r="C700" s="14">
        <v>2</v>
      </c>
      <c r="D700" s="14">
        <v>12</v>
      </c>
      <c r="E700" s="14">
        <v>43.08</v>
      </c>
    </row>
    <row r="701" spans="2:5" x14ac:dyDescent="0.2">
      <c r="B701" s="14">
        <v>1984</v>
      </c>
      <c r="C701" s="14">
        <v>2</v>
      </c>
      <c r="D701" s="14">
        <v>13</v>
      </c>
      <c r="E701" s="14">
        <v>41.62</v>
      </c>
    </row>
    <row r="702" spans="2:5" x14ac:dyDescent="0.2">
      <c r="B702" s="14">
        <v>1984</v>
      </c>
      <c r="C702" s="14">
        <v>2</v>
      </c>
      <c r="D702" s="14">
        <v>14</v>
      </c>
      <c r="E702" s="14">
        <v>38.72</v>
      </c>
    </row>
    <row r="703" spans="2:5" x14ac:dyDescent="0.2">
      <c r="B703" s="14">
        <v>1984</v>
      </c>
      <c r="C703" s="14">
        <v>3</v>
      </c>
      <c r="D703" s="14">
        <v>1</v>
      </c>
      <c r="E703" s="14">
        <v>37.51</v>
      </c>
    </row>
    <row r="704" spans="2:5" x14ac:dyDescent="0.2">
      <c r="B704" s="14">
        <v>1984</v>
      </c>
      <c r="C704" s="14">
        <v>3</v>
      </c>
      <c r="D704" s="14">
        <v>2</v>
      </c>
      <c r="E704" s="14">
        <v>30.37</v>
      </c>
    </row>
    <row r="705" spans="2:5" x14ac:dyDescent="0.2">
      <c r="B705" s="14">
        <v>1984</v>
      </c>
      <c r="C705" s="14">
        <v>3</v>
      </c>
      <c r="D705" s="14">
        <v>3</v>
      </c>
      <c r="E705" s="14">
        <v>43.44</v>
      </c>
    </row>
    <row r="706" spans="2:5" x14ac:dyDescent="0.2">
      <c r="B706" s="14">
        <v>1984</v>
      </c>
      <c r="C706" s="14">
        <v>3</v>
      </c>
      <c r="D706" s="14">
        <v>4</v>
      </c>
      <c r="E706" s="14">
        <v>42.83</v>
      </c>
    </row>
    <row r="707" spans="2:5" x14ac:dyDescent="0.2">
      <c r="B707" s="14">
        <v>1984</v>
      </c>
      <c r="C707" s="14">
        <v>3</v>
      </c>
      <c r="D707" s="14">
        <v>5</v>
      </c>
      <c r="E707" s="14">
        <v>37.630000000000003</v>
      </c>
    </row>
    <row r="708" spans="2:5" x14ac:dyDescent="0.2">
      <c r="B708" s="14">
        <v>1984</v>
      </c>
      <c r="C708" s="14">
        <v>3</v>
      </c>
      <c r="D708" s="14">
        <v>6</v>
      </c>
      <c r="E708" s="14">
        <v>46.34</v>
      </c>
    </row>
    <row r="709" spans="2:5" x14ac:dyDescent="0.2">
      <c r="B709" s="14">
        <v>1984</v>
      </c>
      <c r="C709" s="14">
        <v>3</v>
      </c>
      <c r="D709" s="14">
        <v>7</v>
      </c>
      <c r="E709" s="14">
        <v>39.32</v>
      </c>
    </row>
    <row r="710" spans="2:5" x14ac:dyDescent="0.2">
      <c r="B710" s="14">
        <v>1984</v>
      </c>
      <c r="C710" s="14">
        <v>3</v>
      </c>
      <c r="D710" s="14">
        <v>8</v>
      </c>
      <c r="E710" s="14">
        <v>39.32</v>
      </c>
    </row>
    <row r="711" spans="2:5" x14ac:dyDescent="0.2">
      <c r="B711" s="14">
        <v>1984</v>
      </c>
      <c r="C711" s="14">
        <v>3</v>
      </c>
      <c r="D711" s="14">
        <v>9</v>
      </c>
      <c r="E711" s="14">
        <v>41.14</v>
      </c>
    </row>
    <row r="712" spans="2:5" x14ac:dyDescent="0.2">
      <c r="B712" s="14">
        <v>1984</v>
      </c>
      <c r="C712" s="14">
        <v>3</v>
      </c>
      <c r="D712" s="14">
        <v>10</v>
      </c>
      <c r="E712" s="14">
        <v>41.5</v>
      </c>
    </row>
    <row r="713" spans="2:5" x14ac:dyDescent="0.2">
      <c r="B713" s="14">
        <v>1984</v>
      </c>
      <c r="C713" s="14">
        <v>3</v>
      </c>
      <c r="D713" s="14">
        <v>11</v>
      </c>
      <c r="E713" s="14">
        <v>48.16</v>
      </c>
    </row>
    <row r="714" spans="2:5" x14ac:dyDescent="0.2">
      <c r="B714" s="14">
        <v>1984</v>
      </c>
      <c r="C714" s="14">
        <v>3</v>
      </c>
      <c r="D714" s="14">
        <v>12</v>
      </c>
      <c r="E714" s="14">
        <v>43.2</v>
      </c>
    </row>
    <row r="715" spans="2:5" x14ac:dyDescent="0.2">
      <c r="B715" s="14">
        <v>1984</v>
      </c>
      <c r="C715" s="14">
        <v>3</v>
      </c>
      <c r="D715" s="14">
        <v>13</v>
      </c>
      <c r="E715" s="14">
        <v>37.39</v>
      </c>
    </row>
    <row r="716" spans="2:5" x14ac:dyDescent="0.2">
      <c r="B716" s="14">
        <v>1984</v>
      </c>
      <c r="C716" s="14">
        <v>3</v>
      </c>
      <c r="D716" s="14">
        <v>14</v>
      </c>
      <c r="E716" s="14">
        <v>44.77</v>
      </c>
    </row>
    <row r="717" spans="2:5" x14ac:dyDescent="0.2">
      <c r="B717" s="14">
        <v>1984</v>
      </c>
      <c r="C717" s="14">
        <v>4</v>
      </c>
      <c r="D717" s="14">
        <v>1</v>
      </c>
      <c r="E717" s="14">
        <v>35.94</v>
      </c>
    </row>
    <row r="718" spans="2:5" x14ac:dyDescent="0.2">
      <c r="B718" s="14">
        <v>1984</v>
      </c>
      <c r="C718" s="14">
        <v>4</v>
      </c>
      <c r="D718" s="14">
        <v>2</v>
      </c>
      <c r="E718" s="14">
        <v>35.090000000000003</v>
      </c>
    </row>
    <row r="719" spans="2:5" x14ac:dyDescent="0.2">
      <c r="B719" s="14">
        <v>1984</v>
      </c>
      <c r="C719" s="14">
        <v>4</v>
      </c>
      <c r="D719" s="14">
        <v>3</v>
      </c>
      <c r="E719" s="14">
        <v>45.62</v>
      </c>
    </row>
    <row r="720" spans="2:5" x14ac:dyDescent="0.2">
      <c r="B720" s="14">
        <v>1984</v>
      </c>
      <c r="C720" s="14">
        <v>4</v>
      </c>
      <c r="D720" s="14">
        <v>4</v>
      </c>
      <c r="E720" s="14">
        <v>48.16</v>
      </c>
    </row>
    <row r="721" spans="2:5" x14ac:dyDescent="0.2">
      <c r="B721" s="14">
        <v>1984</v>
      </c>
      <c r="C721" s="14">
        <v>4</v>
      </c>
      <c r="D721" s="14">
        <v>5</v>
      </c>
      <c r="E721" s="14">
        <v>47.55</v>
      </c>
    </row>
    <row r="722" spans="2:5" x14ac:dyDescent="0.2">
      <c r="B722" s="14">
        <v>1984</v>
      </c>
      <c r="C722" s="14">
        <v>4</v>
      </c>
      <c r="D722" s="14">
        <v>6</v>
      </c>
      <c r="E722" s="14">
        <v>40.29</v>
      </c>
    </row>
    <row r="723" spans="2:5" x14ac:dyDescent="0.2">
      <c r="B723" s="14">
        <v>1984</v>
      </c>
      <c r="C723" s="14">
        <v>4</v>
      </c>
      <c r="D723" s="14">
        <v>7</v>
      </c>
      <c r="E723" s="14">
        <v>36.9</v>
      </c>
    </row>
    <row r="724" spans="2:5" x14ac:dyDescent="0.2">
      <c r="B724" s="14">
        <v>1984</v>
      </c>
      <c r="C724" s="14">
        <v>4</v>
      </c>
      <c r="D724" s="14">
        <v>8</v>
      </c>
      <c r="E724" s="14">
        <v>36.54</v>
      </c>
    </row>
    <row r="725" spans="2:5" x14ac:dyDescent="0.2">
      <c r="B725" s="14">
        <v>1984</v>
      </c>
      <c r="C725" s="14">
        <v>4</v>
      </c>
      <c r="D725" s="14">
        <v>9</v>
      </c>
      <c r="E725" s="14">
        <v>48.52</v>
      </c>
    </row>
    <row r="726" spans="2:5" x14ac:dyDescent="0.2">
      <c r="B726" s="14">
        <v>1984</v>
      </c>
      <c r="C726" s="14">
        <v>4</v>
      </c>
      <c r="D726" s="14">
        <v>10</v>
      </c>
      <c r="E726" s="14">
        <v>40.9</v>
      </c>
    </row>
    <row r="727" spans="2:5" x14ac:dyDescent="0.2">
      <c r="B727" s="14">
        <v>1984</v>
      </c>
      <c r="C727" s="14">
        <v>4</v>
      </c>
      <c r="D727" s="14">
        <v>11</v>
      </c>
      <c r="E727" s="14">
        <v>47.79</v>
      </c>
    </row>
    <row r="728" spans="2:5" x14ac:dyDescent="0.2">
      <c r="B728" s="14">
        <v>1984</v>
      </c>
      <c r="C728" s="14">
        <v>4</v>
      </c>
      <c r="D728" s="14">
        <v>12</v>
      </c>
      <c r="E728" s="14">
        <v>43.8</v>
      </c>
    </row>
    <row r="729" spans="2:5" x14ac:dyDescent="0.2">
      <c r="B729" s="14">
        <v>1984</v>
      </c>
      <c r="C729" s="14">
        <v>4</v>
      </c>
      <c r="D729" s="14">
        <v>13</v>
      </c>
      <c r="E729" s="14">
        <v>33.270000000000003</v>
      </c>
    </row>
    <row r="730" spans="2:5" x14ac:dyDescent="0.2">
      <c r="B730" s="14">
        <v>1984</v>
      </c>
      <c r="C730" s="14">
        <v>4</v>
      </c>
      <c r="D730" s="14">
        <v>14</v>
      </c>
      <c r="E730" s="14">
        <v>46.46</v>
      </c>
    </row>
    <row r="731" spans="2:5" x14ac:dyDescent="0.2">
      <c r="B731" s="14">
        <v>1985</v>
      </c>
      <c r="C731" s="14">
        <v>1</v>
      </c>
      <c r="D731" s="14">
        <v>1</v>
      </c>
      <c r="E731" s="14">
        <v>20.57</v>
      </c>
    </row>
    <row r="732" spans="2:5" x14ac:dyDescent="0.2">
      <c r="B732" s="14">
        <v>1985</v>
      </c>
      <c r="C732" s="14">
        <v>1</v>
      </c>
      <c r="D732" s="14">
        <v>2</v>
      </c>
      <c r="E732" s="14">
        <v>19.84</v>
      </c>
    </row>
    <row r="733" spans="2:5" x14ac:dyDescent="0.2">
      <c r="B733" s="14">
        <v>1985</v>
      </c>
      <c r="C733" s="14">
        <v>1</v>
      </c>
      <c r="D733" s="14">
        <v>3</v>
      </c>
      <c r="E733" s="14">
        <v>28.56</v>
      </c>
    </row>
    <row r="734" spans="2:5" x14ac:dyDescent="0.2">
      <c r="B734" s="14">
        <v>1985</v>
      </c>
      <c r="C734" s="14">
        <v>1</v>
      </c>
      <c r="D734" s="14">
        <v>4</v>
      </c>
      <c r="E734" s="14">
        <v>32.549999999999997</v>
      </c>
    </row>
    <row r="735" spans="2:5" x14ac:dyDescent="0.2">
      <c r="B735" s="14">
        <v>1985</v>
      </c>
      <c r="C735" s="14">
        <v>1</v>
      </c>
      <c r="D735" s="14">
        <v>5</v>
      </c>
      <c r="E735" s="14">
        <v>37.51</v>
      </c>
    </row>
    <row r="736" spans="2:5" x14ac:dyDescent="0.2">
      <c r="B736" s="14">
        <v>1985</v>
      </c>
      <c r="C736" s="14">
        <v>1</v>
      </c>
      <c r="D736" s="14">
        <v>6</v>
      </c>
      <c r="E736" s="14">
        <v>36.659999999999997</v>
      </c>
    </row>
    <row r="737" spans="2:5" x14ac:dyDescent="0.2">
      <c r="B737" s="14">
        <v>1985</v>
      </c>
      <c r="C737" s="14">
        <v>1</v>
      </c>
      <c r="D737" s="14">
        <v>7</v>
      </c>
      <c r="E737" s="14">
        <v>32.549999999999997</v>
      </c>
    </row>
    <row r="738" spans="2:5" x14ac:dyDescent="0.2">
      <c r="B738" s="14">
        <v>1985</v>
      </c>
      <c r="C738" s="14">
        <v>1</v>
      </c>
      <c r="D738" s="14">
        <v>8</v>
      </c>
      <c r="E738" s="14">
        <v>29.4</v>
      </c>
    </row>
    <row r="739" spans="2:5" x14ac:dyDescent="0.2">
      <c r="B739" s="14">
        <v>1985</v>
      </c>
      <c r="C739" s="14">
        <v>1</v>
      </c>
      <c r="D739" s="14">
        <v>9</v>
      </c>
      <c r="E739" s="14">
        <v>35.450000000000003</v>
      </c>
    </row>
    <row r="740" spans="2:5" x14ac:dyDescent="0.2">
      <c r="B740" s="14">
        <v>1985</v>
      </c>
      <c r="C740" s="14">
        <v>1</v>
      </c>
      <c r="D740" s="14">
        <v>10</v>
      </c>
      <c r="E740" s="14">
        <v>36.54</v>
      </c>
    </row>
    <row r="741" spans="2:5" x14ac:dyDescent="0.2">
      <c r="B741" s="14">
        <v>1985</v>
      </c>
      <c r="C741" s="14">
        <v>1</v>
      </c>
      <c r="D741" s="14">
        <v>11</v>
      </c>
      <c r="E741" s="14">
        <v>35.94</v>
      </c>
    </row>
    <row r="742" spans="2:5" x14ac:dyDescent="0.2">
      <c r="B742" s="14">
        <v>1985</v>
      </c>
      <c r="C742" s="14">
        <v>1</v>
      </c>
      <c r="D742" s="14">
        <v>12</v>
      </c>
      <c r="E742" s="14">
        <v>37.630000000000003</v>
      </c>
    </row>
    <row r="743" spans="2:5" x14ac:dyDescent="0.2">
      <c r="B743" s="14">
        <v>1985</v>
      </c>
      <c r="C743" s="14">
        <v>1</v>
      </c>
      <c r="D743" s="14">
        <v>13</v>
      </c>
      <c r="E743" s="14">
        <v>34.729999999999997</v>
      </c>
    </row>
    <row r="744" spans="2:5" x14ac:dyDescent="0.2">
      <c r="B744" s="14">
        <v>1985</v>
      </c>
      <c r="C744" s="14">
        <v>1</v>
      </c>
      <c r="D744" s="14">
        <v>14</v>
      </c>
      <c r="E744" s="14">
        <v>32.06</v>
      </c>
    </row>
    <row r="745" spans="2:5" x14ac:dyDescent="0.2">
      <c r="B745" s="14">
        <v>1985</v>
      </c>
      <c r="C745" s="14">
        <v>2</v>
      </c>
      <c r="D745" s="14">
        <v>1</v>
      </c>
      <c r="E745" s="14">
        <v>19.600000000000001</v>
      </c>
    </row>
    <row r="746" spans="2:5" x14ac:dyDescent="0.2">
      <c r="B746" s="14">
        <v>1985</v>
      </c>
      <c r="C746" s="14">
        <v>2</v>
      </c>
      <c r="D746" s="14">
        <v>2</v>
      </c>
      <c r="E746" s="14">
        <v>20.81</v>
      </c>
    </row>
    <row r="747" spans="2:5" x14ac:dyDescent="0.2">
      <c r="B747" s="14">
        <v>1985</v>
      </c>
      <c r="C747" s="14">
        <v>2</v>
      </c>
      <c r="D747" s="14">
        <v>3</v>
      </c>
      <c r="E747" s="14">
        <v>28.19</v>
      </c>
    </row>
    <row r="748" spans="2:5" x14ac:dyDescent="0.2">
      <c r="B748" s="14">
        <v>1985</v>
      </c>
      <c r="C748" s="14">
        <v>2</v>
      </c>
      <c r="D748" s="14">
        <v>4</v>
      </c>
      <c r="E748" s="14">
        <v>37.15</v>
      </c>
    </row>
    <row r="749" spans="2:5" x14ac:dyDescent="0.2">
      <c r="B749" s="14">
        <v>1985</v>
      </c>
      <c r="C749" s="14">
        <v>2</v>
      </c>
      <c r="D749" s="14">
        <v>5</v>
      </c>
      <c r="E749" s="14">
        <v>33.76</v>
      </c>
    </row>
    <row r="750" spans="2:5" x14ac:dyDescent="0.2">
      <c r="B750" s="14">
        <v>1985</v>
      </c>
      <c r="C750" s="14">
        <v>2</v>
      </c>
      <c r="D750" s="14">
        <v>6</v>
      </c>
      <c r="E750" s="14">
        <v>30.85</v>
      </c>
    </row>
    <row r="751" spans="2:5" x14ac:dyDescent="0.2">
      <c r="B751" s="14">
        <v>1985</v>
      </c>
      <c r="C751" s="14">
        <v>2</v>
      </c>
      <c r="D751" s="14">
        <v>7</v>
      </c>
      <c r="E751" s="14">
        <v>28.68</v>
      </c>
    </row>
    <row r="752" spans="2:5" x14ac:dyDescent="0.2">
      <c r="B752" s="14">
        <v>1985</v>
      </c>
      <c r="C752" s="14">
        <v>2</v>
      </c>
      <c r="D752" s="14">
        <v>8</v>
      </c>
      <c r="E752" s="14">
        <v>30.73</v>
      </c>
    </row>
    <row r="753" spans="2:5" x14ac:dyDescent="0.2">
      <c r="B753" s="14">
        <v>1985</v>
      </c>
      <c r="C753" s="14">
        <v>2</v>
      </c>
      <c r="D753" s="14">
        <v>9</v>
      </c>
      <c r="E753" s="14">
        <v>31.94</v>
      </c>
    </row>
    <row r="754" spans="2:5" x14ac:dyDescent="0.2">
      <c r="B754" s="14">
        <v>1985</v>
      </c>
      <c r="C754" s="14">
        <v>2</v>
      </c>
      <c r="D754" s="14">
        <v>10</v>
      </c>
      <c r="E754" s="14">
        <v>36.54</v>
      </c>
    </row>
    <row r="755" spans="2:5" x14ac:dyDescent="0.2">
      <c r="B755" s="14">
        <v>1985</v>
      </c>
      <c r="C755" s="14">
        <v>2</v>
      </c>
      <c r="D755" s="14">
        <v>11</v>
      </c>
      <c r="E755" s="14">
        <v>38.72</v>
      </c>
    </row>
    <row r="756" spans="2:5" x14ac:dyDescent="0.2">
      <c r="B756" s="14">
        <v>1985</v>
      </c>
      <c r="C756" s="14">
        <v>2</v>
      </c>
      <c r="D756" s="14">
        <v>12</v>
      </c>
      <c r="E756" s="14">
        <v>33.4</v>
      </c>
    </row>
    <row r="757" spans="2:5" x14ac:dyDescent="0.2">
      <c r="B757" s="14">
        <v>1985</v>
      </c>
      <c r="C757" s="14">
        <v>2</v>
      </c>
      <c r="D757" s="14">
        <v>13</v>
      </c>
      <c r="E757" s="14">
        <v>25.41</v>
      </c>
    </row>
    <row r="758" spans="2:5" x14ac:dyDescent="0.2">
      <c r="B758" s="14">
        <v>1985</v>
      </c>
      <c r="C758" s="14">
        <v>2</v>
      </c>
      <c r="D758" s="14">
        <v>14</v>
      </c>
      <c r="E758" s="14">
        <v>37.75</v>
      </c>
    </row>
    <row r="759" spans="2:5" x14ac:dyDescent="0.2">
      <c r="B759" s="14">
        <v>1985</v>
      </c>
      <c r="C759" s="14">
        <v>3</v>
      </c>
      <c r="D759" s="14">
        <v>1</v>
      </c>
      <c r="E759" s="14">
        <v>26.5</v>
      </c>
    </row>
    <row r="760" spans="2:5" x14ac:dyDescent="0.2">
      <c r="B760" s="14">
        <v>1985</v>
      </c>
      <c r="C760" s="14">
        <v>3</v>
      </c>
      <c r="D760" s="14">
        <v>2</v>
      </c>
      <c r="E760" s="14">
        <v>21.66</v>
      </c>
    </row>
    <row r="761" spans="2:5" x14ac:dyDescent="0.2">
      <c r="B761" s="14">
        <v>1985</v>
      </c>
      <c r="C761" s="14">
        <v>3</v>
      </c>
      <c r="D761" s="14">
        <v>3</v>
      </c>
      <c r="E761" s="14">
        <v>31.82</v>
      </c>
    </row>
    <row r="762" spans="2:5" x14ac:dyDescent="0.2">
      <c r="B762" s="14">
        <v>1985</v>
      </c>
      <c r="C762" s="14">
        <v>3</v>
      </c>
      <c r="D762" s="14">
        <v>4</v>
      </c>
      <c r="E762" s="14">
        <v>33.64</v>
      </c>
    </row>
    <row r="763" spans="2:5" x14ac:dyDescent="0.2">
      <c r="B763" s="14">
        <v>1985</v>
      </c>
      <c r="C763" s="14">
        <v>3</v>
      </c>
      <c r="D763" s="14">
        <v>5</v>
      </c>
      <c r="E763" s="14">
        <v>37.75</v>
      </c>
    </row>
    <row r="764" spans="2:5" x14ac:dyDescent="0.2">
      <c r="B764" s="14">
        <v>1985</v>
      </c>
      <c r="C764" s="14">
        <v>3</v>
      </c>
      <c r="D764" s="14">
        <v>6</v>
      </c>
      <c r="E764" s="14">
        <v>35.82</v>
      </c>
    </row>
    <row r="765" spans="2:5" x14ac:dyDescent="0.2">
      <c r="B765" s="14">
        <v>1985</v>
      </c>
      <c r="C765" s="14">
        <v>3</v>
      </c>
      <c r="D765" s="14">
        <v>7</v>
      </c>
      <c r="E765" s="14">
        <v>31.46</v>
      </c>
    </row>
    <row r="766" spans="2:5" x14ac:dyDescent="0.2">
      <c r="B766" s="14">
        <v>1985</v>
      </c>
      <c r="C766" s="14">
        <v>3</v>
      </c>
      <c r="D766" s="14">
        <v>8</v>
      </c>
      <c r="E766" s="14">
        <v>32.43</v>
      </c>
    </row>
    <row r="767" spans="2:5" x14ac:dyDescent="0.2">
      <c r="B767" s="14">
        <v>1985</v>
      </c>
      <c r="C767" s="14">
        <v>3</v>
      </c>
      <c r="D767" s="14">
        <v>9</v>
      </c>
      <c r="E767" s="14">
        <v>35.090000000000003</v>
      </c>
    </row>
    <row r="768" spans="2:5" x14ac:dyDescent="0.2">
      <c r="B768" s="14">
        <v>1985</v>
      </c>
      <c r="C768" s="14">
        <v>3</v>
      </c>
      <c r="D768" s="14">
        <v>10</v>
      </c>
      <c r="E768" s="14">
        <v>35.450000000000003</v>
      </c>
    </row>
    <row r="769" spans="2:5" x14ac:dyDescent="0.2">
      <c r="B769" s="14">
        <v>1985</v>
      </c>
      <c r="C769" s="14">
        <v>3</v>
      </c>
      <c r="D769" s="14">
        <v>11</v>
      </c>
      <c r="E769" s="14">
        <v>31.82</v>
      </c>
    </row>
    <row r="770" spans="2:5" x14ac:dyDescent="0.2">
      <c r="B770" s="14">
        <v>1985</v>
      </c>
      <c r="C770" s="14">
        <v>3</v>
      </c>
      <c r="D770" s="14">
        <v>12</v>
      </c>
      <c r="E770" s="14">
        <v>36.54</v>
      </c>
    </row>
    <row r="771" spans="2:5" x14ac:dyDescent="0.2">
      <c r="B771" s="14">
        <v>1985</v>
      </c>
      <c r="C771" s="14">
        <v>3</v>
      </c>
      <c r="D771" s="14">
        <v>13</v>
      </c>
      <c r="E771" s="14">
        <v>27.83</v>
      </c>
    </row>
    <row r="772" spans="2:5" x14ac:dyDescent="0.2">
      <c r="B772" s="14">
        <v>1985</v>
      </c>
      <c r="C772" s="14">
        <v>3</v>
      </c>
      <c r="D772" s="14">
        <v>14</v>
      </c>
      <c r="E772" s="14">
        <v>37.15</v>
      </c>
    </row>
    <row r="773" spans="2:5" x14ac:dyDescent="0.2">
      <c r="B773" s="14">
        <v>1985</v>
      </c>
      <c r="C773" s="14">
        <v>4</v>
      </c>
      <c r="D773" s="14">
        <v>1</v>
      </c>
      <c r="E773" s="14">
        <v>24.56</v>
      </c>
    </row>
    <row r="774" spans="2:5" x14ac:dyDescent="0.2">
      <c r="B774" s="14">
        <v>1985</v>
      </c>
      <c r="C774" s="14">
        <v>4</v>
      </c>
      <c r="D774" s="14">
        <v>2</v>
      </c>
      <c r="E774" s="14">
        <v>19.36</v>
      </c>
    </row>
    <row r="775" spans="2:5" x14ac:dyDescent="0.2">
      <c r="B775" s="14">
        <v>1985</v>
      </c>
      <c r="C775" s="14">
        <v>4</v>
      </c>
      <c r="D775" s="14">
        <v>3</v>
      </c>
      <c r="E775" s="14">
        <v>33.4</v>
      </c>
    </row>
    <row r="776" spans="2:5" x14ac:dyDescent="0.2">
      <c r="B776" s="14">
        <v>1985</v>
      </c>
      <c r="C776" s="14">
        <v>4</v>
      </c>
      <c r="D776" s="14">
        <v>4</v>
      </c>
      <c r="E776" s="14">
        <v>33.880000000000003</v>
      </c>
    </row>
    <row r="777" spans="2:5" x14ac:dyDescent="0.2">
      <c r="B777" s="14">
        <v>1985</v>
      </c>
      <c r="C777" s="14">
        <v>4</v>
      </c>
      <c r="D777" s="14">
        <v>5</v>
      </c>
      <c r="E777" s="14">
        <v>29.64</v>
      </c>
    </row>
    <row r="778" spans="2:5" x14ac:dyDescent="0.2">
      <c r="B778" s="14">
        <v>1985</v>
      </c>
      <c r="C778" s="14">
        <v>4</v>
      </c>
      <c r="D778" s="14">
        <v>6</v>
      </c>
      <c r="E778" s="14">
        <v>30.25</v>
      </c>
    </row>
    <row r="779" spans="2:5" x14ac:dyDescent="0.2">
      <c r="B779" s="14">
        <v>1985</v>
      </c>
      <c r="C779" s="14">
        <v>4</v>
      </c>
      <c r="D779" s="14">
        <v>7</v>
      </c>
      <c r="E779" s="14">
        <v>28.19</v>
      </c>
    </row>
    <row r="780" spans="2:5" x14ac:dyDescent="0.2">
      <c r="B780" s="14">
        <v>1985</v>
      </c>
      <c r="C780" s="14">
        <v>4</v>
      </c>
      <c r="D780" s="14">
        <v>8</v>
      </c>
      <c r="E780" s="14">
        <v>30.13</v>
      </c>
    </row>
    <row r="781" spans="2:5" x14ac:dyDescent="0.2">
      <c r="B781" s="14">
        <v>1985</v>
      </c>
      <c r="C781" s="14">
        <v>4</v>
      </c>
      <c r="D781" s="14">
        <v>9</v>
      </c>
      <c r="E781" s="14">
        <v>37.630000000000003</v>
      </c>
    </row>
    <row r="782" spans="2:5" x14ac:dyDescent="0.2">
      <c r="B782" s="14">
        <v>1985</v>
      </c>
      <c r="C782" s="14">
        <v>4</v>
      </c>
      <c r="D782" s="14">
        <v>10</v>
      </c>
      <c r="E782" s="14">
        <v>32.549999999999997</v>
      </c>
    </row>
    <row r="783" spans="2:5" x14ac:dyDescent="0.2">
      <c r="B783" s="14">
        <v>1985</v>
      </c>
      <c r="C783" s="14">
        <v>4</v>
      </c>
      <c r="D783" s="14">
        <v>11</v>
      </c>
      <c r="E783" s="14">
        <v>32.79</v>
      </c>
    </row>
    <row r="784" spans="2:5" x14ac:dyDescent="0.2">
      <c r="B784" s="14">
        <v>1985</v>
      </c>
      <c r="C784" s="14">
        <v>4</v>
      </c>
      <c r="D784" s="14">
        <v>12</v>
      </c>
      <c r="E784" s="14">
        <v>35.21</v>
      </c>
    </row>
    <row r="785" spans="2:5" x14ac:dyDescent="0.2">
      <c r="B785" s="14">
        <v>1985</v>
      </c>
      <c r="C785" s="14">
        <v>4</v>
      </c>
      <c r="D785" s="14">
        <v>13</v>
      </c>
      <c r="E785" s="14">
        <v>23.47</v>
      </c>
    </row>
    <row r="786" spans="2:5" x14ac:dyDescent="0.2">
      <c r="B786" s="14">
        <v>1985</v>
      </c>
      <c r="C786" s="14">
        <v>4</v>
      </c>
      <c r="D786" s="14">
        <v>14</v>
      </c>
      <c r="E786" s="14">
        <v>33.270000000000003</v>
      </c>
    </row>
    <row r="787" spans="2:5" x14ac:dyDescent="0.2">
      <c r="B787" s="14">
        <v>1986</v>
      </c>
      <c r="C787" s="14">
        <v>1</v>
      </c>
      <c r="D787" s="14">
        <v>1</v>
      </c>
      <c r="E787" s="14">
        <v>38.11</v>
      </c>
    </row>
    <row r="788" spans="2:5" x14ac:dyDescent="0.2">
      <c r="B788" s="14">
        <v>1986</v>
      </c>
      <c r="C788" s="14">
        <v>1</v>
      </c>
      <c r="D788" s="14">
        <v>2</v>
      </c>
      <c r="E788" s="14">
        <v>38.6</v>
      </c>
    </row>
    <row r="789" spans="2:5" x14ac:dyDescent="0.2">
      <c r="B789" s="14">
        <v>1986</v>
      </c>
      <c r="C789" s="14">
        <v>1</v>
      </c>
      <c r="D789" s="14">
        <v>3</v>
      </c>
      <c r="E789" s="14">
        <v>44.41</v>
      </c>
    </row>
    <row r="790" spans="2:5" x14ac:dyDescent="0.2">
      <c r="B790" s="14">
        <v>1986</v>
      </c>
      <c r="C790" s="14">
        <v>1</v>
      </c>
      <c r="D790" s="14">
        <v>4</v>
      </c>
      <c r="E790" s="14">
        <v>39.81</v>
      </c>
    </row>
    <row r="791" spans="2:5" x14ac:dyDescent="0.2">
      <c r="B791" s="14">
        <v>1986</v>
      </c>
      <c r="C791" s="14">
        <v>1</v>
      </c>
      <c r="D791" s="14">
        <v>5</v>
      </c>
      <c r="E791" s="14">
        <v>47.07</v>
      </c>
    </row>
    <row r="792" spans="2:5" x14ac:dyDescent="0.2">
      <c r="B792" s="14">
        <v>1986</v>
      </c>
      <c r="C792" s="14">
        <v>1</v>
      </c>
      <c r="D792" s="14">
        <v>6</v>
      </c>
      <c r="E792" s="14">
        <v>43.8</v>
      </c>
    </row>
    <row r="793" spans="2:5" x14ac:dyDescent="0.2">
      <c r="B793" s="14">
        <v>1986</v>
      </c>
      <c r="C793" s="14">
        <v>1</v>
      </c>
      <c r="D793" s="14">
        <v>7</v>
      </c>
      <c r="E793" s="14">
        <v>48.16</v>
      </c>
    </row>
    <row r="794" spans="2:5" x14ac:dyDescent="0.2">
      <c r="B794" s="14">
        <v>1986</v>
      </c>
      <c r="C794" s="14">
        <v>1</v>
      </c>
      <c r="D794" s="14">
        <v>8</v>
      </c>
      <c r="E794" s="14">
        <v>38.840000000000003</v>
      </c>
    </row>
    <row r="795" spans="2:5" x14ac:dyDescent="0.2">
      <c r="B795" s="14">
        <v>1986</v>
      </c>
      <c r="C795" s="14">
        <v>1</v>
      </c>
      <c r="D795" s="14">
        <v>9</v>
      </c>
      <c r="E795" s="14">
        <v>44.29</v>
      </c>
    </row>
    <row r="796" spans="2:5" x14ac:dyDescent="0.2">
      <c r="B796" s="14">
        <v>1986</v>
      </c>
      <c r="C796" s="14">
        <v>1</v>
      </c>
      <c r="D796" s="14">
        <v>10</v>
      </c>
      <c r="E796" s="14">
        <v>45.13</v>
      </c>
    </row>
    <row r="797" spans="2:5" x14ac:dyDescent="0.2">
      <c r="B797" s="14">
        <v>1986</v>
      </c>
      <c r="C797" s="14">
        <v>1</v>
      </c>
      <c r="D797" s="14">
        <v>11</v>
      </c>
      <c r="E797" s="14">
        <v>42.95</v>
      </c>
    </row>
    <row r="798" spans="2:5" x14ac:dyDescent="0.2">
      <c r="B798" s="14">
        <v>1986</v>
      </c>
      <c r="C798" s="14">
        <v>1</v>
      </c>
      <c r="D798" s="14">
        <v>12</v>
      </c>
      <c r="E798" s="14">
        <v>47.31</v>
      </c>
    </row>
    <row r="799" spans="2:5" x14ac:dyDescent="0.2">
      <c r="B799" s="14">
        <v>1986</v>
      </c>
      <c r="C799" s="14">
        <v>1</v>
      </c>
      <c r="D799" s="14">
        <v>13</v>
      </c>
      <c r="E799" s="14">
        <v>44.29</v>
      </c>
    </row>
    <row r="800" spans="2:5" x14ac:dyDescent="0.2">
      <c r="B800" s="14">
        <v>1986</v>
      </c>
      <c r="C800" s="14">
        <v>1</v>
      </c>
      <c r="D800" s="14">
        <v>14</v>
      </c>
      <c r="E800" s="14">
        <v>43.56</v>
      </c>
    </row>
    <row r="801" spans="2:5" x14ac:dyDescent="0.2">
      <c r="B801" s="14">
        <v>1986</v>
      </c>
      <c r="C801" s="14">
        <v>2</v>
      </c>
      <c r="D801" s="14">
        <v>1</v>
      </c>
      <c r="E801" s="14">
        <v>38.6</v>
      </c>
    </row>
    <row r="802" spans="2:5" x14ac:dyDescent="0.2">
      <c r="B802" s="14">
        <v>1986</v>
      </c>
      <c r="C802" s="14">
        <v>2</v>
      </c>
      <c r="D802" s="14">
        <v>2</v>
      </c>
      <c r="E802" s="14">
        <v>41.5</v>
      </c>
    </row>
    <row r="803" spans="2:5" x14ac:dyDescent="0.2">
      <c r="B803" s="14">
        <v>1986</v>
      </c>
      <c r="C803" s="14">
        <v>2</v>
      </c>
      <c r="D803" s="14">
        <v>3</v>
      </c>
      <c r="E803" s="14">
        <v>40.53</v>
      </c>
    </row>
    <row r="804" spans="2:5" x14ac:dyDescent="0.2">
      <c r="B804" s="14">
        <v>1986</v>
      </c>
      <c r="C804" s="14">
        <v>2</v>
      </c>
      <c r="D804" s="14">
        <v>4</v>
      </c>
      <c r="E804" s="14">
        <v>44.29</v>
      </c>
    </row>
    <row r="805" spans="2:5" x14ac:dyDescent="0.2">
      <c r="B805" s="14">
        <v>1986</v>
      </c>
      <c r="C805" s="14">
        <v>2</v>
      </c>
      <c r="D805" s="14">
        <v>5</v>
      </c>
      <c r="E805" s="14">
        <v>42.83</v>
      </c>
    </row>
    <row r="806" spans="2:5" x14ac:dyDescent="0.2">
      <c r="B806" s="14">
        <v>1986</v>
      </c>
      <c r="C806" s="14">
        <v>2</v>
      </c>
      <c r="D806" s="14">
        <v>6</v>
      </c>
      <c r="E806" s="14">
        <v>45.74</v>
      </c>
    </row>
    <row r="807" spans="2:5" x14ac:dyDescent="0.2">
      <c r="B807" s="14">
        <v>1986</v>
      </c>
      <c r="C807" s="14">
        <v>2</v>
      </c>
      <c r="D807" s="14">
        <v>7</v>
      </c>
      <c r="E807" s="14">
        <v>45.98</v>
      </c>
    </row>
    <row r="808" spans="2:5" x14ac:dyDescent="0.2">
      <c r="B808" s="14">
        <v>1986</v>
      </c>
      <c r="C808" s="14">
        <v>2</v>
      </c>
      <c r="D808" s="14">
        <v>8</v>
      </c>
      <c r="E808" s="14">
        <v>41.62</v>
      </c>
    </row>
    <row r="809" spans="2:5" x14ac:dyDescent="0.2">
      <c r="B809" s="14">
        <v>1986</v>
      </c>
      <c r="C809" s="14">
        <v>2</v>
      </c>
      <c r="D809" s="14">
        <v>9</v>
      </c>
      <c r="E809" s="14">
        <v>45.37</v>
      </c>
    </row>
    <row r="810" spans="2:5" x14ac:dyDescent="0.2">
      <c r="B810" s="14">
        <v>1986</v>
      </c>
      <c r="C810" s="14">
        <v>2</v>
      </c>
      <c r="D810" s="14">
        <v>10</v>
      </c>
      <c r="E810" s="14">
        <v>47.67</v>
      </c>
    </row>
    <row r="811" spans="2:5" x14ac:dyDescent="0.2">
      <c r="B811" s="14">
        <v>1986</v>
      </c>
      <c r="C811" s="14">
        <v>2</v>
      </c>
      <c r="D811" s="14">
        <v>11</v>
      </c>
      <c r="E811" s="14">
        <v>50.09</v>
      </c>
    </row>
    <row r="812" spans="2:5" x14ac:dyDescent="0.2">
      <c r="B812" s="14">
        <v>1986</v>
      </c>
      <c r="C812" s="14">
        <v>2</v>
      </c>
      <c r="D812" s="14">
        <v>12</v>
      </c>
      <c r="E812" s="14">
        <v>45.62</v>
      </c>
    </row>
    <row r="813" spans="2:5" x14ac:dyDescent="0.2">
      <c r="B813" s="14">
        <v>1986</v>
      </c>
      <c r="C813" s="14">
        <v>2</v>
      </c>
      <c r="D813" s="14">
        <v>13</v>
      </c>
      <c r="E813" s="14">
        <v>45.5</v>
      </c>
    </row>
    <row r="814" spans="2:5" x14ac:dyDescent="0.2">
      <c r="B814" s="14">
        <v>1986</v>
      </c>
      <c r="C814" s="14">
        <v>2</v>
      </c>
      <c r="D814" s="14">
        <v>14</v>
      </c>
      <c r="E814" s="14">
        <v>46.34</v>
      </c>
    </row>
    <row r="815" spans="2:5" x14ac:dyDescent="0.2">
      <c r="B815" s="14">
        <v>1986</v>
      </c>
      <c r="C815" s="14">
        <v>3</v>
      </c>
      <c r="D815" s="14">
        <v>1</v>
      </c>
      <c r="E815" s="14">
        <v>36.299999999999997</v>
      </c>
    </row>
    <row r="816" spans="2:5" x14ac:dyDescent="0.2">
      <c r="B816" s="14">
        <v>1986</v>
      </c>
      <c r="C816" s="14">
        <v>3</v>
      </c>
      <c r="D816" s="14">
        <v>2</v>
      </c>
      <c r="E816" s="14">
        <v>38.96</v>
      </c>
    </row>
    <row r="817" spans="2:5" x14ac:dyDescent="0.2">
      <c r="B817" s="14">
        <v>1986</v>
      </c>
      <c r="C817" s="14">
        <v>3</v>
      </c>
      <c r="D817" s="14">
        <v>3</v>
      </c>
      <c r="E817" s="14">
        <v>44.41</v>
      </c>
    </row>
    <row r="818" spans="2:5" x14ac:dyDescent="0.2">
      <c r="B818" s="14">
        <v>1986</v>
      </c>
      <c r="C818" s="14">
        <v>3</v>
      </c>
      <c r="D818" s="14">
        <v>4</v>
      </c>
      <c r="E818" s="14">
        <v>46.1</v>
      </c>
    </row>
    <row r="819" spans="2:5" x14ac:dyDescent="0.2">
      <c r="B819" s="14">
        <v>1986</v>
      </c>
      <c r="C819" s="14">
        <v>3</v>
      </c>
      <c r="D819" s="14">
        <v>5</v>
      </c>
      <c r="E819" s="14">
        <v>42.11</v>
      </c>
    </row>
    <row r="820" spans="2:5" x14ac:dyDescent="0.2">
      <c r="B820" s="14">
        <v>1986</v>
      </c>
      <c r="C820" s="14">
        <v>3</v>
      </c>
      <c r="D820" s="14">
        <v>6</v>
      </c>
      <c r="E820" s="14">
        <v>46.95</v>
      </c>
    </row>
    <row r="821" spans="2:5" x14ac:dyDescent="0.2">
      <c r="B821" s="14">
        <v>1986</v>
      </c>
      <c r="C821" s="14">
        <v>3</v>
      </c>
      <c r="D821" s="14">
        <v>7</v>
      </c>
      <c r="E821" s="14">
        <v>45.37</v>
      </c>
    </row>
    <row r="822" spans="2:5" x14ac:dyDescent="0.2">
      <c r="B822" s="14">
        <v>1986</v>
      </c>
      <c r="C822" s="14">
        <v>3</v>
      </c>
      <c r="D822" s="14">
        <v>8</v>
      </c>
      <c r="E822" s="14">
        <v>44.41</v>
      </c>
    </row>
    <row r="823" spans="2:5" x14ac:dyDescent="0.2">
      <c r="B823" s="14">
        <v>1986</v>
      </c>
      <c r="C823" s="14">
        <v>3</v>
      </c>
      <c r="D823" s="14">
        <v>9</v>
      </c>
      <c r="E823" s="14">
        <v>40.9</v>
      </c>
    </row>
    <row r="824" spans="2:5" x14ac:dyDescent="0.2">
      <c r="B824" s="14">
        <v>1986</v>
      </c>
      <c r="C824" s="14">
        <v>3</v>
      </c>
      <c r="D824" s="14">
        <v>10</v>
      </c>
      <c r="E824" s="14">
        <v>44.04</v>
      </c>
    </row>
    <row r="825" spans="2:5" x14ac:dyDescent="0.2">
      <c r="B825" s="14">
        <v>1986</v>
      </c>
      <c r="C825" s="14">
        <v>3</v>
      </c>
      <c r="D825" s="14">
        <v>11</v>
      </c>
      <c r="E825" s="14">
        <v>46.95</v>
      </c>
    </row>
    <row r="826" spans="2:5" x14ac:dyDescent="0.2">
      <c r="B826" s="14">
        <v>1986</v>
      </c>
      <c r="C826" s="14">
        <v>3</v>
      </c>
      <c r="D826" s="14">
        <v>12</v>
      </c>
      <c r="E826" s="14">
        <v>41.5</v>
      </c>
    </row>
    <row r="827" spans="2:5" x14ac:dyDescent="0.2">
      <c r="B827" s="14">
        <v>1986</v>
      </c>
      <c r="C827" s="14">
        <v>3</v>
      </c>
      <c r="D827" s="14">
        <v>13</v>
      </c>
      <c r="E827" s="14">
        <v>41.87</v>
      </c>
    </row>
    <row r="828" spans="2:5" x14ac:dyDescent="0.2">
      <c r="B828" s="14">
        <v>1986</v>
      </c>
      <c r="C828" s="14">
        <v>3</v>
      </c>
      <c r="D828" s="14">
        <v>14</v>
      </c>
      <c r="E828" s="14">
        <v>45.13</v>
      </c>
    </row>
    <row r="829" spans="2:5" x14ac:dyDescent="0.2">
      <c r="B829" s="14">
        <v>1986</v>
      </c>
      <c r="C829" s="14">
        <v>4</v>
      </c>
      <c r="D829" s="14">
        <v>1</v>
      </c>
      <c r="E829" s="14">
        <v>37.99</v>
      </c>
    </row>
    <row r="830" spans="2:5" x14ac:dyDescent="0.2">
      <c r="B830" s="14">
        <v>1986</v>
      </c>
      <c r="C830" s="14">
        <v>4</v>
      </c>
      <c r="D830" s="14">
        <v>2</v>
      </c>
      <c r="E830" s="14">
        <v>42.47</v>
      </c>
    </row>
    <row r="831" spans="2:5" x14ac:dyDescent="0.2">
      <c r="B831" s="14">
        <v>1986</v>
      </c>
      <c r="C831" s="14">
        <v>4</v>
      </c>
      <c r="D831" s="14">
        <v>3</v>
      </c>
      <c r="E831" s="14">
        <v>40.409999999999997</v>
      </c>
    </row>
    <row r="832" spans="2:5" x14ac:dyDescent="0.2">
      <c r="B832" s="14">
        <v>1986</v>
      </c>
      <c r="C832" s="14">
        <v>4</v>
      </c>
      <c r="D832" s="14">
        <v>4</v>
      </c>
      <c r="E832" s="14">
        <v>42.11</v>
      </c>
    </row>
    <row r="833" spans="2:5" x14ac:dyDescent="0.2">
      <c r="B833" s="14">
        <v>1986</v>
      </c>
      <c r="C833" s="14">
        <v>4</v>
      </c>
      <c r="D833" s="14">
        <v>5</v>
      </c>
      <c r="E833" s="14">
        <v>45.86</v>
      </c>
    </row>
    <row r="834" spans="2:5" x14ac:dyDescent="0.2">
      <c r="B834" s="14">
        <v>1986</v>
      </c>
      <c r="C834" s="14">
        <v>4</v>
      </c>
      <c r="D834" s="14">
        <v>6</v>
      </c>
      <c r="E834" s="14">
        <v>45.01</v>
      </c>
    </row>
    <row r="835" spans="2:5" x14ac:dyDescent="0.2">
      <c r="B835" s="14">
        <v>1986</v>
      </c>
      <c r="C835" s="14">
        <v>4</v>
      </c>
      <c r="D835" s="14">
        <v>7</v>
      </c>
      <c r="E835" s="14">
        <v>44.53</v>
      </c>
    </row>
    <row r="836" spans="2:5" x14ac:dyDescent="0.2">
      <c r="B836" s="14">
        <v>1986</v>
      </c>
      <c r="C836" s="14">
        <v>4</v>
      </c>
      <c r="D836" s="14">
        <v>8</v>
      </c>
      <c r="E836" s="14">
        <v>38.6</v>
      </c>
    </row>
    <row r="837" spans="2:5" x14ac:dyDescent="0.2">
      <c r="B837" s="14">
        <v>1986</v>
      </c>
      <c r="C837" s="14">
        <v>4</v>
      </c>
      <c r="D837" s="14">
        <v>9</v>
      </c>
      <c r="E837" s="14">
        <v>44.04</v>
      </c>
    </row>
    <row r="838" spans="2:5" x14ac:dyDescent="0.2">
      <c r="B838" s="14">
        <v>1986</v>
      </c>
      <c r="C838" s="14">
        <v>4</v>
      </c>
      <c r="D838" s="14">
        <v>10</v>
      </c>
      <c r="E838" s="14">
        <v>39.93</v>
      </c>
    </row>
    <row r="839" spans="2:5" x14ac:dyDescent="0.2">
      <c r="B839" s="14">
        <v>1986</v>
      </c>
      <c r="C839" s="14">
        <v>4</v>
      </c>
      <c r="D839" s="14">
        <v>11</v>
      </c>
      <c r="E839" s="14">
        <v>45.62</v>
      </c>
    </row>
    <row r="840" spans="2:5" x14ac:dyDescent="0.2">
      <c r="B840" s="14">
        <v>1986</v>
      </c>
      <c r="C840" s="14">
        <v>4</v>
      </c>
      <c r="D840" s="14">
        <v>12</v>
      </c>
      <c r="E840" s="14">
        <v>38.840000000000003</v>
      </c>
    </row>
    <row r="841" spans="2:5" x14ac:dyDescent="0.2">
      <c r="B841" s="14">
        <v>1986</v>
      </c>
      <c r="C841" s="14">
        <v>4</v>
      </c>
      <c r="D841" s="14">
        <v>13</v>
      </c>
      <c r="E841" s="14">
        <v>41.62</v>
      </c>
    </row>
    <row r="842" spans="2:5" x14ac:dyDescent="0.2">
      <c r="B842" s="14">
        <v>1986</v>
      </c>
      <c r="C842" s="14">
        <v>4</v>
      </c>
      <c r="D842" s="14">
        <v>14</v>
      </c>
      <c r="E842" s="14">
        <v>46.46</v>
      </c>
    </row>
    <row r="843" spans="2:5" x14ac:dyDescent="0.2">
      <c r="B843" s="14">
        <v>1987</v>
      </c>
      <c r="C843" s="14">
        <v>1</v>
      </c>
      <c r="D843" s="14">
        <v>1</v>
      </c>
      <c r="E843" s="14">
        <v>31.46</v>
      </c>
    </row>
    <row r="844" spans="2:5" x14ac:dyDescent="0.2">
      <c r="B844" s="14">
        <v>1987</v>
      </c>
      <c r="C844" s="14">
        <v>1</v>
      </c>
      <c r="D844" s="14">
        <v>2</v>
      </c>
      <c r="E844" s="14">
        <v>28.68</v>
      </c>
    </row>
    <row r="845" spans="2:5" x14ac:dyDescent="0.2">
      <c r="B845" s="14">
        <v>1987</v>
      </c>
      <c r="C845" s="14">
        <v>1</v>
      </c>
      <c r="D845" s="14">
        <v>3</v>
      </c>
      <c r="E845" s="14">
        <v>33.03</v>
      </c>
    </row>
    <row r="846" spans="2:5" x14ac:dyDescent="0.2">
      <c r="B846" s="14">
        <v>1987</v>
      </c>
      <c r="C846" s="14">
        <v>1</v>
      </c>
      <c r="D846" s="14">
        <v>4</v>
      </c>
      <c r="E846" s="14">
        <v>35.94</v>
      </c>
    </row>
    <row r="847" spans="2:5" x14ac:dyDescent="0.2">
      <c r="B847" s="14">
        <v>1987</v>
      </c>
      <c r="C847" s="14">
        <v>1</v>
      </c>
      <c r="D847" s="14">
        <v>5</v>
      </c>
      <c r="E847" s="14">
        <v>43.92</v>
      </c>
    </row>
    <row r="848" spans="2:5" x14ac:dyDescent="0.2">
      <c r="B848" s="14">
        <v>1987</v>
      </c>
      <c r="C848" s="14">
        <v>1</v>
      </c>
      <c r="D848" s="14">
        <v>6</v>
      </c>
      <c r="E848" s="14">
        <v>42.95</v>
      </c>
    </row>
    <row r="849" spans="2:5" x14ac:dyDescent="0.2">
      <c r="B849" s="14">
        <v>1987</v>
      </c>
      <c r="C849" s="14">
        <v>1</v>
      </c>
      <c r="D849" s="14">
        <v>7</v>
      </c>
      <c r="E849" s="14">
        <v>41.5</v>
      </c>
    </row>
    <row r="850" spans="2:5" x14ac:dyDescent="0.2">
      <c r="B850" s="14">
        <v>1987</v>
      </c>
      <c r="C850" s="14">
        <v>1</v>
      </c>
      <c r="D850" s="14">
        <v>8</v>
      </c>
      <c r="E850" s="14">
        <v>37.15</v>
      </c>
    </row>
    <row r="851" spans="2:5" x14ac:dyDescent="0.2">
      <c r="B851" s="14">
        <v>1987</v>
      </c>
      <c r="C851" s="14">
        <v>1</v>
      </c>
      <c r="D851" s="14">
        <v>9</v>
      </c>
      <c r="E851" s="14">
        <v>43.92</v>
      </c>
    </row>
    <row r="852" spans="2:5" x14ac:dyDescent="0.2">
      <c r="B852" s="14">
        <v>1987</v>
      </c>
      <c r="C852" s="14">
        <v>1</v>
      </c>
      <c r="D852" s="14">
        <v>10</v>
      </c>
      <c r="E852" s="14">
        <v>30.98</v>
      </c>
    </row>
    <row r="853" spans="2:5" x14ac:dyDescent="0.2">
      <c r="B853" s="14">
        <v>1987</v>
      </c>
      <c r="C853" s="14">
        <v>1</v>
      </c>
      <c r="D853" s="14">
        <v>11</v>
      </c>
      <c r="E853" s="14">
        <v>34.85</v>
      </c>
    </row>
    <row r="854" spans="2:5" x14ac:dyDescent="0.2">
      <c r="B854" s="14">
        <v>1987</v>
      </c>
      <c r="C854" s="14">
        <v>1</v>
      </c>
      <c r="D854" s="14">
        <v>12</v>
      </c>
      <c r="E854" s="14">
        <v>44.04</v>
      </c>
    </row>
    <row r="855" spans="2:5" x14ac:dyDescent="0.2">
      <c r="B855" s="14">
        <v>1987</v>
      </c>
      <c r="C855" s="14">
        <v>1</v>
      </c>
      <c r="D855" s="14">
        <v>13</v>
      </c>
      <c r="E855" s="14">
        <v>27.95</v>
      </c>
    </row>
    <row r="856" spans="2:5" x14ac:dyDescent="0.2">
      <c r="B856" s="14">
        <v>1987</v>
      </c>
      <c r="C856" s="14">
        <v>1</v>
      </c>
      <c r="D856" s="14">
        <v>14</v>
      </c>
      <c r="E856" s="14">
        <v>43.44</v>
      </c>
    </row>
    <row r="857" spans="2:5" x14ac:dyDescent="0.2">
      <c r="B857" s="14">
        <v>1987</v>
      </c>
      <c r="C857" s="14">
        <v>2</v>
      </c>
      <c r="D857" s="14">
        <v>1</v>
      </c>
      <c r="E857" s="14">
        <v>26.74</v>
      </c>
    </row>
    <row r="858" spans="2:5" x14ac:dyDescent="0.2">
      <c r="B858" s="14">
        <v>1987</v>
      </c>
      <c r="C858" s="14">
        <v>2</v>
      </c>
      <c r="D858" s="14">
        <v>2</v>
      </c>
      <c r="E858" s="14">
        <v>33.03</v>
      </c>
    </row>
    <row r="859" spans="2:5" x14ac:dyDescent="0.2">
      <c r="B859" s="14">
        <v>1987</v>
      </c>
      <c r="C859" s="14">
        <v>2</v>
      </c>
      <c r="D859" s="14">
        <v>3</v>
      </c>
      <c r="E859" s="14">
        <v>32.67</v>
      </c>
    </row>
    <row r="860" spans="2:5" x14ac:dyDescent="0.2">
      <c r="B860" s="14">
        <v>1987</v>
      </c>
      <c r="C860" s="14">
        <v>2</v>
      </c>
      <c r="D860" s="14">
        <v>4</v>
      </c>
      <c r="E860" s="14">
        <v>41.02</v>
      </c>
    </row>
    <row r="861" spans="2:5" x14ac:dyDescent="0.2">
      <c r="B861" s="14">
        <v>1987</v>
      </c>
      <c r="C861" s="14">
        <v>2</v>
      </c>
      <c r="D861" s="14">
        <v>5</v>
      </c>
      <c r="E861" s="14">
        <v>42.47</v>
      </c>
    </row>
    <row r="862" spans="2:5" x14ac:dyDescent="0.2">
      <c r="B862" s="14">
        <v>1987</v>
      </c>
      <c r="C862" s="14">
        <v>2</v>
      </c>
      <c r="D862" s="14">
        <v>6</v>
      </c>
      <c r="E862" s="14">
        <v>44.04</v>
      </c>
    </row>
    <row r="863" spans="2:5" x14ac:dyDescent="0.2">
      <c r="B863" s="14">
        <v>1987</v>
      </c>
      <c r="C863" s="14">
        <v>2</v>
      </c>
      <c r="D863" s="14">
        <v>7</v>
      </c>
      <c r="E863" s="14">
        <v>41.38</v>
      </c>
    </row>
    <row r="864" spans="2:5" x14ac:dyDescent="0.2">
      <c r="B864" s="14">
        <v>1987</v>
      </c>
      <c r="C864" s="14">
        <v>2</v>
      </c>
      <c r="D864" s="14">
        <v>8</v>
      </c>
      <c r="E864" s="14">
        <v>40.049999999999997</v>
      </c>
    </row>
    <row r="865" spans="2:5" x14ac:dyDescent="0.2">
      <c r="B865" s="14">
        <v>1987</v>
      </c>
      <c r="C865" s="14">
        <v>2</v>
      </c>
      <c r="D865" s="14">
        <v>9</v>
      </c>
      <c r="E865" s="14">
        <v>43.2</v>
      </c>
    </row>
    <row r="866" spans="2:5" x14ac:dyDescent="0.2">
      <c r="B866" s="14">
        <v>1987</v>
      </c>
      <c r="C866" s="14">
        <v>2</v>
      </c>
      <c r="D866" s="14">
        <v>10</v>
      </c>
      <c r="E866" s="14">
        <v>45.62</v>
      </c>
    </row>
    <row r="867" spans="2:5" x14ac:dyDescent="0.2">
      <c r="B867" s="14">
        <v>1987</v>
      </c>
      <c r="C867" s="14">
        <v>2</v>
      </c>
      <c r="D867" s="14">
        <v>11</v>
      </c>
      <c r="E867" s="14">
        <v>34</v>
      </c>
    </row>
    <row r="868" spans="2:5" x14ac:dyDescent="0.2">
      <c r="B868" s="14">
        <v>1987</v>
      </c>
      <c r="C868" s="14">
        <v>2</v>
      </c>
      <c r="D868" s="14">
        <v>12</v>
      </c>
      <c r="E868" s="14">
        <v>44.89</v>
      </c>
    </row>
    <row r="869" spans="2:5" x14ac:dyDescent="0.2">
      <c r="B869" s="14">
        <v>1987</v>
      </c>
      <c r="C869" s="14">
        <v>2</v>
      </c>
      <c r="D869" s="14">
        <v>13</v>
      </c>
      <c r="E869" s="14">
        <v>30.25</v>
      </c>
    </row>
    <row r="870" spans="2:5" x14ac:dyDescent="0.2">
      <c r="B870" s="14">
        <v>1987</v>
      </c>
      <c r="C870" s="14">
        <v>2</v>
      </c>
      <c r="D870" s="14">
        <v>14</v>
      </c>
      <c r="E870" s="14">
        <v>44.89</v>
      </c>
    </row>
    <row r="871" spans="2:5" x14ac:dyDescent="0.2">
      <c r="B871" s="14">
        <v>1987</v>
      </c>
      <c r="C871" s="14">
        <v>3</v>
      </c>
      <c r="D871" s="14">
        <v>1</v>
      </c>
      <c r="E871" s="14">
        <v>35.450000000000003</v>
      </c>
    </row>
    <row r="872" spans="2:5" x14ac:dyDescent="0.2">
      <c r="B872" s="14">
        <v>1987</v>
      </c>
      <c r="C872" s="14">
        <v>3</v>
      </c>
      <c r="D872" s="14">
        <v>2</v>
      </c>
      <c r="E872" s="14">
        <v>30.98</v>
      </c>
    </row>
    <row r="873" spans="2:5" x14ac:dyDescent="0.2">
      <c r="B873" s="14">
        <v>1987</v>
      </c>
      <c r="C873" s="14">
        <v>3</v>
      </c>
      <c r="D873" s="14">
        <v>3</v>
      </c>
      <c r="E873" s="14">
        <v>42.47</v>
      </c>
    </row>
    <row r="874" spans="2:5" x14ac:dyDescent="0.2">
      <c r="B874" s="14">
        <v>1987</v>
      </c>
      <c r="C874" s="14">
        <v>3</v>
      </c>
      <c r="D874" s="14">
        <v>4</v>
      </c>
      <c r="E874" s="14">
        <v>46.83</v>
      </c>
    </row>
    <row r="875" spans="2:5" x14ac:dyDescent="0.2">
      <c r="B875" s="14">
        <v>1987</v>
      </c>
      <c r="C875" s="14">
        <v>3</v>
      </c>
      <c r="D875" s="14">
        <v>5</v>
      </c>
      <c r="E875" s="14">
        <v>42.11</v>
      </c>
    </row>
    <row r="876" spans="2:5" x14ac:dyDescent="0.2">
      <c r="B876" s="14">
        <v>1987</v>
      </c>
      <c r="C876" s="14">
        <v>3</v>
      </c>
      <c r="D876" s="14">
        <v>6</v>
      </c>
      <c r="E876" s="14">
        <v>44.04</v>
      </c>
    </row>
    <row r="877" spans="2:5" x14ac:dyDescent="0.2">
      <c r="B877" s="14">
        <v>1987</v>
      </c>
      <c r="C877" s="14">
        <v>3</v>
      </c>
      <c r="D877" s="14">
        <v>7</v>
      </c>
      <c r="E877" s="14">
        <v>43.56</v>
      </c>
    </row>
    <row r="878" spans="2:5" x14ac:dyDescent="0.2">
      <c r="B878" s="14">
        <v>1987</v>
      </c>
      <c r="C878" s="14">
        <v>3</v>
      </c>
      <c r="D878" s="14">
        <v>8</v>
      </c>
      <c r="E878" s="14">
        <v>43.8</v>
      </c>
    </row>
    <row r="879" spans="2:5" x14ac:dyDescent="0.2">
      <c r="B879" s="14">
        <v>1987</v>
      </c>
      <c r="C879" s="14">
        <v>3</v>
      </c>
      <c r="D879" s="14">
        <v>9</v>
      </c>
      <c r="E879" s="14">
        <v>30.01</v>
      </c>
    </row>
    <row r="880" spans="2:5" x14ac:dyDescent="0.2">
      <c r="B880" s="14">
        <v>1987</v>
      </c>
      <c r="C880" s="14">
        <v>3</v>
      </c>
      <c r="D880" s="14">
        <v>10</v>
      </c>
      <c r="E880" s="14">
        <v>43.8</v>
      </c>
    </row>
    <row r="881" spans="2:5" x14ac:dyDescent="0.2">
      <c r="B881" s="14">
        <v>1987</v>
      </c>
      <c r="C881" s="14">
        <v>3</v>
      </c>
      <c r="D881" s="14">
        <v>11</v>
      </c>
      <c r="E881" s="14">
        <v>35.57</v>
      </c>
    </row>
    <row r="882" spans="2:5" x14ac:dyDescent="0.2">
      <c r="B882" s="14">
        <v>1987</v>
      </c>
      <c r="C882" s="14">
        <v>3</v>
      </c>
      <c r="D882" s="14">
        <v>12</v>
      </c>
      <c r="E882" s="14">
        <v>43.44</v>
      </c>
    </row>
    <row r="883" spans="2:5" x14ac:dyDescent="0.2">
      <c r="B883" s="14">
        <v>1987</v>
      </c>
      <c r="C883" s="14">
        <v>3</v>
      </c>
      <c r="D883" s="14">
        <v>13</v>
      </c>
      <c r="E883" s="14">
        <v>39.200000000000003</v>
      </c>
    </row>
    <row r="884" spans="2:5" x14ac:dyDescent="0.2">
      <c r="B884" s="14">
        <v>1987</v>
      </c>
      <c r="C884" s="14">
        <v>3</v>
      </c>
      <c r="D884" s="14">
        <v>14</v>
      </c>
      <c r="E884" s="14">
        <v>42.23</v>
      </c>
    </row>
    <row r="885" spans="2:5" x14ac:dyDescent="0.2">
      <c r="B885" s="14">
        <v>1987</v>
      </c>
      <c r="C885" s="14">
        <v>4</v>
      </c>
      <c r="D885" s="14">
        <v>1</v>
      </c>
      <c r="E885" s="14">
        <v>29.89</v>
      </c>
    </row>
    <row r="886" spans="2:5" x14ac:dyDescent="0.2">
      <c r="B886" s="14">
        <v>1987</v>
      </c>
      <c r="C886" s="14">
        <v>4</v>
      </c>
      <c r="D886" s="14">
        <v>2</v>
      </c>
      <c r="E886" s="14">
        <v>29.28</v>
      </c>
    </row>
    <row r="887" spans="2:5" x14ac:dyDescent="0.2">
      <c r="B887" s="14">
        <v>1987</v>
      </c>
      <c r="C887" s="14">
        <v>4</v>
      </c>
      <c r="D887" s="14">
        <v>3</v>
      </c>
      <c r="E887" s="14">
        <v>40.049999999999997</v>
      </c>
    </row>
    <row r="888" spans="2:5" x14ac:dyDescent="0.2">
      <c r="B888" s="14">
        <v>1987</v>
      </c>
      <c r="C888" s="14">
        <v>4</v>
      </c>
      <c r="D888" s="14">
        <v>4</v>
      </c>
      <c r="E888" s="14">
        <v>40.659999999999997</v>
      </c>
    </row>
    <row r="889" spans="2:5" x14ac:dyDescent="0.2">
      <c r="B889" s="14">
        <v>1987</v>
      </c>
      <c r="C889" s="14">
        <v>4</v>
      </c>
      <c r="D889" s="14">
        <v>5</v>
      </c>
      <c r="E889" s="14">
        <v>42.11</v>
      </c>
    </row>
    <row r="890" spans="2:5" x14ac:dyDescent="0.2">
      <c r="B890" s="14">
        <v>1987</v>
      </c>
      <c r="C890" s="14">
        <v>4</v>
      </c>
      <c r="D890" s="14">
        <v>6</v>
      </c>
      <c r="E890" s="14">
        <v>40.9</v>
      </c>
    </row>
    <row r="891" spans="2:5" x14ac:dyDescent="0.2">
      <c r="B891" s="14">
        <v>1987</v>
      </c>
      <c r="C891" s="14">
        <v>4</v>
      </c>
      <c r="D891" s="14">
        <v>7</v>
      </c>
      <c r="E891" s="14">
        <v>39.57</v>
      </c>
    </row>
    <row r="892" spans="2:5" x14ac:dyDescent="0.2">
      <c r="B892" s="14">
        <v>1987</v>
      </c>
      <c r="C892" s="14">
        <v>4</v>
      </c>
      <c r="D892" s="14">
        <v>8</v>
      </c>
      <c r="E892" s="14">
        <v>27.95</v>
      </c>
    </row>
    <row r="893" spans="2:5" x14ac:dyDescent="0.2">
      <c r="B893" s="14">
        <v>1987</v>
      </c>
      <c r="C893" s="14">
        <v>4</v>
      </c>
      <c r="D893" s="14">
        <v>9</v>
      </c>
      <c r="E893" s="14">
        <v>41.14</v>
      </c>
    </row>
    <row r="894" spans="2:5" x14ac:dyDescent="0.2">
      <c r="B894" s="14">
        <v>1987</v>
      </c>
      <c r="C894" s="14">
        <v>4</v>
      </c>
      <c r="D894" s="14">
        <v>10</v>
      </c>
      <c r="E894" s="14">
        <v>43.32</v>
      </c>
    </row>
    <row r="895" spans="2:5" x14ac:dyDescent="0.2">
      <c r="B895" s="14">
        <v>1987</v>
      </c>
      <c r="C895" s="14">
        <v>4</v>
      </c>
      <c r="D895" s="14">
        <v>11</v>
      </c>
      <c r="E895" s="14">
        <v>42.95</v>
      </c>
    </row>
    <row r="896" spans="2:5" x14ac:dyDescent="0.2">
      <c r="B896" s="14">
        <v>1987</v>
      </c>
      <c r="C896" s="14">
        <v>4</v>
      </c>
      <c r="D896" s="14">
        <v>12</v>
      </c>
      <c r="E896" s="14">
        <v>41.26</v>
      </c>
    </row>
    <row r="897" spans="2:5" x14ac:dyDescent="0.2">
      <c r="B897" s="14">
        <v>1987</v>
      </c>
      <c r="C897" s="14">
        <v>4</v>
      </c>
      <c r="D897" s="14">
        <v>13</v>
      </c>
      <c r="E897" s="14">
        <v>27.47</v>
      </c>
    </row>
    <row r="898" spans="2:5" x14ac:dyDescent="0.2">
      <c r="B898" s="14">
        <v>1987</v>
      </c>
      <c r="C898" s="14">
        <v>4</v>
      </c>
      <c r="D898" s="14">
        <v>14</v>
      </c>
      <c r="E898" s="14">
        <v>44.04</v>
      </c>
    </row>
    <row r="899" spans="2:5" x14ac:dyDescent="0.2">
      <c r="B899" s="14">
        <v>1988</v>
      </c>
      <c r="C899" s="14">
        <v>1</v>
      </c>
      <c r="D899" s="14">
        <v>1</v>
      </c>
      <c r="E899" s="14">
        <v>25.89</v>
      </c>
    </row>
    <row r="900" spans="2:5" x14ac:dyDescent="0.2">
      <c r="B900" s="14">
        <v>1988</v>
      </c>
      <c r="C900" s="14">
        <v>1</v>
      </c>
      <c r="D900" s="14">
        <v>2</v>
      </c>
      <c r="E900" s="14">
        <v>24.93</v>
      </c>
    </row>
    <row r="901" spans="2:5" x14ac:dyDescent="0.2">
      <c r="B901" s="14">
        <v>1988</v>
      </c>
      <c r="C901" s="14">
        <v>1</v>
      </c>
      <c r="D901" s="14">
        <v>3</v>
      </c>
      <c r="E901" s="14">
        <v>38.840000000000003</v>
      </c>
    </row>
    <row r="902" spans="2:5" x14ac:dyDescent="0.2">
      <c r="B902" s="14">
        <v>1988</v>
      </c>
      <c r="C902" s="14">
        <v>1</v>
      </c>
      <c r="D902" s="14">
        <v>4</v>
      </c>
      <c r="E902" s="14">
        <v>36.9</v>
      </c>
    </row>
    <row r="903" spans="2:5" x14ac:dyDescent="0.2">
      <c r="B903" s="14">
        <v>1988</v>
      </c>
      <c r="C903" s="14">
        <v>1</v>
      </c>
      <c r="D903" s="14">
        <v>5</v>
      </c>
      <c r="E903" s="14">
        <v>57.11</v>
      </c>
    </row>
    <row r="904" spans="2:5" x14ac:dyDescent="0.2">
      <c r="B904" s="14">
        <v>1988</v>
      </c>
      <c r="C904" s="14">
        <v>1</v>
      </c>
      <c r="D904" s="14">
        <v>6</v>
      </c>
      <c r="E904" s="14">
        <v>57.47</v>
      </c>
    </row>
    <row r="905" spans="2:5" x14ac:dyDescent="0.2">
      <c r="B905" s="14">
        <v>1988</v>
      </c>
      <c r="C905" s="14">
        <v>1</v>
      </c>
      <c r="D905" s="14">
        <v>7</v>
      </c>
      <c r="E905" s="14">
        <v>69.209999999999994</v>
      </c>
    </row>
    <row r="906" spans="2:5" x14ac:dyDescent="0.2">
      <c r="B906" s="14">
        <v>1988</v>
      </c>
      <c r="C906" s="14">
        <v>1</v>
      </c>
      <c r="D906" s="14">
        <v>8</v>
      </c>
      <c r="E906" s="14">
        <v>60.86</v>
      </c>
    </row>
    <row r="907" spans="2:5" x14ac:dyDescent="0.2">
      <c r="B907" s="14">
        <v>1988</v>
      </c>
      <c r="C907" s="14">
        <v>1</v>
      </c>
      <c r="D907" s="14">
        <v>9</v>
      </c>
      <c r="E907" s="14">
        <v>62.68</v>
      </c>
    </row>
    <row r="908" spans="2:5" x14ac:dyDescent="0.2">
      <c r="B908" s="14">
        <v>1988</v>
      </c>
      <c r="C908" s="14">
        <v>1</v>
      </c>
      <c r="D908" s="14">
        <v>10</v>
      </c>
      <c r="E908" s="14">
        <v>59.29</v>
      </c>
    </row>
    <row r="909" spans="2:5" x14ac:dyDescent="0.2">
      <c r="B909" s="14">
        <v>1988</v>
      </c>
      <c r="C909" s="14">
        <v>1</v>
      </c>
      <c r="D909" s="14">
        <v>11</v>
      </c>
      <c r="E909" s="14">
        <v>65.22</v>
      </c>
    </row>
    <row r="910" spans="2:5" x14ac:dyDescent="0.2">
      <c r="B910" s="14">
        <v>1988</v>
      </c>
      <c r="C910" s="14">
        <v>1</v>
      </c>
      <c r="D910" s="14">
        <v>12</v>
      </c>
      <c r="E910" s="14">
        <v>65.94</v>
      </c>
    </row>
    <row r="911" spans="2:5" x14ac:dyDescent="0.2">
      <c r="B911" s="14">
        <v>1988</v>
      </c>
      <c r="C911" s="14">
        <v>1</v>
      </c>
      <c r="D911" s="14">
        <v>13</v>
      </c>
      <c r="E911" s="14">
        <v>71.39</v>
      </c>
    </row>
    <row r="912" spans="2:5" x14ac:dyDescent="0.2">
      <c r="B912" s="14">
        <v>1988</v>
      </c>
      <c r="C912" s="14">
        <v>1</v>
      </c>
      <c r="D912" s="14">
        <v>14</v>
      </c>
      <c r="E912" s="14">
        <v>63.4</v>
      </c>
    </row>
    <row r="913" spans="2:5" x14ac:dyDescent="0.2">
      <c r="B913" s="14">
        <v>1988</v>
      </c>
      <c r="C913" s="14">
        <v>2</v>
      </c>
      <c r="D913" s="14">
        <v>1</v>
      </c>
      <c r="E913" s="14">
        <v>24.08</v>
      </c>
    </row>
    <row r="914" spans="2:5" x14ac:dyDescent="0.2">
      <c r="B914" s="14">
        <v>1988</v>
      </c>
      <c r="C914" s="14">
        <v>2</v>
      </c>
      <c r="D914" s="14">
        <v>2</v>
      </c>
      <c r="E914" s="14">
        <v>26.01</v>
      </c>
    </row>
    <row r="915" spans="2:5" x14ac:dyDescent="0.2">
      <c r="B915" s="14">
        <v>1988</v>
      </c>
      <c r="C915" s="14">
        <v>2</v>
      </c>
      <c r="D915" s="14">
        <v>3</v>
      </c>
      <c r="E915" s="14">
        <v>33.76</v>
      </c>
    </row>
    <row r="916" spans="2:5" x14ac:dyDescent="0.2">
      <c r="B916" s="14">
        <v>1988</v>
      </c>
      <c r="C916" s="14">
        <v>2</v>
      </c>
      <c r="D916" s="14">
        <v>4</v>
      </c>
      <c r="E916" s="14">
        <v>44.29</v>
      </c>
    </row>
    <row r="917" spans="2:5" x14ac:dyDescent="0.2">
      <c r="B917" s="14">
        <v>1988</v>
      </c>
      <c r="C917" s="14">
        <v>2</v>
      </c>
      <c r="D917" s="14">
        <v>5</v>
      </c>
      <c r="E917" s="14">
        <v>47.43</v>
      </c>
    </row>
    <row r="918" spans="2:5" x14ac:dyDescent="0.2">
      <c r="B918" s="14">
        <v>1988</v>
      </c>
      <c r="C918" s="14">
        <v>2</v>
      </c>
      <c r="D918" s="14">
        <v>6</v>
      </c>
      <c r="E918" s="14">
        <v>70.180000000000007</v>
      </c>
    </row>
    <row r="919" spans="2:5" x14ac:dyDescent="0.2">
      <c r="B919" s="14">
        <v>1988</v>
      </c>
      <c r="C919" s="14">
        <v>2</v>
      </c>
      <c r="D919" s="14">
        <v>7</v>
      </c>
      <c r="E919" s="14">
        <v>60.98</v>
      </c>
    </row>
    <row r="920" spans="2:5" x14ac:dyDescent="0.2">
      <c r="B920" s="14">
        <v>1988</v>
      </c>
      <c r="C920" s="14">
        <v>2</v>
      </c>
      <c r="D920" s="14">
        <v>8</v>
      </c>
      <c r="E920" s="14">
        <v>62.92</v>
      </c>
    </row>
    <row r="921" spans="2:5" x14ac:dyDescent="0.2">
      <c r="B921" s="14">
        <v>1988</v>
      </c>
      <c r="C921" s="14">
        <v>2</v>
      </c>
      <c r="D921" s="14">
        <v>9</v>
      </c>
      <c r="E921" s="14">
        <v>65.34</v>
      </c>
    </row>
    <row r="922" spans="2:5" x14ac:dyDescent="0.2">
      <c r="B922" s="14">
        <v>1988</v>
      </c>
      <c r="C922" s="14">
        <v>2</v>
      </c>
      <c r="D922" s="14">
        <v>10</v>
      </c>
      <c r="E922" s="14">
        <v>56.75</v>
      </c>
    </row>
    <row r="923" spans="2:5" x14ac:dyDescent="0.2">
      <c r="B923" s="14">
        <v>1988</v>
      </c>
      <c r="C923" s="14">
        <v>2</v>
      </c>
      <c r="D923" s="14">
        <v>11</v>
      </c>
      <c r="E923" s="14">
        <v>57.11</v>
      </c>
    </row>
    <row r="924" spans="2:5" x14ac:dyDescent="0.2">
      <c r="B924" s="14">
        <v>1988</v>
      </c>
      <c r="C924" s="14">
        <v>2</v>
      </c>
      <c r="D924" s="14">
        <v>12</v>
      </c>
      <c r="E924" s="14">
        <v>70.66</v>
      </c>
    </row>
    <row r="925" spans="2:5" x14ac:dyDescent="0.2">
      <c r="B925" s="14">
        <v>1988</v>
      </c>
      <c r="C925" s="14">
        <v>2</v>
      </c>
      <c r="D925" s="14">
        <v>13</v>
      </c>
      <c r="E925" s="14">
        <v>68.489999999999995</v>
      </c>
    </row>
    <row r="926" spans="2:5" x14ac:dyDescent="0.2">
      <c r="B926" s="14">
        <v>1988</v>
      </c>
      <c r="C926" s="14">
        <v>2</v>
      </c>
      <c r="D926" s="14">
        <v>14</v>
      </c>
      <c r="E926" s="14">
        <v>69.819999999999993</v>
      </c>
    </row>
    <row r="927" spans="2:5" x14ac:dyDescent="0.2">
      <c r="B927" s="14">
        <v>1988</v>
      </c>
      <c r="C927" s="14">
        <v>3</v>
      </c>
      <c r="D927" s="14">
        <v>1</v>
      </c>
      <c r="E927" s="14">
        <v>29.64</v>
      </c>
    </row>
    <row r="928" spans="2:5" x14ac:dyDescent="0.2">
      <c r="B928" s="14">
        <v>1988</v>
      </c>
      <c r="C928" s="14">
        <v>3</v>
      </c>
      <c r="D928" s="14">
        <v>2</v>
      </c>
      <c r="E928" s="14">
        <v>27.1</v>
      </c>
    </row>
    <row r="929" spans="2:5" x14ac:dyDescent="0.2">
      <c r="B929" s="14">
        <v>1988</v>
      </c>
      <c r="C929" s="14">
        <v>3</v>
      </c>
      <c r="D929" s="14">
        <v>3</v>
      </c>
      <c r="E929" s="14">
        <v>45.37</v>
      </c>
    </row>
    <row r="930" spans="2:5" x14ac:dyDescent="0.2">
      <c r="B930" s="14">
        <v>1988</v>
      </c>
      <c r="C930" s="14">
        <v>3</v>
      </c>
      <c r="D930" s="14">
        <v>4</v>
      </c>
      <c r="E930" s="14">
        <v>65.7</v>
      </c>
    </row>
    <row r="931" spans="2:5" x14ac:dyDescent="0.2">
      <c r="B931" s="14">
        <v>1988</v>
      </c>
      <c r="C931" s="14">
        <v>3</v>
      </c>
      <c r="D931" s="14">
        <v>5</v>
      </c>
      <c r="E931" s="14">
        <v>61.23</v>
      </c>
    </row>
    <row r="932" spans="2:5" x14ac:dyDescent="0.2">
      <c r="B932" s="14">
        <v>1988</v>
      </c>
      <c r="C932" s="14">
        <v>3</v>
      </c>
      <c r="D932" s="14">
        <v>6</v>
      </c>
      <c r="E932" s="14">
        <v>67.760000000000005</v>
      </c>
    </row>
    <row r="933" spans="2:5" x14ac:dyDescent="0.2">
      <c r="B933" s="14">
        <v>1988</v>
      </c>
      <c r="C933" s="14">
        <v>3</v>
      </c>
      <c r="D933" s="14">
        <v>7</v>
      </c>
      <c r="E933" s="14">
        <v>60.38</v>
      </c>
    </row>
    <row r="934" spans="2:5" x14ac:dyDescent="0.2">
      <c r="B934" s="14">
        <v>1988</v>
      </c>
      <c r="C934" s="14">
        <v>3</v>
      </c>
      <c r="D934" s="14">
        <v>8</v>
      </c>
      <c r="E934" s="14">
        <v>66.430000000000007</v>
      </c>
    </row>
    <row r="935" spans="2:5" x14ac:dyDescent="0.2">
      <c r="B935" s="14">
        <v>1988</v>
      </c>
      <c r="C935" s="14">
        <v>3</v>
      </c>
      <c r="D935" s="14">
        <v>9</v>
      </c>
      <c r="E935" s="14">
        <v>50.34</v>
      </c>
    </row>
    <row r="936" spans="2:5" x14ac:dyDescent="0.2">
      <c r="B936" s="14">
        <v>1988</v>
      </c>
      <c r="C936" s="14">
        <v>3</v>
      </c>
      <c r="D936" s="14">
        <v>10</v>
      </c>
      <c r="E936" s="14">
        <v>65.58</v>
      </c>
    </row>
    <row r="937" spans="2:5" x14ac:dyDescent="0.2">
      <c r="B937" s="14">
        <v>1988</v>
      </c>
      <c r="C937" s="14">
        <v>3</v>
      </c>
      <c r="D937" s="14">
        <v>11</v>
      </c>
      <c r="E937" s="14">
        <v>67.03</v>
      </c>
    </row>
    <row r="938" spans="2:5" x14ac:dyDescent="0.2">
      <c r="B938" s="14">
        <v>1988</v>
      </c>
      <c r="C938" s="14">
        <v>3</v>
      </c>
      <c r="D938" s="14">
        <v>12</v>
      </c>
      <c r="E938" s="14">
        <v>56.26</v>
      </c>
    </row>
    <row r="939" spans="2:5" x14ac:dyDescent="0.2">
      <c r="B939" s="14">
        <v>1988</v>
      </c>
      <c r="C939" s="14">
        <v>3</v>
      </c>
      <c r="D939" s="14">
        <v>13</v>
      </c>
      <c r="E939" s="14">
        <v>67.52</v>
      </c>
    </row>
    <row r="940" spans="2:5" x14ac:dyDescent="0.2">
      <c r="B940" s="14">
        <v>1988</v>
      </c>
      <c r="C940" s="14">
        <v>3</v>
      </c>
      <c r="D940" s="14">
        <v>14</v>
      </c>
      <c r="E940" s="14">
        <v>54.81</v>
      </c>
    </row>
    <row r="941" spans="2:5" x14ac:dyDescent="0.2">
      <c r="B941" s="14">
        <v>1988</v>
      </c>
      <c r="C941" s="14">
        <v>4</v>
      </c>
      <c r="D941" s="14">
        <v>1</v>
      </c>
      <c r="E941" s="14">
        <v>32.31</v>
      </c>
    </row>
    <row r="942" spans="2:5" x14ac:dyDescent="0.2">
      <c r="B942" s="14">
        <v>1988</v>
      </c>
      <c r="C942" s="14">
        <v>4</v>
      </c>
      <c r="D942" s="14">
        <v>2</v>
      </c>
      <c r="E942" s="14">
        <v>30.25</v>
      </c>
    </row>
    <row r="943" spans="2:5" x14ac:dyDescent="0.2">
      <c r="B943" s="14">
        <v>1988</v>
      </c>
      <c r="C943" s="14">
        <v>4</v>
      </c>
      <c r="D943" s="14">
        <v>3</v>
      </c>
      <c r="E943" s="14">
        <v>45.86</v>
      </c>
    </row>
    <row r="944" spans="2:5" x14ac:dyDescent="0.2">
      <c r="B944" s="14">
        <v>1988</v>
      </c>
      <c r="C944" s="14">
        <v>4</v>
      </c>
      <c r="D944" s="14">
        <v>4</v>
      </c>
      <c r="E944" s="14">
        <v>45.01</v>
      </c>
    </row>
    <row r="945" spans="2:5" x14ac:dyDescent="0.2">
      <c r="B945" s="14">
        <v>1988</v>
      </c>
      <c r="C945" s="14">
        <v>4</v>
      </c>
      <c r="D945" s="14">
        <v>5</v>
      </c>
      <c r="E945" s="14">
        <v>63.4</v>
      </c>
    </row>
    <row r="946" spans="2:5" x14ac:dyDescent="0.2">
      <c r="B946" s="14">
        <v>1988</v>
      </c>
      <c r="C946" s="14">
        <v>4</v>
      </c>
      <c r="D946" s="14">
        <v>6</v>
      </c>
      <c r="E946" s="14">
        <v>64.86</v>
      </c>
    </row>
    <row r="947" spans="2:5" x14ac:dyDescent="0.2">
      <c r="B947" s="14">
        <v>1988</v>
      </c>
      <c r="C947" s="14">
        <v>4</v>
      </c>
      <c r="D947" s="14">
        <v>7</v>
      </c>
      <c r="E947" s="14">
        <v>62.07</v>
      </c>
    </row>
    <row r="948" spans="2:5" x14ac:dyDescent="0.2">
      <c r="B948" s="14">
        <v>1988</v>
      </c>
      <c r="C948" s="14">
        <v>4</v>
      </c>
      <c r="D948" s="14">
        <v>8</v>
      </c>
      <c r="E948" s="14">
        <v>61.47</v>
      </c>
    </row>
    <row r="949" spans="2:5" x14ac:dyDescent="0.2">
      <c r="B949" s="14">
        <v>1988</v>
      </c>
      <c r="C949" s="14">
        <v>4</v>
      </c>
      <c r="D949" s="14">
        <v>9</v>
      </c>
      <c r="E949" s="14">
        <v>63.28</v>
      </c>
    </row>
    <row r="950" spans="2:5" x14ac:dyDescent="0.2">
      <c r="B950" s="14">
        <v>1988</v>
      </c>
      <c r="C950" s="14">
        <v>4</v>
      </c>
      <c r="D950" s="14">
        <v>10</v>
      </c>
      <c r="E950" s="14">
        <v>55.78</v>
      </c>
    </row>
    <row r="951" spans="2:5" x14ac:dyDescent="0.2">
      <c r="B951" s="14">
        <v>1988</v>
      </c>
      <c r="C951" s="14">
        <v>4</v>
      </c>
      <c r="D951" s="14">
        <v>11</v>
      </c>
      <c r="E951" s="14">
        <v>54.69</v>
      </c>
    </row>
    <row r="952" spans="2:5" x14ac:dyDescent="0.2">
      <c r="B952" s="14">
        <v>1988</v>
      </c>
      <c r="C952" s="14">
        <v>4</v>
      </c>
      <c r="D952" s="14">
        <v>12</v>
      </c>
      <c r="E952" s="14">
        <v>58.93</v>
      </c>
    </row>
    <row r="953" spans="2:5" x14ac:dyDescent="0.2">
      <c r="B953" s="14">
        <v>1988</v>
      </c>
      <c r="C953" s="14">
        <v>4</v>
      </c>
      <c r="D953" s="14">
        <v>13</v>
      </c>
      <c r="E953" s="14">
        <v>64.61</v>
      </c>
    </row>
    <row r="954" spans="2:5" x14ac:dyDescent="0.2">
      <c r="B954" s="14">
        <v>1988</v>
      </c>
      <c r="C954" s="14">
        <v>4</v>
      </c>
      <c r="D954" s="14">
        <v>14</v>
      </c>
      <c r="E954" s="14">
        <v>68</v>
      </c>
    </row>
    <row r="955" spans="2:5" x14ac:dyDescent="0.2">
      <c r="B955" s="14">
        <v>1989</v>
      </c>
      <c r="C955" s="14">
        <v>1</v>
      </c>
      <c r="D955" s="14">
        <v>1</v>
      </c>
      <c r="E955" s="14">
        <v>14.28</v>
      </c>
    </row>
    <row r="956" spans="2:5" x14ac:dyDescent="0.2">
      <c r="B956" s="14">
        <v>1989</v>
      </c>
      <c r="C956" s="14">
        <v>1</v>
      </c>
      <c r="D956" s="14">
        <v>2</v>
      </c>
      <c r="E956" s="14">
        <v>20.329999999999998</v>
      </c>
    </row>
    <row r="957" spans="2:5" x14ac:dyDescent="0.2">
      <c r="B957" s="14">
        <v>1989</v>
      </c>
      <c r="C957" s="14">
        <v>1</v>
      </c>
      <c r="D957" s="14">
        <v>3</v>
      </c>
      <c r="E957" s="14">
        <v>28.92</v>
      </c>
    </row>
    <row r="958" spans="2:5" x14ac:dyDescent="0.2">
      <c r="B958" s="14">
        <v>1989</v>
      </c>
      <c r="C958" s="14">
        <v>1</v>
      </c>
      <c r="D958" s="14">
        <v>4</v>
      </c>
      <c r="E958" s="14">
        <v>34.85</v>
      </c>
    </row>
    <row r="959" spans="2:5" x14ac:dyDescent="0.2">
      <c r="B959" s="14">
        <v>1989</v>
      </c>
      <c r="C959" s="14">
        <v>1</v>
      </c>
      <c r="D959" s="14">
        <v>5</v>
      </c>
      <c r="E959" s="14">
        <v>39.32</v>
      </c>
    </row>
    <row r="960" spans="2:5" x14ac:dyDescent="0.2">
      <c r="B960" s="14">
        <v>1989</v>
      </c>
      <c r="C960" s="14">
        <v>1</v>
      </c>
      <c r="D960" s="14">
        <v>6</v>
      </c>
      <c r="E960" s="14">
        <v>41.62</v>
      </c>
    </row>
    <row r="961" spans="2:5" x14ac:dyDescent="0.2">
      <c r="B961" s="14">
        <v>1989</v>
      </c>
      <c r="C961" s="14">
        <v>1</v>
      </c>
      <c r="D961" s="14">
        <v>7</v>
      </c>
      <c r="E961" s="14">
        <v>40.049999999999997</v>
      </c>
    </row>
    <row r="962" spans="2:5" x14ac:dyDescent="0.2">
      <c r="B962" s="14">
        <v>1989</v>
      </c>
      <c r="C962" s="14">
        <v>1</v>
      </c>
      <c r="D962" s="14">
        <v>8</v>
      </c>
      <c r="E962" s="14">
        <v>44.89</v>
      </c>
    </row>
    <row r="963" spans="2:5" x14ac:dyDescent="0.2">
      <c r="B963" s="14">
        <v>1989</v>
      </c>
      <c r="C963" s="14">
        <v>1</v>
      </c>
      <c r="D963" s="14">
        <v>9</v>
      </c>
      <c r="E963" s="14">
        <v>41.87</v>
      </c>
    </row>
    <row r="964" spans="2:5" x14ac:dyDescent="0.2">
      <c r="B964" s="14">
        <v>1989</v>
      </c>
      <c r="C964" s="14">
        <v>1</v>
      </c>
      <c r="D964" s="14">
        <v>10</v>
      </c>
      <c r="E964" s="14">
        <v>37.630000000000003</v>
      </c>
    </row>
    <row r="965" spans="2:5" x14ac:dyDescent="0.2">
      <c r="B965" s="14">
        <v>1989</v>
      </c>
      <c r="C965" s="14">
        <v>1</v>
      </c>
      <c r="D965" s="14">
        <v>11</v>
      </c>
      <c r="E965" s="14">
        <v>39.450000000000003</v>
      </c>
    </row>
    <row r="966" spans="2:5" x14ac:dyDescent="0.2">
      <c r="B966" s="14">
        <v>1989</v>
      </c>
      <c r="C966" s="14">
        <v>1</v>
      </c>
      <c r="D966" s="14">
        <v>12</v>
      </c>
      <c r="E966" s="14">
        <v>37.51</v>
      </c>
    </row>
    <row r="967" spans="2:5" x14ac:dyDescent="0.2">
      <c r="B967" s="14">
        <v>1989</v>
      </c>
      <c r="C967" s="14">
        <v>1</v>
      </c>
      <c r="D967" s="14">
        <v>13</v>
      </c>
      <c r="E967" s="14">
        <v>36.06</v>
      </c>
    </row>
    <row r="968" spans="2:5" x14ac:dyDescent="0.2">
      <c r="B968" s="14">
        <v>1989</v>
      </c>
      <c r="C968" s="14">
        <v>1</v>
      </c>
      <c r="D968" s="14">
        <v>14</v>
      </c>
      <c r="E968" s="14">
        <v>42.83</v>
      </c>
    </row>
    <row r="969" spans="2:5" x14ac:dyDescent="0.2">
      <c r="B969" s="14">
        <v>1989</v>
      </c>
      <c r="C969" s="14">
        <v>2</v>
      </c>
      <c r="D969" s="14">
        <v>1</v>
      </c>
      <c r="E969" s="14">
        <v>15.37</v>
      </c>
    </row>
    <row r="970" spans="2:5" x14ac:dyDescent="0.2">
      <c r="B970" s="14">
        <v>1989</v>
      </c>
      <c r="C970" s="14">
        <v>2</v>
      </c>
      <c r="D970" s="14">
        <v>2</v>
      </c>
      <c r="E970" s="14">
        <v>15.85</v>
      </c>
    </row>
    <row r="971" spans="2:5" x14ac:dyDescent="0.2">
      <c r="B971" s="14">
        <v>1989</v>
      </c>
      <c r="C971" s="14">
        <v>2</v>
      </c>
      <c r="D971" s="14">
        <v>3</v>
      </c>
      <c r="E971" s="14">
        <v>30.98</v>
      </c>
    </row>
    <row r="972" spans="2:5" x14ac:dyDescent="0.2">
      <c r="B972" s="14">
        <v>1989</v>
      </c>
      <c r="C972" s="14">
        <v>2</v>
      </c>
      <c r="D972" s="14">
        <v>4</v>
      </c>
      <c r="E972" s="14">
        <v>37.99</v>
      </c>
    </row>
    <row r="973" spans="2:5" x14ac:dyDescent="0.2">
      <c r="B973" s="14">
        <v>1989</v>
      </c>
      <c r="C973" s="14">
        <v>2</v>
      </c>
      <c r="D973" s="14">
        <v>5</v>
      </c>
      <c r="E973" s="14">
        <v>38.72</v>
      </c>
    </row>
    <row r="974" spans="2:5" x14ac:dyDescent="0.2">
      <c r="B974" s="14">
        <v>1989</v>
      </c>
      <c r="C974" s="14">
        <v>2</v>
      </c>
      <c r="D974" s="14">
        <v>6</v>
      </c>
      <c r="E974" s="14">
        <v>47.55</v>
      </c>
    </row>
    <row r="975" spans="2:5" x14ac:dyDescent="0.2">
      <c r="B975" s="14">
        <v>1989</v>
      </c>
      <c r="C975" s="14">
        <v>2</v>
      </c>
      <c r="D975" s="14">
        <v>7</v>
      </c>
      <c r="E975" s="14">
        <v>45.62</v>
      </c>
    </row>
    <row r="976" spans="2:5" x14ac:dyDescent="0.2">
      <c r="B976" s="14">
        <v>1989</v>
      </c>
      <c r="C976" s="14">
        <v>2</v>
      </c>
      <c r="D976" s="14">
        <v>8</v>
      </c>
      <c r="E976" s="14">
        <v>37.630000000000003</v>
      </c>
    </row>
    <row r="977" spans="2:5" x14ac:dyDescent="0.2">
      <c r="B977" s="14">
        <v>1989</v>
      </c>
      <c r="C977" s="14">
        <v>2</v>
      </c>
      <c r="D977" s="14">
        <v>9</v>
      </c>
      <c r="E977" s="14">
        <v>44.41</v>
      </c>
    </row>
    <row r="978" spans="2:5" x14ac:dyDescent="0.2">
      <c r="B978" s="14">
        <v>1989</v>
      </c>
      <c r="C978" s="14">
        <v>2</v>
      </c>
      <c r="D978" s="14">
        <v>10</v>
      </c>
      <c r="E978" s="14">
        <v>43.2</v>
      </c>
    </row>
    <row r="979" spans="2:5" x14ac:dyDescent="0.2">
      <c r="B979" s="14">
        <v>1989</v>
      </c>
      <c r="C979" s="14">
        <v>2</v>
      </c>
      <c r="D979" s="14">
        <v>11</v>
      </c>
      <c r="E979" s="14">
        <v>32.19</v>
      </c>
    </row>
    <row r="980" spans="2:5" x14ac:dyDescent="0.2">
      <c r="B980" s="14">
        <v>1989</v>
      </c>
      <c r="C980" s="14">
        <v>2</v>
      </c>
      <c r="D980" s="14">
        <v>12</v>
      </c>
      <c r="E980" s="14">
        <v>41.87</v>
      </c>
    </row>
    <row r="981" spans="2:5" x14ac:dyDescent="0.2">
      <c r="B981" s="14">
        <v>1989</v>
      </c>
      <c r="C981" s="14">
        <v>2</v>
      </c>
      <c r="D981" s="14">
        <v>13</v>
      </c>
      <c r="E981" s="14">
        <v>42.35</v>
      </c>
    </row>
    <row r="982" spans="2:5" x14ac:dyDescent="0.2">
      <c r="B982" s="14">
        <v>1989</v>
      </c>
      <c r="C982" s="14">
        <v>2</v>
      </c>
      <c r="D982" s="14">
        <v>14</v>
      </c>
      <c r="E982" s="14">
        <v>49</v>
      </c>
    </row>
    <row r="983" spans="2:5" x14ac:dyDescent="0.2">
      <c r="B983" s="14">
        <v>1989</v>
      </c>
      <c r="C983" s="14">
        <v>3</v>
      </c>
      <c r="D983" s="14">
        <v>1</v>
      </c>
      <c r="E983" s="14">
        <v>18.39</v>
      </c>
    </row>
    <row r="984" spans="2:5" x14ac:dyDescent="0.2">
      <c r="B984" s="14">
        <v>1989</v>
      </c>
      <c r="C984" s="14">
        <v>3</v>
      </c>
      <c r="D984" s="14">
        <v>2</v>
      </c>
      <c r="E984" s="14">
        <v>16.09</v>
      </c>
    </row>
    <row r="985" spans="2:5" x14ac:dyDescent="0.2">
      <c r="B985" s="14">
        <v>1989</v>
      </c>
      <c r="C985" s="14">
        <v>3</v>
      </c>
      <c r="D985" s="14">
        <v>3</v>
      </c>
      <c r="E985" s="14">
        <v>37.75</v>
      </c>
    </row>
    <row r="986" spans="2:5" x14ac:dyDescent="0.2">
      <c r="B986" s="14">
        <v>1989</v>
      </c>
      <c r="C986" s="14">
        <v>3</v>
      </c>
      <c r="D986" s="14">
        <v>4</v>
      </c>
      <c r="E986" s="14">
        <v>42.11</v>
      </c>
    </row>
    <row r="987" spans="2:5" x14ac:dyDescent="0.2">
      <c r="B987" s="14">
        <v>1989</v>
      </c>
      <c r="C987" s="14">
        <v>3</v>
      </c>
      <c r="D987" s="14">
        <v>5</v>
      </c>
      <c r="E987" s="14">
        <v>37.270000000000003</v>
      </c>
    </row>
    <row r="988" spans="2:5" x14ac:dyDescent="0.2">
      <c r="B988" s="14">
        <v>1989</v>
      </c>
      <c r="C988" s="14">
        <v>3</v>
      </c>
      <c r="D988" s="14">
        <v>6</v>
      </c>
      <c r="E988" s="14">
        <v>43.8</v>
      </c>
    </row>
    <row r="989" spans="2:5" x14ac:dyDescent="0.2">
      <c r="B989" s="14">
        <v>1989</v>
      </c>
      <c r="C989" s="14">
        <v>3</v>
      </c>
      <c r="D989" s="14">
        <v>7</v>
      </c>
      <c r="E989" s="14">
        <v>37.99</v>
      </c>
    </row>
    <row r="990" spans="2:5" x14ac:dyDescent="0.2">
      <c r="B990" s="14">
        <v>1989</v>
      </c>
      <c r="C990" s="14">
        <v>3</v>
      </c>
      <c r="D990" s="14">
        <v>8</v>
      </c>
      <c r="E990" s="14">
        <v>47.67</v>
      </c>
    </row>
    <row r="991" spans="2:5" x14ac:dyDescent="0.2">
      <c r="B991" s="14">
        <v>1989</v>
      </c>
      <c r="C991" s="14">
        <v>3</v>
      </c>
      <c r="D991" s="14">
        <v>9</v>
      </c>
      <c r="E991" s="14">
        <v>39.32</v>
      </c>
    </row>
    <row r="992" spans="2:5" x14ac:dyDescent="0.2">
      <c r="B992" s="14">
        <v>1989</v>
      </c>
      <c r="C992" s="14">
        <v>3</v>
      </c>
      <c r="D992" s="14">
        <v>10</v>
      </c>
      <c r="E992" s="14">
        <v>47.19</v>
      </c>
    </row>
    <row r="993" spans="2:5" x14ac:dyDescent="0.2">
      <c r="B993" s="14">
        <v>1989</v>
      </c>
      <c r="C993" s="14">
        <v>3</v>
      </c>
      <c r="D993" s="14">
        <v>11</v>
      </c>
      <c r="E993" s="14">
        <v>40.409999999999997</v>
      </c>
    </row>
    <row r="994" spans="2:5" x14ac:dyDescent="0.2">
      <c r="B994" s="14">
        <v>1989</v>
      </c>
      <c r="C994" s="14">
        <v>3</v>
      </c>
      <c r="D994" s="14">
        <v>12</v>
      </c>
      <c r="E994" s="14">
        <v>38.96</v>
      </c>
    </row>
    <row r="995" spans="2:5" x14ac:dyDescent="0.2">
      <c r="B995" s="14">
        <v>1989</v>
      </c>
      <c r="C995" s="14">
        <v>3</v>
      </c>
      <c r="D995" s="14">
        <v>13</v>
      </c>
      <c r="E995" s="14">
        <v>37.630000000000003</v>
      </c>
    </row>
    <row r="996" spans="2:5" x14ac:dyDescent="0.2">
      <c r="B996" s="14">
        <v>1989</v>
      </c>
      <c r="C996" s="14">
        <v>3</v>
      </c>
      <c r="D996" s="14">
        <v>14</v>
      </c>
      <c r="E996" s="14">
        <v>43.2</v>
      </c>
    </row>
    <row r="997" spans="2:5" x14ac:dyDescent="0.2">
      <c r="B997" s="14">
        <v>1989</v>
      </c>
      <c r="C997" s="14">
        <v>4</v>
      </c>
      <c r="D997" s="14">
        <v>1</v>
      </c>
      <c r="E997" s="14">
        <v>21.3</v>
      </c>
    </row>
    <row r="998" spans="2:5" x14ac:dyDescent="0.2">
      <c r="B998" s="14">
        <v>1989</v>
      </c>
      <c r="C998" s="14">
        <v>4</v>
      </c>
      <c r="D998" s="14">
        <v>2</v>
      </c>
      <c r="E998" s="14">
        <v>20.09</v>
      </c>
    </row>
    <row r="999" spans="2:5" x14ac:dyDescent="0.2">
      <c r="B999" s="14">
        <v>1989</v>
      </c>
      <c r="C999" s="14">
        <v>4</v>
      </c>
      <c r="D999" s="14">
        <v>3</v>
      </c>
      <c r="E999" s="14">
        <v>41.26</v>
      </c>
    </row>
    <row r="1000" spans="2:5" x14ac:dyDescent="0.2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 x14ac:dyDescent="0.2">
      <c r="B1001" s="14">
        <v>1989</v>
      </c>
      <c r="C1001" s="14">
        <v>4</v>
      </c>
      <c r="D1001" s="14">
        <v>5</v>
      </c>
      <c r="E1001" s="14">
        <v>42.83</v>
      </c>
    </row>
    <row r="1002" spans="2:5" x14ac:dyDescent="0.2">
      <c r="B1002" s="14">
        <v>1989</v>
      </c>
      <c r="C1002" s="14">
        <v>4</v>
      </c>
      <c r="D1002" s="14">
        <v>6</v>
      </c>
      <c r="E1002" s="14">
        <v>36.78</v>
      </c>
    </row>
    <row r="1003" spans="2:5" x14ac:dyDescent="0.2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 x14ac:dyDescent="0.2">
      <c r="B1004" s="14">
        <v>1989</v>
      </c>
      <c r="C1004" s="14">
        <v>4</v>
      </c>
      <c r="D1004" s="14">
        <v>8</v>
      </c>
      <c r="E1004" s="14">
        <v>39.81</v>
      </c>
    </row>
    <row r="1005" spans="2:5" x14ac:dyDescent="0.2">
      <c r="B1005" s="14">
        <v>1989</v>
      </c>
      <c r="C1005" s="14">
        <v>4</v>
      </c>
      <c r="D1005" s="14">
        <v>9</v>
      </c>
      <c r="E1005" s="14">
        <v>39.32</v>
      </c>
    </row>
    <row r="1006" spans="2:5" x14ac:dyDescent="0.2">
      <c r="B1006" s="14">
        <v>1989</v>
      </c>
      <c r="C1006" s="14">
        <v>4</v>
      </c>
      <c r="D1006" s="14">
        <v>10</v>
      </c>
      <c r="E1006" s="14">
        <v>34.85</v>
      </c>
    </row>
    <row r="1007" spans="2:5" x14ac:dyDescent="0.2">
      <c r="B1007" s="14">
        <v>1989</v>
      </c>
      <c r="C1007" s="14">
        <v>4</v>
      </c>
      <c r="D1007" s="14">
        <v>11</v>
      </c>
      <c r="E1007" s="14">
        <v>39.32</v>
      </c>
    </row>
    <row r="1008" spans="2:5" x14ac:dyDescent="0.2">
      <c r="B1008" s="14">
        <v>1989</v>
      </c>
      <c r="C1008" s="14">
        <v>4</v>
      </c>
      <c r="D1008" s="14">
        <v>12</v>
      </c>
      <c r="E1008" s="14">
        <v>36.42</v>
      </c>
    </row>
    <row r="1009" spans="2:5" x14ac:dyDescent="0.2">
      <c r="B1009" s="14">
        <v>1989</v>
      </c>
      <c r="C1009" s="14">
        <v>4</v>
      </c>
      <c r="D1009" s="14">
        <v>13</v>
      </c>
      <c r="E1009" s="14">
        <v>33.64</v>
      </c>
    </row>
    <row r="1010" spans="2:5" x14ac:dyDescent="0.2">
      <c r="B1010" s="14">
        <v>1989</v>
      </c>
      <c r="C1010" s="14">
        <v>4</v>
      </c>
      <c r="D1010" s="14">
        <v>14</v>
      </c>
      <c r="E1010" s="14">
        <v>48.4</v>
      </c>
    </row>
    <row r="1011" spans="2:5" x14ac:dyDescent="0.2">
      <c r="B1011" s="14">
        <v>1990</v>
      </c>
      <c r="C1011" s="14">
        <v>1</v>
      </c>
      <c r="D1011" s="14">
        <v>1</v>
      </c>
      <c r="E1011" s="14">
        <v>25.05</v>
      </c>
    </row>
    <row r="1012" spans="2:5" x14ac:dyDescent="0.2">
      <c r="B1012" s="14">
        <v>1990</v>
      </c>
      <c r="C1012" s="14">
        <v>1</v>
      </c>
      <c r="D1012" s="14">
        <v>2</v>
      </c>
      <c r="E1012" s="14">
        <v>23.11</v>
      </c>
    </row>
    <row r="1013" spans="2:5" x14ac:dyDescent="0.2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 x14ac:dyDescent="0.2">
      <c r="B1014" s="14">
        <v>1990</v>
      </c>
      <c r="C1014" s="14">
        <v>1</v>
      </c>
      <c r="D1014" s="14">
        <v>4</v>
      </c>
      <c r="E1014" s="14">
        <v>38.96</v>
      </c>
    </row>
    <row r="1015" spans="2:5" x14ac:dyDescent="0.2">
      <c r="B1015" s="14">
        <v>1990</v>
      </c>
      <c r="C1015" s="14">
        <v>1</v>
      </c>
      <c r="D1015" s="14">
        <v>5</v>
      </c>
      <c r="E1015" s="14">
        <v>45.13</v>
      </c>
    </row>
    <row r="1016" spans="2:5" x14ac:dyDescent="0.2">
      <c r="B1016" s="14">
        <v>1990</v>
      </c>
      <c r="C1016" s="14">
        <v>1</v>
      </c>
      <c r="D1016" s="14">
        <v>6</v>
      </c>
      <c r="E1016" s="14">
        <v>46.83</v>
      </c>
    </row>
    <row r="1017" spans="2:5" x14ac:dyDescent="0.2">
      <c r="B1017" s="14">
        <v>1990</v>
      </c>
      <c r="C1017" s="14">
        <v>1</v>
      </c>
      <c r="D1017" s="14">
        <v>7</v>
      </c>
      <c r="E1017" s="14">
        <v>38.96</v>
      </c>
    </row>
    <row r="1018" spans="2:5" x14ac:dyDescent="0.2">
      <c r="B1018" s="14">
        <v>1990</v>
      </c>
      <c r="C1018" s="14">
        <v>1</v>
      </c>
      <c r="D1018" s="14">
        <v>8</v>
      </c>
      <c r="E1018" s="14">
        <v>48.76</v>
      </c>
    </row>
    <row r="1019" spans="2:5" x14ac:dyDescent="0.2">
      <c r="B1019" s="14">
        <v>1990</v>
      </c>
      <c r="C1019" s="14">
        <v>1</v>
      </c>
      <c r="D1019" s="14">
        <v>9</v>
      </c>
      <c r="E1019" s="14">
        <v>52.51</v>
      </c>
    </row>
    <row r="1020" spans="2:5" x14ac:dyDescent="0.2">
      <c r="B1020" s="14">
        <v>1990</v>
      </c>
      <c r="C1020" s="14">
        <v>1</v>
      </c>
      <c r="D1020" s="14">
        <v>10</v>
      </c>
      <c r="E1020" s="14">
        <v>50.82</v>
      </c>
    </row>
    <row r="1021" spans="2:5" x14ac:dyDescent="0.2">
      <c r="B1021" s="14">
        <v>1990</v>
      </c>
      <c r="C1021" s="14">
        <v>1</v>
      </c>
      <c r="D1021" s="14">
        <v>11</v>
      </c>
      <c r="E1021" s="14">
        <v>45.01</v>
      </c>
    </row>
    <row r="1022" spans="2:5" x14ac:dyDescent="0.2">
      <c r="B1022" s="14">
        <v>1990</v>
      </c>
      <c r="C1022" s="14">
        <v>1</v>
      </c>
      <c r="D1022" s="14">
        <v>12</v>
      </c>
      <c r="E1022" s="14">
        <v>51.18</v>
      </c>
    </row>
    <row r="1023" spans="2:5" x14ac:dyDescent="0.2">
      <c r="B1023" s="14">
        <v>1990</v>
      </c>
      <c r="C1023" s="14">
        <v>1</v>
      </c>
      <c r="D1023" s="14">
        <v>13</v>
      </c>
      <c r="E1023" s="14">
        <v>28.19</v>
      </c>
    </row>
    <row r="1024" spans="2:5" x14ac:dyDescent="0.2">
      <c r="B1024" s="14">
        <v>1990</v>
      </c>
      <c r="C1024" s="14">
        <v>1</v>
      </c>
      <c r="D1024" s="14">
        <v>14</v>
      </c>
      <c r="E1024" s="14">
        <v>52.27</v>
      </c>
    </row>
    <row r="1025" spans="2:5" x14ac:dyDescent="0.2">
      <c r="B1025" s="14">
        <v>1990</v>
      </c>
      <c r="C1025" s="14">
        <v>2</v>
      </c>
      <c r="D1025" s="14">
        <v>1</v>
      </c>
      <c r="E1025" s="14">
        <v>22.75</v>
      </c>
    </row>
    <row r="1026" spans="2:5" x14ac:dyDescent="0.2">
      <c r="B1026" s="14">
        <v>1990</v>
      </c>
      <c r="C1026" s="14">
        <v>2</v>
      </c>
      <c r="D1026" s="14">
        <v>2</v>
      </c>
      <c r="E1026" s="14">
        <v>25.89</v>
      </c>
    </row>
    <row r="1027" spans="2:5" x14ac:dyDescent="0.2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 x14ac:dyDescent="0.2">
      <c r="B1028" s="14">
        <v>1990</v>
      </c>
      <c r="C1028" s="14">
        <v>2</v>
      </c>
      <c r="D1028" s="14">
        <v>4</v>
      </c>
      <c r="E1028" s="14">
        <v>47.43</v>
      </c>
    </row>
    <row r="1029" spans="2:5" x14ac:dyDescent="0.2">
      <c r="B1029" s="14">
        <v>1990</v>
      </c>
      <c r="C1029" s="14">
        <v>2</v>
      </c>
      <c r="D1029" s="14">
        <v>5</v>
      </c>
      <c r="E1029" s="14">
        <v>51.42</v>
      </c>
    </row>
    <row r="1030" spans="2:5" x14ac:dyDescent="0.2">
      <c r="B1030" s="14">
        <v>1990</v>
      </c>
      <c r="C1030" s="14">
        <v>2</v>
      </c>
      <c r="D1030" s="14">
        <v>6</v>
      </c>
      <c r="E1030" s="14">
        <v>49.97</v>
      </c>
    </row>
    <row r="1031" spans="2:5" x14ac:dyDescent="0.2">
      <c r="B1031" s="14">
        <v>1990</v>
      </c>
      <c r="C1031" s="14">
        <v>2</v>
      </c>
      <c r="D1031" s="14">
        <v>7</v>
      </c>
      <c r="E1031" s="14">
        <v>43.32</v>
      </c>
    </row>
    <row r="1032" spans="2:5" x14ac:dyDescent="0.2">
      <c r="B1032" s="14">
        <v>1990</v>
      </c>
      <c r="C1032" s="14">
        <v>2</v>
      </c>
      <c r="D1032" s="14">
        <v>8</v>
      </c>
      <c r="E1032" s="14">
        <v>48.28</v>
      </c>
    </row>
    <row r="1033" spans="2:5" x14ac:dyDescent="0.2">
      <c r="B1033" s="14">
        <v>1990</v>
      </c>
      <c r="C1033" s="14">
        <v>2</v>
      </c>
      <c r="D1033" s="14">
        <v>9</v>
      </c>
      <c r="E1033" s="14">
        <v>49.73</v>
      </c>
    </row>
    <row r="1034" spans="2:5" x14ac:dyDescent="0.2">
      <c r="B1034" s="14">
        <v>1990</v>
      </c>
      <c r="C1034" s="14">
        <v>2</v>
      </c>
      <c r="D1034" s="14">
        <v>10</v>
      </c>
      <c r="E1034" s="14">
        <v>54.33</v>
      </c>
    </row>
    <row r="1035" spans="2:5" x14ac:dyDescent="0.2">
      <c r="B1035" s="14">
        <v>1990</v>
      </c>
      <c r="C1035" s="14">
        <v>2</v>
      </c>
      <c r="D1035" s="14">
        <v>11</v>
      </c>
      <c r="E1035" s="14">
        <v>45.5</v>
      </c>
    </row>
    <row r="1036" spans="2:5" x14ac:dyDescent="0.2">
      <c r="B1036" s="14">
        <v>1990</v>
      </c>
      <c r="C1036" s="14">
        <v>2</v>
      </c>
      <c r="D1036" s="14">
        <v>12</v>
      </c>
      <c r="E1036" s="14">
        <v>44.89</v>
      </c>
    </row>
    <row r="1037" spans="2:5" x14ac:dyDescent="0.2">
      <c r="B1037" s="14">
        <v>1990</v>
      </c>
      <c r="C1037" s="14">
        <v>2</v>
      </c>
      <c r="D1037" s="14">
        <v>13</v>
      </c>
      <c r="E1037" s="14">
        <v>34.97</v>
      </c>
    </row>
    <row r="1038" spans="2:5" x14ac:dyDescent="0.2">
      <c r="B1038" s="14">
        <v>1990</v>
      </c>
      <c r="C1038" s="14">
        <v>2</v>
      </c>
      <c r="D1038" s="14">
        <v>14</v>
      </c>
      <c r="E1038" s="14">
        <v>51.18</v>
      </c>
    </row>
    <row r="1039" spans="2:5" x14ac:dyDescent="0.2">
      <c r="B1039" s="14">
        <v>1990</v>
      </c>
      <c r="C1039" s="14">
        <v>3</v>
      </c>
      <c r="D1039" s="14">
        <v>1</v>
      </c>
      <c r="E1039" s="14">
        <v>31.1</v>
      </c>
    </row>
    <row r="1040" spans="2:5" x14ac:dyDescent="0.2">
      <c r="B1040" s="14">
        <v>1990</v>
      </c>
      <c r="C1040" s="14">
        <v>3</v>
      </c>
      <c r="D1040" s="14">
        <v>2</v>
      </c>
      <c r="E1040" s="14">
        <v>26.38</v>
      </c>
    </row>
    <row r="1041" spans="2:5" x14ac:dyDescent="0.2">
      <c r="B1041" s="14">
        <v>1990</v>
      </c>
      <c r="C1041" s="14">
        <v>3</v>
      </c>
      <c r="D1041" s="14">
        <v>3</v>
      </c>
      <c r="E1041" s="14">
        <v>47.79</v>
      </c>
    </row>
    <row r="1042" spans="2:5" x14ac:dyDescent="0.2">
      <c r="B1042" s="14">
        <v>1990</v>
      </c>
      <c r="C1042" s="14">
        <v>3</v>
      </c>
      <c r="D1042" s="14">
        <v>4</v>
      </c>
      <c r="E1042" s="14">
        <v>53.97</v>
      </c>
    </row>
    <row r="1043" spans="2:5" x14ac:dyDescent="0.2">
      <c r="B1043" s="14">
        <v>1990</v>
      </c>
      <c r="C1043" s="14">
        <v>3</v>
      </c>
      <c r="D1043" s="14">
        <v>5</v>
      </c>
      <c r="E1043" s="14">
        <v>52.88</v>
      </c>
    </row>
    <row r="1044" spans="2:5" x14ac:dyDescent="0.2">
      <c r="B1044" s="14">
        <v>1990</v>
      </c>
      <c r="C1044" s="14">
        <v>3</v>
      </c>
      <c r="D1044" s="14">
        <v>6</v>
      </c>
      <c r="E1044" s="14">
        <v>49.13</v>
      </c>
    </row>
    <row r="1045" spans="2:5" x14ac:dyDescent="0.2">
      <c r="B1045" s="14">
        <v>1990</v>
      </c>
      <c r="C1045" s="14">
        <v>3</v>
      </c>
      <c r="D1045" s="14">
        <v>7</v>
      </c>
      <c r="E1045" s="14">
        <v>47.19</v>
      </c>
    </row>
    <row r="1046" spans="2:5" x14ac:dyDescent="0.2">
      <c r="B1046" s="14">
        <v>1990</v>
      </c>
      <c r="C1046" s="14">
        <v>3</v>
      </c>
      <c r="D1046" s="14">
        <v>8</v>
      </c>
      <c r="E1046" s="14">
        <v>55.9</v>
      </c>
    </row>
    <row r="1047" spans="2:5" x14ac:dyDescent="0.2">
      <c r="B1047" s="14">
        <v>1990</v>
      </c>
      <c r="C1047" s="14">
        <v>3</v>
      </c>
      <c r="D1047" s="14">
        <v>9</v>
      </c>
      <c r="E1047" s="14">
        <v>55.66</v>
      </c>
    </row>
    <row r="1048" spans="2:5" x14ac:dyDescent="0.2">
      <c r="B1048" s="14">
        <v>1990</v>
      </c>
      <c r="C1048" s="14">
        <v>3</v>
      </c>
      <c r="D1048" s="14">
        <v>10</v>
      </c>
      <c r="E1048" s="14">
        <v>54.45</v>
      </c>
    </row>
    <row r="1049" spans="2:5" x14ac:dyDescent="0.2">
      <c r="B1049" s="14">
        <v>1990</v>
      </c>
      <c r="C1049" s="14">
        <v>3</v>
      </c>
      <c r="D1049" s="14">
        <v>11</v>
      </c>
      <c r="E1049" s="14">
        <v>54.33</v>
      </c>
    </row>
    <row r="1050" spans="2:5" x14ac:dyDescent="0.2">
      <c r="B1050" s="14">
        <v>1990</v>
      </c>
      <c r="C1050" s="14">
        <v>3</v>
      </c>
      <c r="D1050" s="14">
        <v>12</v>
      </c>
      <c r="E1050" s="14">
        <v>57.84</v>
      </c>
    </row>
    <row r="1051" spans="2:5" x14ac:dyDescent="0.2">
      <c r="B1051" s="14">
        <v>1990</v>
      </c>
      <c r="C1051" s="14">
        <v>3</v>
      </c>
      <c r="D1051" s="14">
        <v>13</v>
      </c>
      <c r="E1051" s="14">
        <v>35.94</v>
      </c>
    </row>
    <row r="1052" spans="2:5" x14ac:dyDescent="0.2">
      <c r="B1052" s="14">
        <v>1990</v>
      </c>
      <c r="C1052" s="14">
        <v>3</v>
      </c>
      <c r="D1052" s="14">
        <v>14</v>
      </c>
      <c r="E1052" s="14">
        <v>56.02</v>
      </c>
    </row>
    <row r="1053" spans="2:5" x14ac:dyDescent="0.2">
      <c r="B1053" s="14">
        <v>1990</v>
      </c>
      <c r="C1053" s="14">
        <v>4</v>
      </c>
      <c r="D1053" s="14">
        <v>1</v>
      </c>
      <c r="E1053" s="14">
        <v>30.61</v>
      </c>
    </row>
    <row r="1054" spans="2:5" x14ac:dyDescent="0.2">
      <c r="B1054" s="14">
        <v>1990</v>
      </c>
      <c r="C1054" s="14">
        <v>4</v>
      </c>
      <c r="D1054" s="14">
        <v>2</v>
      </c>
      <c r="E1054" s="14">
        <v>30.37</v>
      </c>
    </row>
    <row r="1055" spans="2:5" x14ac:dyDescent="0.2">
      <c r="B1055" s="14">
        <v>1990</v>
      </c>
      <c r="C1055" s="14">
        <v>4</v>
      </c>
      <c r="D1055" s="14">
        <v>3</v>
      </c>
      <c r="E1055" s="14">
        <v>47.79</v>
      </c>
    </row>
    <row r="1056" spans="2:5" x14ac:dyDescent="0.2">
      <c r="B1056" s="14">
        <v>1990</v>
      </c>
      <c r="C1056" s="14">
        <v>4</v>
      </c>
      <c r="D1056" s="14">
        <v>4</v>
      </c>
      <c r="E1056" s="14">
        <v>53.48</v>
      </c>
    </row>
    <row r="1057" spans="2:5" x14ac:dyDescent="0.2">
      <c r="B1057" s="14">
        <v>1990</v>
      </c>
      <c r="C1057" s="14">
        <v>4</v>
      </c>
      <c r="D1057" s="14">
        <v>5</v>
      </c>
      <c r="E1057" s="14">
        <v>47.67</v>
      </c>
    </row>
    <row r="1058" spans="2:5" x14ac:dyDescent="0.2">
      <c r="B1058" s="14">
        <v>1990</v>
      </c>
      <c r="C1058" s="14">
        <v>4</v>
      </c>
      <c r="D1058" s="14">
        <v>6</v>
      </c>
      <c r="E1058" s="14">
        <v>47.19</v>
      </c>
    </row>
    <row r="1059" spans="2:5" x14ac:dyDescent="0.2">
      <c r="B1059" s="14">
        <v>1990</v>
      </c>
      <c r="C1059" s="14">
        <v>4</v>
      </c>
      <c r="D1059" s="14">
        <v>7</v>
      </c>
      <c r="E1059" s="14">
        <v>45.98</v>
      </c>
    </row>
    <row r="1060" spans="2:5" x14ac:dyDescent="0.2">
      <c r="B1060" s="14">
        <v>1990</v>
      </c>
      <c r="C1060" s="14">
        <v>4</v>
      </c>
      <c r="D1060" s="14">
        <v>8</v>
      </c>
      <c r="E1060" s="14">
        <v>50.7</v>
      </c>
    </row>
    <row r="1061" spans="2:5" x14ac:dyDescent="0.2">
      <c r="B1061" s="14">
        <v>1990</v>
      </c>
      <c r="C1061" s="14">
        <v>4</v>
      </c>
      <c r="D1061" s="14">
        <v>9</v>
      </c>
      <c r="E1061" s="14">
        <v>45.5</v>
      </c>
    </row>
    <row r="1062" spans="2:5" x14ac:dyDescent="0.2">
      <c r="B1062" s="14">
        <v>1990</v>
      </c>
      <c r="C1062" s="14">
        <v>4</v>
      </c>
      <c r="D1062" s="14">
        <v>10</v>
      </c>
      <c r="E1062" s="14">
        <v>55.9</v>
      </c>
    </row>
    <row r="1063" spans="2:5" x14ac:dyDescent="0.2">
      <c r="B1063" s="14">
        <v>1990</v>
      </c>
      <c r="C1063" s="14">
        <v>4</v>
      </c>
      <c r="D1063" s="14">
        <v>11</v>
      </c>
      <c r="E1063" s="14">
        <v>49.85</v>
      </c>
    </row>
    <row r="1064" spans="2:5" x14ac:dyDescent="0.2">
      <c r="B1064" s="14">
        <v>1990</v>
      </c>
      <c r="C1064" s="14">
        <v>4</v>
      </c>
      <c r="D1064" s="14">
        <v>12</v>
      </c>
      <c r="E1064" s="14">
        <v>54.81</v>
      </c>
    </row>
    <row r="1065" spans="2:5" x14ac:dyDescent="0.2">
      <c r="B1065" s="14">
        <v>1990</v>
      </c>
      <c r="C1065" s="14">
        <v>4</v>
      </c>
      <c r="D1065" s="14">
        <v>13</v>
      </c>
      <c r="E1065" s="14">
        <v>34.85</v>
      </c>
    </row>
    <row r="1066" spans="2:5" x14ac:dyDescent="0.2">
      <c r="B1066" s="14">
        <v>1990</v>
      </c>
      <c r="C1066" s="14">
        <v>4</v>
      </c>
      <c r="D1066" s="14">
        <v>14</v>
      </c>
      <c r="E1066" s="14">
        <v>53.84</v>
      </c>
    </row>
    <row r="1067" spans="2:5" x14ac:dyDescent="0.2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 x14ac:dyDescent="0.2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 x14ac:dyDescent="0.2">
      <c r="B1069" s="14">
        <v>1991</v>
      </c>
      <c r="C1069" s="14">
        <v>1</v>
      </c>
      <c r="D1069" s="14">
        <v>3</v>
      </c>
      <c r="E1069" s="14">
        <v>22.51</v>
      </c>
    </row>
    <row r="1070" spans="2:5" x14ac:dyDescent="0.2">
      <c r="B1070" s="14">
        <v>1991</v>
      </c>
      <c r="C1070" s="14">
        <v>1</v>
      </c>
      <c r="D1070" s="14">
        <v>4</v>
      </c>
      <c r="E1070" s="14">
        <v>21.42</v>
      </c>
    </row>
    <row r="1071" spans="2:5" x14ac:dyDescent="0.2">
      <c r="B1071" s="14">
        <v>1991</v>
      </c>
      <c r="C1071" s="14">
        <v>1</v>
      </c>
      <c r="D1071" s="14">
        <v>5</v>
      </c>
      <c r="E1071" s="14">
        <v>24.2</v>
      </c>
    </row>
    <row r="1072" spans="2:5" x14ac:dyDescent="0.2">
      <c r="B1072" s="14">
        <v>1991</v>
      </c>
      <c r="C1072" s="14">
        <v>1</v>
      </c>
      <c r="D1072" s="14">
        <v>6</v>
      </c>
      <c r="E1072" s="14">
        <v>21.78</v>
      </c>
    </row>
    <row r="1073" spans="2:5" x14ac:dyDescent="0.2">
      <c r="B1073" s="14">
        <v>1991</v>
      </c>
      <c r="C1073" s="14">
        <v>1</v>
      </c>
      <c r="D1073" s="14">
        <v>7</v>
      </c>
      <c r="E1073" s="14">
        <v>23.59</v>
      </c>
    </row>
    <row r="1074" spans="2:5" x14ac:dyDescent="0.2">
      <c r="B1074" s="14">
        <v>1991</v>
      </c>
      <c r="C1074" s="14">
        <v>1</v>
      </c>
      <c r="D1074" s="14">
        <v>8</v>
      </c>
      <c r="E1074" s="14">
        <v>27.59</v>
      </c>
    </row>
    <row r="1075" spans="2:5" x14ac:dyDescent="0.2">
      <c r="B1075" s="14">
        <v>1991</v>
      </c>
      <c r="C1075" s="14">
        <v>1</v>
      </c>
      <c r="D1075" s="14">
        <v>9</v>
      </c>
      <c r="E1075" s="14">
        <v>23.11</v>
      </c>
    </row>
    <row r="1076" spans="2:5" x14ac:dyDescent="0.2">
      <c r="B1076" s="14">
        <v>1991</v>
      </c>
      <c r="C1076" s="14">
        <v>1</v>
      </c>
      <c r="D1076" s="14">
        <v>10</v>
      </c>
      <c r="E1076" s="14">
        <v>22.51</v>
      </c>
    </row>
    <row r="1077" spans="2:5" x14ac:dyDescent="0.2">
      <c r="B1077" s="14">
        <v>1991</v>
      </c>
      <c r="C1077" s="14">
        <v>1</v>
      </c>
      <c r="D1077" s="14">
        <v>11</v>
      </c>
      <c r="E1077" s="14">
        <v>27.59</v>
      </c>
    </row>
    <row r="1078" spans="2:5" x14ac:dyDescent="0.2">
      <c r="B1078" s="14">
        <v>1991</v>
      </c>
      <c r="C1078" s="14">
        <v>1</v>
      </c>
      <c r="D1078" s="14">
        <v>12</v>
      </c>
      <c r="E1078" s="14">
        <v>23.59</v>
      </c>
    </row>
    <row r="1079" spans="2:5" x14ac:dyDescent="0.2">
      <c r="B1079" s="14">
        <v>1991</v>
      </c>
      <c r="C1079" s="14">
        <v>1</v>
      </c>
      <c r="D1079" s="14">
        <v>13</v>
      </c>
      <c r="E1079" s="14">
        <v>22.38</v>
      </c>
    </row>
    <row r="1080" spans="2:5" x14ac:dyDescent="0.2">
      <c r="B1080" s="14">
        <v>1991</v>
      </c>
      <c r="C1080" s="14">
        <v>1</v>
      </c>
      <c r="D1080" s="14">
        <v>14</v>
      </c>
      <c r="E1080" s="14">
        <v>23.72</v>
      </c>
    </row>
    <row r="1081" spans="2:5" x14ac:dyDescent="0.2">
      <c r="B1081" s="14">
        <v>1991</v>
      </c>
      <c r="C1081" s="14">
        <v>2</v>
      </c>
      <c r="D1081" s="14">
        <v>1</v>
      </c>
      <c r="E1081" s="14">
        <v>18.75</v>
      </c>
    </row>
    <row r="1082" spans="2:5" x14ac:dyDescent="0.2">
      <c r="B1082" s="14">
        <v>1991</v>
      </c>
      <c r="C1082" s="14">
        <v>2</v>
      </c>
      <c r="D1082" s="14">
        <v>2</v>
      </c>
      <c r="E1082" s="14">
        <v>22.99</v>
      </c>
    </row>
    <row r="1083" spans="2:5" x14ac:dyDescent="0.2">
      <c r="B1083" s="14">
        <v>1991</v>
      </c>
      <c r="C1083" s="14">
        <v>2</v>
      </c>
      <c r="D1083" s="14">
        <v>3</v>
      </c>
      <c r="E1083" s="14">
        <v>22.02</v>
      </c>
    </row>
    <row r="1084" spans="2:5" x14ac:dyDescent="0.2">
      <c r="B1084" s="14">
        <v>1991</v>
      </c>
      <c r="C1084" s="14">
        <v>2</v>
      </c>
      <c r="D1084" s="14">
        <v>4</v>
      </c>
      <c r="E1084" s="14">
        <v>27.1</v>
      </c>
    </row>
    <row r="1085" spans="2:5" x14ac:dyDescent="0.2">
      <c r="B1085" s="14">
        <v>1991</v>
      </c>
      <c r="C1085" s="14">
        <v>2</v>
      </c>
      <c r="D1085" s="14">
        <v>5</v>
      </c>
      <c r="E1085" s="14">
        <v>31.7</v>
      </c>
    </row>
    <row r="1086" spans="2:5" x14ac:dyDescent="0.2">
      <c r="B1086" s="14">
        <v>1991</v>
      </c>
      <c r="C1086" s="14">
        <v>2</v>
      </c>
      <c r="D1086" s="14">
        <v>6</v>
      </c>
      <c r="E1086" s="14">
        <v>31.22</v>
      </c>
    </row>
    <row r="1087" spans="2:5" x14ac:dyDescent="0.2">
      <c r="B1087" s="14">
        <v>1991</v>
      </c>
      <c r="C1087" s="14">
        <v>2</v>
      </c>
      <c r="D1087" s="14">
        <v>7</v>
      </c>
      <c r="E1087" s="14">
        <v>33.03</v>
      </c>
    </row>
    <row r="1088" spans="2:5" x14ac:dyDescent="0.2">
      <c r="B1088" s="14">
        <v>1991</v>
      </c>
      <c r="C1088" s="14">
        <v>2</v>
      </c>
      <c r="D1088" s="14">
        <v>8</v>
      </c>
      <c r="E1088" s="14">
        <v>25.05</v>
      </c>
    </row>
    <row r="1089" spans="2:5" x14ac:dyDescent="0.2">
      <c r="B1089" s="14">
        <v>1991</v>
      </c>
      <c r="C1089" s="14">
        <v>2</v>
      </c>
      <c r="D1089" s="14">
        <v>9</v>
      </c>
      <c r="E1089" s="14">
        <v>30.49</v>
      </c>
    </row>
    <row r="1090" spans="2:5" x14ac:dyDescent="0.2">
      <c r="B1090" s="14">
        <v>1991</v>
      </c>
      <c r="C1090" s="14">
        <v>2</v>
      </c>
      <c r="D1090" s="14">
        <v>10</v>
      </c>
      <c r="E1090" s="14">
        <v>31.82</v>
      </c>
    </row>
    <row r="1091" spans="2:5" x14ac:dyDescent="0.2">
      <c r="B1091" s="14">
        <v>1991</v>
      </c>
      <c r="C1091" s="14">
        <v>2</v>
      </c>
      <c r="D1091" s="14">
        <v>11</v>
      </c>
      <c r="E1091" s="14">
        <v>28.19</v>
      </c>
    </row>
    <row r="1092" spans="2:5" x14ac:dyDescent="0.2">
      <c r="B1092" s="14">
        <v>1991</v>
      </c>
      <c r="C1092" s="14">
        <v>2</v>
      </c>
      <c r="D1092" s="14">
        <v>12</v>
      </c>
      <c r="E1092" s="14">
        <v>31.1</v>
      </c>
    </row>
    <row r="1093" spans="2:5" x14ac:dyDescent="0.2">
      <c r="B1093" s="14">
        <v>1991</v>
      </c>
      <c r="C1093" s="14">
        <v>2</v>
      </c>
      <c r="D1093" s="14">
        <v>13</v>
      </c>
      <c r="E1093" s="14">
        <v>30.25</v>
      </c>
    </row>
    <row r="1094" spans="2:5" x14ac:dyDescent="0.2">
      <c r="B1094" s="14">
        <v>1991</v>
      </c>
      <c r="C1094" s="14">
        <v>2</v>
      </c>
      <c r="D1094" s="14">
        <v>14</v>
      </c>
      <c r="E1094" s="14">
        <v>31.58</v>
      </c>
    </row>
    <row r="1095" spans="2:5" x14ac:dyDescent="0.2">
      <c r="B1095" s="14">
        <v>1991</v>
      </c>
      <c r="C1095" s="14">
        <v>3</v>
      </c>
      <c r="D1095" s="14">
        <v>1</v>
      </c>
      <c r="E1095" s="14">
        <v>28.8</v>
      </c>
    </row>
    <row r="1096" spans="2:5" x14ac:dyDescent="0.2">
      <c r="B1096" s="14">
        <v>1991</v>
      </c>
      <c r="C1096" s="14">
        <v>3</v>
      </c>
      <c r="D1096" s="14">
        <v>2</v>
      </c>
      <c r="E1096" s="14">
        <v>24.8</v>
      </c>
    </row>
    <row r="1097" spans="2:5" x14ac:dyDescent="0.2">
      <c r="B1097" s="14">
        <v>1991</v>
      </c>
      <c r="C1097" s="14">
        <v>3</v>
      </c>
      <c r="D1097" s="14">
        <v>3</v>
      </c>
      <c r="E1097" s="14">
        <v>31.1</v>
      </c>
    </row>
    <row r="1098" spans="2:5" x14ac:dyDescent="0.2">
      <c r="B1098" s="14">
        <v>1991</v>
      </c>
      <c r="C1098" s="14">
        <v>3</v>
      </c>
      <c r="D1098" s="14">
        <v>4</v>
      </c>
      <c r="E1098" s="14">
        <v>31.58</v>
      </c>
    </row>
    <row r="1099" spans="2:5" x14ac:dyDescent="0.2">
      <c r="B1099" s="14">
        <v>1991</v>
      </c>
      <c r="C1099" s="14">
        <v>3</v>
      </c>
      <c r="D1099" s="14">
        <v>5</v>
      </c>
      <c r="E1099" s="14">
        <v>30.01</v>
      </c>
    </row>
    <row r="1100" spans="2:5" x14ac:dyDescent="0.2">
      <c r="B1100" s="14">
        <v>1991</v>
      </c>
      <c r="C1100" s="14">
        <v>3</v>
      </c>
      <c r="D1100" s="14">
        <v>6</v>
      </c>
      <c r="E1100" s="14">
        <v>32.67</v>
      </c>
    </row>
    <row r="1101" spans="2:5" x14ac:dyDescent="0.2">
      <c r="B1101" s="14">
        <v>1991</v>
      </c>
      <c r="C1101" s="14">
        <v>3</v>
      </c>
      <c r="D1101" s="14">
        <v>7</v>
      </c>
      <c r="E1101" s="14">
        <v>29.52</v>
      </c>
    </row>
    <row r="1102" spans="2:5" x14ac:dyDescent="0.2">
      <c r="B1102" s="14">
        <v>1991</v>
      </c>
      <c r="C1102" s="14">
        <v>3</v>
      </c>
      <c r="D1102" s="14">
        <v>8</v>
      </c>
      <c r="E1102" s="14">
        <v>32.67</v>
      </c>
    </row>
    <row r="1103" spans="2:5" x14ac:dyDescent="0.2">
      <c r="B1103" s="14">
        <v>1991</v>
      </c>
      <c r="C1103" s="14">
        <v>3</v>
      </c>
      <c r="D1103" s="14">
        <v>9</v>
      </c>
      <c r="E1103" s="14">
        <v>28.92</v>
      </c>
    </row>
    <row r="1104" spans="2:5" x14ac:dyDescent="0.2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 x14ac:dyDescent="0.2">
      <c r="B1105" s="14">
        <v>1991</v>
      </c>
      <c r="C1105" s="14">
        <v>3</v>
      </c>
      <c r="D1105" s="14">
        <v>11</v>
      </c>
      <c r="E1105" s="14">
        <v>32.31</v>
      </c>
    </row>
    <row r="1106" spans="2:5" x14ac:dyDescent="0.2">
      <c r="B1106" s="14">
        <v>1991</v>
      </c>
      <c r="C1106" s="14">
        <v>3</v>
      </c>
      <c r="D1106" s="14">
        <v>12</v>
      </c>
      <c r="E1106" s="14">
        <v>30.61</v>
      </c>
    </row>
    <row r="1107" spans="2:5" x14ac:dyDescent="0.2">
      <c r="B1107" s="14">
        <v>1991</v>
      </c>
      <c r="C1107" s="14">
        <v>3</v>
      </c>
      <c r="D1107" s="14">
        <v>13</v>
      </c>
      <c r="E1107" s="14">
        <v>26.26</v>
      </c>
    </row>
    <row r="1108" spans="2:5" x14ac:dyDescent="0.2">
      <c r="B1108" s="14">
        <v>1991</v>
      </c>
      <c r="C1108" s="14">
        <v>3</v>
      </c>
      <c r="D1108" s="14">
        <v>14</v>
      </c>
      <c r="E1108" s="14">
        <v>33.4</v>
      </c>
    </row>
    <row r="1109" spans="2:5" x14ac:dyDescent="0.2">
      <c r="B1109" s="14">
        <v>1991</v>
      </c>
      <c r="C1109" s="14">
        <v>4</v>
      </c>
      <c r="D1109" s="14">
        <v>1</v>
      </c>
      <c r="E1109" s="14">
        <v>28.43</v>
      </c>
    </row>
    <row r="1110" spans="2:5" x14ac:dyDescent="0.2">
      <c r="B1110" s="14">
        <v>1991</v>
      </c>
      <c r="C1110" s="14">
        <v>4</v>
      </c>
      <c r="D1110" s="14">
        <v>2</v>
      </c>
      <c r="E1110" s="14">
        <v>24.68</v>
      </c>
    </row>
    <row r="1111" spans="2:5" x14ac:dyDescent="0.2">
      <c r="B1111" s="14">
        <v>1991</v>
      </c>
      <c r="C1111" s="14">
        <v>4</v>
      </c>
      <c r="D1111" s="14">
        <v>3</v>
      </c>
      <c r="E1111" s="14">
        <v>33.15</v>
      </c>
    </row>
    <row r="1112" spans="2:5" x14ac:dyDescent="0.2">
      <c r="B1112" s="14">
        <v>1991</v>
      </c>
      <c r="C1112" s="14">
        <v>4</v>
      </c>
      <c r="D1112" s="14">
        <v>4</v>
      </c>
      <c r="E1112" s="14">
        <v>32.43</v>
      </c>
    </row>
    <row r="1113" spans="2:5" x14ac:dyDescent="0.2">
      <c r="B1113" s="14">
        <v>1991</v>
      </c>
      <c r="C1113" s="14">
        <v>4</v>
      </c>
      <c r="D1113" s="14">
        <v>5</v>
      </c>
      <c r="E1113" s="14">
        <v>30.01</v>
      </c>
    </row>
    <row r="1114" spans="2:5" x14ac:dyDescent="0.2">
      <c r="B1114" s="14">
        <v>1991</v>
      </c>
      <c r="C1114" s="14">
        <v>4</v>
      </c>
      <c r="D1114" s="14">
        <v>6</v>
      </c>
      <c r="E1114" s="14">
        <v>25.65</v>
      </c>
    </row>
    <row r="1115" spans="2:5" x14ac:dyDescent="0.2">
      <c r="B1115" s="14">
        <v>1991</v>
      </c>
      <c r="C1115" s="14">
        <v>4</v>
      </c>
      <c r="D1115" s="14">
        <v>7</v>
      </c>
      <c r="E1115" s="14">
        <v>31.82</v>
      </c>
    </row>
    <row r="1116" spans="2:5" x14ac:dyDescent="0.2">
      <c r="B1116" s="14">
        <v>1991</v>
      </c>
      <c r="C1116" s="14">
        <v>4</v>
      </c>
      <c r="D1116" s="14">
        <v>8</v>
      </c>
      <c r="E1116" s="14">
        <v>33.76</v>
      </c>
    </row>
    <row r="1117" spans="2:5" x14ac:dyDescent="0.2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 x14ac:dyDescent="0.2">
      <c r="B1118" s="14">
        <v>1991</v>
      </c>
      <c r="C1118" s="14">
        <v>4</v>
      </c>
      <c r="D1118" s="14">
        <v>10</v>
      </c>
      <c r="E1118" s="14">
        <v>29.52</v>
      </c>
    </row>
    <row r="1119" spans="2:5" x14ac:dyDescent="0.2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 x14ac:dyDescent="0.2">
      <c r="B1120" s="14">
        <v>1991</v>
      </c>
      <c r="C1120" s="14">
        <v>4</v>
      </c>
      <c r="D1120" s="14">
        <v>12</v>
      </c>
      <c r="E1120" s="14">
        <v>33.76</v>
      </c>
    </row>
    <row r="1121" spans="2:5" x14ac:dyDescent="0.2">
      <c r="B1121" s="14">
        <v>1991</v>
      </c>
      <c r="C1121" s="14">
        <v>4</v>
      </c>
      <c r="D1121" s="14">
        <v>13</v>
      </c>
      <c r="E1121" s="14">
        <v>26.86</v>
      </c>
    </row>
    <row r="1122" spans="2:5" x14ac:dyDescent="0.2">
      <c r="B1122" s="14">
        <v>1991</v>
      </c>
      <c r="C1122" s="14">
        <v>4</v>
      </c>
      <c r="D1122" s="14">
        <v>14</v>
      </c>
      <c r="E1122" s="14">
        <v>36.18</v>
      </c>
    </row>
    <row r="1123" spans="2:5" x14ac:dyDescent="0.2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 x14ac:dyDescent="0.2">
      <c r="B1124" s="14">
        <v>1992</v>
      </c>
      <c r="C1124" s="14">
        <v>1</v>
      </c>
      <c r="D1124" s="14">
        <v>2</v>
      </c>
      <c r="E1124" s="14">
        <v>22.8811</v>
      </c>
    </row>
    <row r="1125" spans="2:5" x14ac:dyDescent="0.2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 x14ac:dyDescent="0.2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 x14ac:dyDescent="0.2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 x14ac:dyDescent="0.2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 x14ac:dyDescent="0.2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 x14ac:dyDescent="0.2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 x14ac:dyDescent="0.2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 x14ac:dyDescent="0.2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 x14ac:dyDescent="0.2">
      <c r="B1133" s="14">
        <v>1992</v>
      </c>
      <c r="C1133" s="14">
        <v>1</v>
      </c>
      <c r="D1133" s="14">
        <v>11</v>
      </c>
      <c r="E1133" s="14">
        <v>41.8902</v>
      </c>
    </row>
    <row r="1134" spans="2:5" x14ac:dyDescent="0.2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 x14ac:dyDescent="0.2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 x14ac:dyDescent="0.2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 x14ac:dyDescent="0.2">
      <c r="B1137" s="14">
        <v>1992</v>
      </c>
      <c r="C1137" s="14">
        <v>2</v>
      </c>
      <c r="D1137" s="14">
        <v>1</v>
      </c>
      <c r="E1137" s="14">
        <v>16.8795</v>
      </c>
    </row>
    <row r="1138" spans="2:5" x14ac:dyDescent="0.2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 x14ac:dyDescent="0.2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 x14ac:dyDescent="0.2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 x14ac:dyDescent="0.2">
      <c r="B1141" s="14">
        <v>1992</v>
      </c>
      <c r="C1141" s="14">
        <v>2</v>
      </c>
      <c r="D1141" s="14">
        <v>5</v>
      </c>
      <c r="E1141" s="14">
        <v>33.7348</v>
      </c>
    </row>
    <row r="1142" spans="2:5" x14ac:dyDescent="0.2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 x14ac:dyDescent="0.2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 x14ac:dyDescent="0.2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 x14ac:dyDescent="0.2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 x14ac:dyDescent="0.2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 x14ac:dyDescent="0.2">
      <c r="B1147" s="14">
        <v>1992</v>
      </c>
      <c r="C1147" s="14">
        <v>2</v>
      </c>
      <c r="D1147" s="14">
        <v>11</v>
      </c>
      <c r="E1147" s="14">
        <v>37.6068</v>
      </c>
    </row>
    <row r="1148" spans="2:5" x14ac:dyDescent="0.2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 x14ac:dyDescent="0.2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 x14ac:dyDescent="0.2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 x14ac:dyDescent="0.2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 x14ac:dyDescent="0.2">
      <c r="B1152" s="14">
        <v>1992</v>
      </c>
      <c r="C1152" s="14">
        <v>3</v>
      </c>
      <c r="D1152" s="14">
        <v>2</v>
      </c>
      <c r="E1152" s="14">
        <v>14.6652</v>
      </c>
    </row>
    <row r="1153" spans="2:5" x14ac:dyDescent="0.2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 x14ac:dyDescent="0.2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 x14ac:dyDescent="0.2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 x14ac:dyDescent="0.2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 x14ac:dyDescent="0.2">
      <c r="B1157" s="14">
        <v>1992</v>
      </c>
      <c r="C1157" s="14">
        <v>3</v>
      </c>
      <c r="D1157" s="14">
        <v>7</v>
      </c>
      <c r="E1157" s="14">
        <v>41.14</v>
      </c>
    </row>
    <row r="1158" spans="2:5" x14ac:dyDescent="0.2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 x14ac:dyDescent="0.2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 x14ac:dyDescent="0.2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 x14ac:dyDescent="0.2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 x14ac:dyDescent="0.2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 x14ac:dyDescent="0.2">
      <c r="B1163" s="14">
        <v>1992</v>
      </c>
      <c r="C1163" s="14">
        <v>3</v>
      </c>
      <c r="D1163" s="14">
        <v>13</v>
      </c>
      <c r="E1163" s="14">
        <v>34.9206</v>
      </c>
    </row>
    <row r="1164" spans="2:5" x14ac:dyDescent="0.2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 x14ac:dyDescent="0.2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 x14ac:dyDescent="0.2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 x14ac:dyDescent="0.2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 x14ac:dyDescent="0.2">
      <c r="B1168" s="14">
        <v>1992</v>
      </c>
      <c r="C1168" s="14">
        <v>4</v>
      </c>
      <c r="D1168" s="14">
        <v>4</v>
      </c>
      <c r="E1168" s="14">
        <v>36.4452</v>
      </c>
    </row>
    <row r="1169" spans="2:5" x14ac:dyDescent="0.2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 x14ac:dyDescent="0.2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 x14ac:dyDescent="0.2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 x14ac:dyDescent="0.2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 x14ac:dyDescent="0.2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 x14ac:dyDescent="0.2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 x14ac:dyDescent="0.2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 x14ac:dyDescent="0.2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 x14ac:dyDescent="0.2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 x14ac:dyDescent="0.2">
      <c r="B1178" s="14">
        <v>1992</v>
      </c>
      <c r="C1178" s="14">
        <v>4</v>
      </c>
      <c r="D1178" s="14">
        <v>14</v>
      </c>
      <c r="E1178" s="14">
        <v>46.1736</v>
      </c>
    </row>
    <row r="1179" spans="2:5" x14ac:dyDescent="0.2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 x14ac:dyDescent="0.2">
      <c r="B1180" s="14">
        <v>1993</v>
      </c>
      <c r="C1180" s="14">
        <v>1</v>
      </c>
      <c r="D1180" s="14">
        <v>2</v>
      </c>
      <c r="E1180" s="14">
        <v>14.4474</v>
      </c>
    </row>
    <row r="1181" spans="2:5" x14ac:dyDescent="0.2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 x14ac:dyDescent="0.2">
      <c r="B1182" s="14">
        <v>1993</v>
      </c>
      <c r="C1182" s="14">
        <v>1</v>
      </c>
      <c r="D1182" s="14">
        <v>4</v>
      </c>
      <c r="E1182" s="14">
        <v>23.8612</v>
      </c>
    </row>
    <row r="1183" spans="2:5" x14ac:dyDescent="0.2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 x14ac:dyDescent="0.2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 x14ac:dyDescent="0.2">
      <c r="B1185" s="14">
        <v>1993</v>
      </c>
      <c r="C1185" s="14">
        <v>1</v>
      </c>
      <c r="D1185" s="14">
        <v>7</v>
      </c>
      <c r="E1185" s="14">
        <v>36.8566</v>
      </c>
    </row>
    <row r="1186" spans="2:5" x14ac:dyDescent="0.2">
      <c r="B1186" s="14">
        <v>1993</v>
      </c>
      <c r="C1186" s="14">
        <v>1</v>
      </c>
      <c r="D1186" s="14">
        <v>8</v>
      </c>
      <c r="E1186" s="14">
        <v>34.8964</v>
      </c>
    </row>
    <row r="1187" spans="2:5" x14ac:dyDescent="0.2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 x14ac:dyDescent="0.2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 x14ac:dyDescent="0.2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 x14ac:dyDescent="0.2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 x14ac:dyDescent="0.2">
      <c r="B1191" s="14">
        <v>1993</v>
      </c>
      <c r="C1191" s="14">
        <v>1</v>
      </c>
      <c r="D1191" s="14">
        <v>13</v>
      </c>
      <c r="E1191" s="14">
        <v>36.4452</v>
      </c>
    </row>
    <row r="1192" spans="2:5" x14ac:dyDescent="0.2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 x14ac:dyDescent="0.2">
      <c r="B1193" s="14">
        <v>1993</v>
      </c>
      <c r="C1193" s="14">
        <v>2</v>
      </c>
      <c r="D1193" s="14">
        <v>1</v>
      </c>
      <c r="E1193" s="14">
        <v>14.036</v>
      </c>
    </row>
    <row r="1194" spans="2:5" x14ac:dyDescent="0.2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 x14ac:dyDescent="0.2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 x14ac:dyDescent="0.2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 x14ac:dyDescent="0.2">
      <c r="B1197" s="14">
        <v>1993</v>
      </c>
      <c r="C1197" s="14">
        <v>2</v>
      </c>
      <c r="D1197" s="14">
        <v>5</v>
      </c>
      <c r="E1197" s="14">
        <v>29.4877</v>
      </c>
    </row>
    <row r="1198" spans="2:5" x14ac:dyDescent="0.2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 x14ac:dyDescent="0.2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 x14ac:dyDescent="0.2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 x14ac:dyDescent="0.2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 x14ac:dyDescent="0.2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 x14ac:dyDescent="0.2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 x14ac:dyDescent="0.2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 x14ac:dyDescent="0.2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 x14ac:dyDescent="0.2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 x14ac:dyDescent="0.2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 x14ac:dyDescent="0.2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 x14ac:dyDescent="0.2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 x14ac:dyDescent="0.2">
      <c r="B1210" s="14">
        <v>1993</v>
      </c>
      <c r="C1210" s="14">
        <v>3</v>
      </c>
      <c r="D1210" s="14">
        <v>4</v>
      </c>
      <c r="E1210" s="14">
        <v>34.7149</v>
      </c>
    </row>
    <row r="1211" spans="2:5" x14ac:dyDescent="0.2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 x14ac:dyDescent="0.2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 x14ac:dyDescent="0.2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 x14ac:dyDescent="0.2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 x14ac:dyDescent="0.2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 x14ac:dyDescent="0.2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 x14ac:dyDescent="0.2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 x14ac:dyDescent="0.2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 x14ac:dyDescent="0.2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 x14ac:dyDescent="0.2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 x14ac:dyDescent="0.2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 x14ac:dyDescent="0.2">
      <c r="B1222" s="14">
        <v>1993</v>
      </c>
      <c r="C1222" s="14">
        <v>4</v>
      </c>
      <c r="D1222" s="14">
        <v>2</v>
      </c>
      <c r="E1222" s="14">
        <v>21.5501</v>
      </c>
    </row>
    <row r="1223" spans="2:5" x14ac:dyDescent="0.2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 x14ac:dyDescent="0.2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 x14ac:dyDescent="0.2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 x14ac:dyDescent="0.2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 x14ac:dyDescent="0.2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 x14ac:dyDescent="0.2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 x14ac:dyDescent="0.2">
      <c r="B1229" s="14">
        <v>1993</v>
      </c>
      <c r="C1229" s="14">
        <v>4</v>
      </c>
      <c r="D1229" s="14">
        <v>9</v>
      </c>
      <c r="E1229" s="14">
        <v>36.8324</v>
      </c>
    </row>
    <row r="1230" spans="2:5" x14ac:dyDescent="0.2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 x14ac:dyDescent="0.2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 x14ac:dyDescent="0.2">
      <c r="B1232" s="14">
        <v>1993</v>
      </c>
      <c r="C1232" s="14">
        <v>4</v>
      </c>
      <c r="D1232" s="14">
        <v>12</v>
      </c>
      <c r="E1232" s="14">
        <v>35.8765</v>
      </c>
    </row>
    <row r="1233" spans="2:5" x14ac:dyDescent="0.2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 x14ac:dyDescent="0.2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 x14ac:dyDescent="0.2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 x14ac:dyDescent="0.2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 x14ac:dyDescent="0.2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 x14ac:dyDescent="0.2">
      <c r="B1238" s="14">
        <v>1994</v>
      </c>
      <c r="C1238" s="14">
        <v>1</v>
      </c>
      <c r="D1238" s="14">
        <v>4</v>
      </c>
      <c r="E1238" s="14">
        <v>15.2944</v>
      </c>
    </row>
    <row r="1239" spans="2:5" x14ac:dyDescent="0.2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 x14ac:dyDescent="0.2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 x14ac:dyDescent="0.2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 x14ac:dyDescent="0.2">
      <c r="B1242" s="14">
        <v>1994</v>
      </c>
      <c r="C1242" s="14">
        <v>1</v>
      </c>
      <c r="D1242" s="14">
        <v>8</v>
      </c>
      <c r="E1242" s="14">
        <v>34.3035</v>
      </c>
    </row>
    <row r="1243" spans="2:5" x14ac:dyDescent="0.2">
      <c r="B1243" s="14">
        <v>1994</v>
      </c>
      <c r="C1243" s="14">
        <v>1</v>
      </c>
      <c r="D1243" s="14">
        <v>9</v>
      </c>
      <c r="E1243" s="14">
        <v>29.0642</v>
      </c>
    </row>
    <row r="1244" spans="2:5" x14ac:dyDescent="0.2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 x14ac:dyDescent="0.2">
      <c r="B1245" s="14">
        <v>1994</v>
      </c>
      <c r="C1245" s="14">
        <v>1</v>
      </c>
      <c r="D1245" s="14">
        <v>11</v>
      </c>
      <c r="E1245" s="14">
        <v>30.2742</v>
      </c>
    </row>
    <row r="1246" spans="2:5" x14ac:dyDescent="0.2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 x14ac:dyDescent="0.2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 x14ac:dyDescent="0.2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 x14ac:dyDescent="0.2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 x14ac:dyDescent="0.2">
      <c r="B1250" s="14">
        <v>1994</v>
      </c>
      <c r="C1250" s="14">
        <v>2</v>
      </c>
      <c r="D1250" s="14">
        <v>2</v>
      </c>
      <c r="E1250" s="14">
        <v>10.1882</v>
      </c>
    </row>
    <row r="1251" spans="2:5" x14ac:dyDescent="0.2">
      <c r="B1251" s="14">
        <v>1994</v>
      </c>
      <c r="C1251" s="14">
        <v>2</v>
      </c>
      <c r="D1251" s="14">
        <v>3</v>
      </c>
      <c r="E1251" s="14">
        <v>13.7577</v>
      </c>
    </row>
    <row r="1252" spans="2:5" x14ac:dyDescent="0.2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 x14ac:dyDescent="0.2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 x14ac:dyDescent="0.2">
      <c r="B1254" s="14">
        <v>1994</v>
      </c>
      <c r="C1254" s="14">
        <v>2</v>
      </c>
      <c r="D1254" s="14">
        <v>6</v>
      </c>
      <c r="E1254" s="14">
        <v>38.9983</v>
      </c>
    </row>
    <row r="1255" spans="2:5" x14ac:dyDescent="0.2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 x14ac:dyDescent="0.2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 x14ac:dyDescent="0.2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 x14ac:dyDescent="0.2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 x14ac:dyDescent="0.2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 x14ac:dyDescent="0.2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 x14ac:dyDescent="0.2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 x14ac:dyDescent="0.2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 x14ac:dyDescent="0.2">
      <c r="B1263" s="14">
        <v>1994</v>
      </c>
      <c r="C1263" s="14">
        <v>3</v>
      </c>
      <c r="D1263" s="14">
        <v>1</v>
      </c>
      <c r="E1263" s="14">
        <v>12.2331</v>
      </c>
    </row>
    <row r="1264" spans="2:5" x14ac:dyDescent="0.2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 x14ac:dyDescent="0.2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 x14ac:dyDescent="0.2">
      <c r="B1266" s="14">
        <v>1994</v>
      </c>
      <c r="C1266" s="14">
        <v>3</v>
      </c>
      <c r="D1266" s="14">
        <v>4</v>
      </c>
      <c r="E1266" s="14">
        <v>31.0365</v>
      </c>
    </row>
    <row r="1267" spans="2:5" x14ac:dyDescent="0.2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 x14ac:dyDescent="0.2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 x14ac:dyDescent="0.2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 x14ac:dyDescent="0.2">
      <c r="B1270" s="14">
        <v>1994</v>
      </c>
      <c r="C1270" s="14">
        <v>3</v>
      </c>
      <c r="D1270" s="14">
        <v>8</v>
      </c>
      <c r="E1270" s="14">
        <v>37.6068</v>
      </c>
    </row>
    <row r="1271" spans="2:5" x14ac:dyDescent="0.2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 x14ac:dyDescent="0.2">
      <c r="B1272" s="14">
        <v>1994</v>
      </c>
      <c r="C1272" s="14">
        <v>3</v>
      </c>
      <c r="D1272" s="14">
        <v>10</v>
      </c>
      <c r="E1272" s="14">
        <v>33.759</v>
      </c>
    </row>
    <row r="1273" spans="2:5" x14ac:dyDescent="0.2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 x14ac:dyDescent="0.2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 x14ac:dyDescent="0.2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 x14ac:dyDescent="0.2">
      <c r="B1276" s="14">
        <v>1994</v>
      </c>
      <c r="C1276" s="14">
        <v>3</v>
      </c>
      <c r="D1276" s="14">
        <v>14</v>
      </c>
      <c r="E1276" s="14">
        <v>29.2699</v>
      </c>
    </row>
    <row r="1277" spans="2:5" x14ac:dyDescent="0.2">
      <c r="B1277" s="14">
        <v>1994</v>
      </c>
      <c r="C1277" s="14">
        <v>4</v>
      </c>
      <c r="D1277" s="14">
        <v>1</v>
      </c>
      <c r="E1277" s="14">
        <v>12.8744</v>
      </c>
    </row>
    <row r="1278" spans="2:5" x14ac:dyDescent="0.2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 x14ac:dyDescent="0.2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 x14ac:dyDescent="0.2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 x14ac:dyDescent="0.2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 x14ac:dyDescent="0.2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 x14ac:dyDescent="0.2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 x14ac:dyDescent="0.2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 x14ac:dyDescent="0.2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 x14ac:dyDescent="0.2">
      <c r="B1286" s="14">
        <v>1994</v>
      </c>
      <c r="C1286" s="14">
        <v>4</v>
      </c>
      <c r="D1286" s="14">
        <v>10</v>
      </c>
      <c r="E1286" s="14">
        <v>31.3995</v>
      </c>
    </row>
    <row r="1287" spans="2:5" x14ac:dyDescent="0.2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 x14ac:dyDescent="0.2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 x14ac:dyDescent="0.2">
      <c r="B1289" s="14">
        <v>1994</v>
      </c>
      <c r="C1289" s="14">
        <v>4</v>
      </c>
      <c r="D1289" s="14">
        <v>13</v>
      </c>
      <c r="E1289" s="14">
        <v>39.567</v>
      </c>
    </row>
    <row r="1290" spans="2:5" x14ac:dyDescent="0.2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 x14ac:dyDescent="0.2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 x14ac:dyDescent="0.2">
      <c r="B1292" s="14">
        <v>1995</v>
      </c>
      <c r="C1292" s="14">
        <v>1</v>
      </c>
      <c r="D1292" s="14">
        <v>2</v>
      </c>
      <c r="E1292" s="14">
        <v>29.36143375</v>
      </c>
    </row>
    <row r="1293" spans="2:5" x14ac:dyDescent="0.2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 x14ac:dyDescent="0.2">
      <c r="B1294" s="14">
        <v>1995</v>
      </c>
      <c r="C1294" s="14">
        <v>1</v>
      </c>
      <c r="D1294" s="14">
        <v>4</v>
      </c>
      <c r="E1294" s="14">
        <v>27.9186765</v>
      </c>
    </row>
    <row r="1295" spans="2:5" x14ac:dyDescent="0.2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 x14ac:dyDescent="0.2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 x14ac:dyDescent="0.2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 x14ac:dyDescent="0.2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 x14ac:dyDescent="0.2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 x14ac:dyDescent="0.2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 x14ac:dyDescent="0.2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 x14ac:dyDescent="0.2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 x14ac:dyDescent="0.2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 x14ac:dyDescent="0.2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 x14ac:dyDescent="0.2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 x14ac:dyDescent="0.2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 x14ac:dyDescent="0.2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 x14ac:dyDescent="0.2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 x14ac:dyDescent="0.2">
      <c r="B1309" s="14">
        <v>1995</v>
      </c>
      <c r="C1309" s="14">
        <v>2</v>
      </c>
      <c r="D1309" s="14">
        <v>5</v>
      </c>
      <c r="E1309" s="14">
        <v>35.703415</v>
      </c>
    </row>
    <row r="1310" spans="2:5" x14ac:dyDescent="0.2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 x14ac:dyDescent="0.2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 x14ac:dyDescent="0.2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 x14ac:dyDescent="0.2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 x14ac:dyDescent="0.2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 x14ac:dyDescent="0.2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 x14ac:dyDescent="0.2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 x14ac:dyDescent="0.2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 x14ac:dyDescent="0.2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 x14ac:dyDescent="0.2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 x14ac:dyDescent="0.2">
      <c r="B1320" s="14">
        <v>1995</v>
      </c>
      <c r="C1320" s="14">
        <v>3</v>
      </c>
      <c r="D1320" s="14">
        <v>2</v>
      </c>
      <c r="E1320" s="14">
        <v>28.9864575</v>
      </c>
    </row>
    <row r="1321" spans="2:5" x14ac:dyDescent="0.2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 x14ac:dyDescent="0.2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 x14ac:dyDescent="0.2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 x14ac:dyDescent="0.2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 x14ac:dyDescent="0.2">
      <c r="B1325" s="14">
        <v>1995</v>
      </c>
      <c r="C1325" s="14">
        <v>3</v>
      </c>
      <c r="D1325" s="14">
        <v>7</v>
      </c>
      <c r="E1325" s="14">
        <v>43.4700475</v>
      </c>
    </row>
    <row r="1326" spans="2:5" x14ac:dyDescent="0.2">
      <c r="B1326" s="14">
        <v>1995</v>
      </c>
      <c r="C1326" s="14">
        <v>3</v>
      </c>
      <c r="D1326" s="14">
        <v>8</v>
      </c>
      <c r="E1326" s="14">
        <v>42.88509775</v>
      </c>
    </row>
    <row r="1327" spans="2:5" x14ac:dyDescent="0.2">
      <c r="B1327" s="14">
        <v>1995</v>
      </c>
      <c r="C1327" s="14">
        <v>3</v>
      </c>
      <c r="D1327" s="14">
        <v>9</v>
      </c>
      <c r="E1327" s="14">
        <v>44.2687685</v>
      </c>
    </row>
    <row r="1328" spans="2:5" x14ac:dyDescent="0.2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 x14ac:dyDescent="0.2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 x14ac:dyDescent="0.2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 x14ac:dyDescent="0.2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 x14ac:dyDescent="0.2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 x14ac:dyDescent="0.2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 x14ac:dyDescent="0.2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 x14ac:dyDescent="0.2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 x14ac:dyDescent="0.2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 x14ac:dyDescent="0.2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 x14ac:dyDescent="0.2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 x14ac:dyDescent="0.2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 x14ac:dyDescent="0.2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 x14ac:dyDescent="0.2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 x14ac:dyDescent="0.2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 x14ac:dyDescent="0.2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 x14ac:dyDescent="0.2">
      <c r="B1344" s="14">
        <v>1995</v>
      </c>
      <c r="C1344" s="14">
        <v>4</v>
      </c>
      <c r="D1344" s="14">
        <v>12</v>
      </c>
      <c r="E1344" s="14">
        <v>45.26943575</v>
      </c>
    </row>
    <row r="1345" spans="2:5" x14ac:dyDescent="0.2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 x14ac:dyDescent="0.2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 x14ac:dyDescent="0.2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 x14ac:dyDescent="0.2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 x14ac:dyDescent="0.2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 x14ac:dyDescent="0.2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 x14ac:dyDescent="0.2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 x14ac:dyDescent="0.2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 x14ac:dyDescent="0.2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 x14ac:dyDescent="0.2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 x14ac:dyDescent="0.2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 x14ac:dyDescent="0.2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 x14ac:dyDescent="0.2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 x14ac:dyDescent="0.2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 x14ac:dyDescent="0.2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 x14ac:dyDescent="0.2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 x14ac:dyDescent="0.2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 x14ac:dyDescent="0.2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 x14ac:dyDescent="0.2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 x14ac:dyDescent="0.2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 x14ac:dyDescent="0.2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 x14ac:dyDescent="0.2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 x14ac:dyDescent="0.2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 x14ac:dyDescent="0.2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 x14ac:dyDescent="0.2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 x14ac:dyDescent="0.2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 x14ac:dyDescent="0.2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 x14ac:dyDescent="0.2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 x14ac:dyDescent="0.2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 x14ac:dyDescent="0.2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 x14ac:dyDescent="0.2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 x14ac:dyDescent="0.2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 x14ac:dyDescent="0.2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 x14ac:dyDescent="0.2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 x14ac:dyDescent="0.2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 x14ac:dyDescent="0.2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 x14ac:dyDescent="0.2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 x14ac:dyDescent="0.2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 x14ac:dyDescent="0.2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 x14ac:dyDescent="0.2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 x14ac:dyDescent="0.2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 x14ac:dyDescent="0.2">
      <c r="B1386" s="14">
        <v>1996</v>
      </c>
      <c r="C1386" s="14">
        <v>3</v>
      </c>
      <c r="D1386" s="14">
        <v>12</v>
      </c>
      <c r="E1386" s="14">
        <v>25.88265625</v>
      </c>
    </row>
    <row r="1387" spans="2:5" x14ac:dyDescent="0.2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 x14ac:dyDescent="0.2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 x14ac:dyDescent="0.2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 x14ac:dyDescent="0.2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 x14ac:dyDescent="0.2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 x14ac:dyDescent="0.2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 x14ac:dyDescent="0.2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 x14ac:dyDescent="0.2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 x14ac:dyDescent="0.2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 x14ac:dyDescent="0.2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 x14ac:dyDescent="0.2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 x14ac:dyDescent="0.2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 x14ac:dyDescent="0.2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 x14ac:dyDescent="0.2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 x14ac:dyDescent="0.2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 x14ac:dyDescent="0.2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 x14ac:dyDescent="0.2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 x14ac:dyDescent="0.2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 x14ac:dyDescent="0.2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 x14ac:dyDescent="0.2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 x14ac:dyDescent="0.2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 x14ac:dyDescent="0.2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 x14ac:dyDescent="0.2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 x14ac:dyDescent="0.2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 x14ac:dyDescent="0.2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 x14ac:dyDescent="0.2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 x14ac:dyDescent="0.2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 x14ac:dyDescent="0.2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 x14ac:dyDescent="0.2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 x14ac:dyDescent="0.2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 x14ac:dyDescent="0.2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 x14ac:dyDescent="0.2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 x14ac:dyDescent="0.2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 x14ac:dyDescent="0.2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 x14ac:dyDescent="0.2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 x14ac:dyDescent="0.2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 x14ac:dyDescent="0.2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 x14ac:dyDescent="0.2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 x14ac:dyDescent="0.2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 x14ac:dyDescent="0.2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 x14ac:dyDescent="0.2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 x14ac:dyDescent="0.2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 x14ac:dyDescent="0.2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 x14ac:dyDescent="0.2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 x14ac:dyDescent="0.2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 x14ac:dyDescent="0.2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 x14ac:dyDescent="0.2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 x14ac:dyDescent="0.2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 x14ac:dyDescent="0.2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 x14ac:dyDescent="0.2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 x14ac:dyDescent="0.2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 x14ac:dyDescent="0.2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 x14ac:dyDescent="0.2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 x14ac:dyDescent="0.2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 x14ac:dyDescent="0.2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 x14ac:dyDescent="0.2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 x14ac:dyDescent="0.2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 x14ac:dyDescent="0.2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 x14ac:dyDescent="0.2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 x14ac:dyDescent="0.2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 x14ac:dyDescent="0.2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 x14ac:dyDescent="0.2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 x14ac:dyDescent="0.2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 x14ac:dyDescent="0.2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 x14ac:dyDescent="0.2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 x14ac:dyDescent="0.2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 x14ac:dyDescent="0.2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 x14ac:dyDescent="0.2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 x14ac:dyDescent="0.2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 x14ac:dyDescent="0.2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 x14ac:dyDescent="0.2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 x14ac:dyDescent="0.2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 x14ac:dyDescent="0.2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 x14ac:dyDescent="0.2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 x14ac:dyDescent="0.2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 x14ac:dyDescent="0.2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 x14ac:dyDescent="0.2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 x14ac:dyDescent="0.2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 x14ac:dyDescent="0.2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 x14ac:dyDescent="0.2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 x14ac:dyDescent="0.2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 x14ac:dyDescent="0.2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 x14ac:dyDescent="0.2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 x14ac:dyDescent="0.2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 x14ac:dyDescent="0.2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 x14ac:dyDescent="0.2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 x14ac:dyDescent="0.2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 x14ac:dyDescent="0.2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 x14ac:dyDescent="0.2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 x14ac:dyDescent="0.2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 x14ac:dyDescent="0.2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 x14ac:dyDescent="0.2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 x14ac:dyDescent="0.2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 x14ac:dyDescent="0.2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 x14ac:dyDescent="0.2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 x14ac:dyDescent="0.2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 x14ac:dyDescent="0.2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 x14ac:dyDescent="0.2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 x14ac:dyDescent="0.2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 x14ac:dyDescent="0.2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 x14ac:dyDescent="0.2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 x14ac:dyDescent="0.2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 x14ac:dyDescent="0.2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 x14ac:dyDescent="0.2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 x14ac:dyDescent="0.2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 x14ac:dyDescent="0.2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 x14ac:dyDescent="0.2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 x14ac:dyDescent="0.2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 x14ac:dyDescent="0.2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 x14ac:dyDescent="0.2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 x14ac:dyDescent="0.2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 x14ac:dyDescent="0.2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 x14ac:dyDescent="0.2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 x14ac:dyDescent="0.2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 x14ac:dyDescent="0.2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 x14ac:dyDescent="0.2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 x14ac:dyDescent="0.2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 x14ac:dyDescent="0.2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 x14ac:dyDescent="0.2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 x14ac:dyDescent="0.2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 x14ac:dyDescent="0.2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 x14ac:dyDescent="0.2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 x14ac:dyDescent="0.2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 x14ac:dyDescent="0.2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 x14ac:dyDescent="0.2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 x14ac:dyDescent="0.2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 x14ac:dyDescent="0.2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 x14ac:dyDescent="0.2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 x14ac:dyDescent="0.2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 x14ac:dyDescent="0.2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 x14ac:dyDescent="0.2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 x14ac:dyDescent="0.2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 x14ac:dyDescent="0.2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 x14ac:dyDescent="0.2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 x14ac:dyDescent="0.2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 x14ac:dyDescent="0.2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 x14ac:dyDescent="0.2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 x14ac:dyDescent="0.2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 x14ac:dyDescent="0.2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 x14ac:dyDescent="0.2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 x14ac:dyDescent="0.2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 x14ac:dyDescent="0.2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 x14ac:dyDescent="0.2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 x14ac:dyDescent="0.2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 x14ac:dyDescent="0.2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 x14ac:dyDescent="0.2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 x14ac:dyDescent="0.2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 x14ac:dyDescent="0.2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 x14ac:dyDescent="0.2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 x14ac:dyDescent="0.2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 x14ac:dyDescent="0.2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 x14ac:dyDescent="0.2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 x14ac:dyDescent="0.2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 x14ac:dyDescent="0.2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 x14ac:dyDescent="0.2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 x14ac:dyDescent="0.2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 x14ac:dyDescent="0.2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 x14ac:dyDescent="0.2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 x14ac:dyDescent="0.2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 x14ac:dyDescent="0.2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 x14ac:dyDescent="0.2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 x14ac:dyDescent="0.2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 x14ac:dyDescent="0.2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 x14ac:dyDescent="0.2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 x14ac:dyDescent="0.2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 x14ac:dyDescent="0.2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 x14ac:dyDescent="0.2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 x14ac:dyDescent="0.2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 x14ac:dyDescent="0.2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 x14ac:dyDescent="0.2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 x14ac:dyDescent="0.2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 x14ac:dyDescent="0.2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 x14ac:dyDescent="0.2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 x14ac:dyDescent="0.2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 x14ac:dyDescent="0.2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 x14ac:dyDescent="0.2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 x14ac:dyDescent="0.2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 x14ac:dyDescent="0.2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 x14ac:dyDescent="0.2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 x14ac:dyDescent="0.2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 x14ac:dyDescent="0.2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 x14ac:dyDescent="0.2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 x14ac:dyDescent="0.2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 x14ac:dyDescent="0.2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 x14ac:dyDescent="0.2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 x14ac:dyDescent="0.2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 x14ac:dyDescent="0.2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 x14ac:dyDescent="0.2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 x14ac:dyDescent="0.2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 x14ac:dyDescent="0.2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 x14ac:dyDescent="0.2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 x14ac:dyDescent="0.2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 x14ac:dyDescent="0.2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 x14ac:dyDescent="0.2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 x14ac:dyDescent="0.2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 x14ac:dyDescent="0.2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 x14ac:dyDescent="0.2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 x14ac:dyDescent="0.2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 x14ac:dyDescent="0.2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 x14ac:dyDescent="0.2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 x14ac:dyDescent="0.2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 x14ac:dyDescent="0.2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 x14ac:dyDescent="0.2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 x14ac:dyDescent="0.2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 x14ac:dyDescent="0.2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 x14ac:dyDescent="0.2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 x14ac:dyDescent="0.2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 x14ac:dyDescent="0.2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 x14ac:dyDescent="0.2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 x14ac:dyDescent="0.2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 x14ac:dyDescent="0.2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 x14ac:dyDescent="0.2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 x14ac:dyDescent="0.2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 x14ac:dyDescent="0.2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 x14ac:dyDescent="0.2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 x14ac:dyDescent="0.2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 x14ac:dyDescent="0.2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 x14ac:dyDescent="0.2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 x14ac:dyDescent="0.2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 x14ac:dyDescent="0.2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 x14ac:dyDescent="0.2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 x14ac:dyDescent="0.2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 x14ac:dyDescent="0.2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 x14ac:dyDescent="0.2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 x14ac:dyDescent="0.2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 x14ac:dyDescent="0.2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 x14ac:dyDescent="0.2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 x14ac:dyDescent="0.2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 x14ac:dyDescent="0.2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 x14ac:dyDescent="0.2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 x14ac:dyDescent="0.2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 x14ac:dyDescent="0.2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 x14ac:dyDescent="0.2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 x14ac:dyDescent="0.2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 x14ac:dyDescent="0.2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 x14ac:dyDescent="0.2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 x14ac:dyDescent="0.2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 x14ac:dyDescent="0.2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 x14ac:dyDescent="0.2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 x14ac:dyDescent="0.2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 x14ac:dyDescent="0.2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 x14ac:dyDescent="0.2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 x14ac:dyDescent="0.2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 x14ac:dyDescent="0.2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 x14ac:dyDescent="0.2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 x14ac:dyDescent="0.2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 x14ac:dyDescent="0.2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 x14ac:dyDescent="0.2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 x14ac:dyDescent="0.2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 x14ac:dyDescent="0.2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 x14ac:dyDescent="0.2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 x14ac:dyDescent="0.2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 x14ac:dyDescent="0.2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 x14ac:dyDescent="0.2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 x14ac:dyDescent="0.2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 x14ac:dyDescent="0.2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 x14ac:dyDescent="0.2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 x14ac:dyDescent="0.2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 x14ac:dyDescent="0.2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 x14ac:dyDescent="0.2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 x14ac:dyDescent="0.2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 x14ac:dyDescent="0.2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 x14ac:dyDescent="0.2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 x14ac:dyDescent="0.2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 x14ac:dyDescent="0.2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 x14ac:dyDescent="0.2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 x14ac:dyDescent="0.2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 x14ac:dyDescent="0.2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 x14ac:dyDescent="0.2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 x14ac:dyDescent="0.2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 x14ac:dyDescent="0.2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 x14ac:dyDescent="0.2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 x14ac:dyDescent="0.2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 x14ac:dyDescent="0.2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 x14ac:dyDescent="0.2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 x14ac:dyDescent="0.2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 x14ac:dyDescent="0.2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 x14ac:dyDescent="0.2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 x14ac:dyDescent="0.2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 x14ac:dyDescent="0.2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 x14ac:dyDescent="0.2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 x14ac:dyDescent="0.2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 x14ac:dyDescent="0.2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 x14ac:dyDescent="0.2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 x14ac:dyDescent="0.2">
      <c r="B1671" s="14">
        <v>2001</v>
      </c>
      <c r="C1671" s="14">
        <v>4</v>
      </c>
      <c r="D1671" s="14">
        <v>3</v>
      </c>
      <c r="E1671" s="14" t="s">
        <v>17</v>
      </c>
    </row>
    <row r="1672" spans="2:5" x14ac:dyDescent="0.2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 x14ac:dyDescent="0.2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 x14ac:dyDescent="0.2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 x14ac:dyDescent="0.2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 x14ac:dyDescent="0.2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 x14ac:dyDescent="0.2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 x14ac:dyDescent="0.2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 x14ac:dyDescent="0.2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 x14ac:dyDescent="0.2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 x14ac:dyDescent="0.2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 x14ac:dyDescent="0.2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 x14ac:dyDescent="0.2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 x14ac:dyDescent="0.2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 x14ac:dyDescent="0.2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 x14ac:dyDescent="0.2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 x14ac:dyDescent="0.2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 x14ac:dyDescent="0.2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 x14ac:dyDescent="0.2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 x14ac:dyDescent="0.2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 x14ac:dyDescent="0.2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 x14ac:dyDescent="0.2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 x14ac:dyDescent="0.2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 x14ac:dyDescent="0.2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 x14ac:dyDescent="0.2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 x14ac:dyDescent="0.2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 x14ac:dyDescent="0.2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 x14ac:dyDescent="0.2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 x14ac:dyDescent="0.2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 x14ac:dyDescent="0.2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 x14ac:dyDescent="0.2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 x14ac:dyDescent="0.2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 x14ac:dyDescent="0.2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 x14ac:dyDescent="0.2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 x14ac:dyDescent="0.2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 x14ac:dyDescent="0.2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 x14ac:dyDescent="0.2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 x14ac:dyDescent="0.2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 x14ac:dyDescent="0.2">
      <c r="B1709" s="14">
        <v>2002</v>
      </c>
      <c r="C1709" s="14">
        <v>2</v>
      </c>
      <c r="D1709" s="14">
        <v>13</v>
      </c>
      <c r="E1709" s="14">
        <v>36.6751</v>
      </c>
    </row>
    <row r="1710" spans="2:5" x14ac:dyDescent="0.2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 x14ac:dyDescent="0.2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 x14ac:dyDescent="0.2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 x14ac:dyDescent="0.2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 x14ac:dyDescent="0.2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 x14ac:dyDescent="0.2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 x14ac:dyDescent="0.2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 x14ac:dyDescent="0.2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 x14ac:dyDescent="0.2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 x14ac:dyDescent="0.2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 x14ac:dyDescent="0.2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 x14ac:dyDescent="0.2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 x14ac:dyDescent="0.2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 x14ac:dyDescent="0.2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 x14ac:dyDescent="0.2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 x14ac:dyDescent="0.2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 x14ac:dyDescent="0.2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 x14ac:dyDescent="0.2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 x14ac:dyDescent="0.2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 x14ac:dyDescent="0.2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 x14ac:dyDescent="0.2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 x14ac:dyDescent="0.2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 x14ac:dyDescent="0.2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 x14ac:dyDescent="0.2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 x14ac:dyDescent="0.2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 x14ac:dyDescent="0.2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 x14ac:dyDescent="0.2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 x14ac:dyDescent="0.2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 x14ac:dyDescent="0.2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 x14ac:dyDescent="0.2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 x14ac:dyDescent="0.2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 x14ac:dyDescent="0.2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 x14ac:dyDescent="0.2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 x14ac:dyDescent="0.2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 x14ac:dyDescent="0.2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 x14ac:dyDescent="0.2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 x14ac:dyDescent="0.2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 x14ac:dyDescent="0.2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 x14ac:dyDescent="0.2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 x14ac:dyDescent="0.2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 x14ac:dyDescent="0.2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 x14ac:dyDescent="0.2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 x14ac:dyDescent="0.2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 x14ac:dyDescent="0.2">
      <c r="B1753" s="14">
        <v>2003</v>
      </c>
      <c r="C1753" s="14">
        <v>2</v>
      </c>
      <c r="D1753" s="14">
        <v>1</v>
      </c>
      <c r="E1753" s="14">
        <v>22.6875</v>
      </c>
    </row>
    <row r="1754" spans="2:5" x14ac:dyDescent="0.2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 x14ac:dyDescent="0.2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 x14ac:dyDescent="0.2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 x14ac:dyDescent="0.2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 x14ac:dyDescent="0.2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 x14ac:dyDescent="0.2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 x14ac:dyDescent="0.2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 x14ac:dyDescent="0.2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 x14ac:dyDescent="0.2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 x14ac:dyDescent="0.2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 x14ac:dyDescent="0.2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 x14ac:dyDescent="0.2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 x14ac:dyDescent="0.2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 x14ac:dyDescent="0.2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 x14ac:dyDescent="0.2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 x14ac:dyDescent="0.2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 x14ac:dyDescent="0.2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 x14ac:dyDescent="0.2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 x14ac:dyDescent="0.2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 x14ac:dyDescent="0.2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 x14ac:dyDescent="0.2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 x14ac:dyDescent="0.2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 x14ac:dyDescent="0.2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 x14ac:dyDescent="0.2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 x14ac:dyDescent="0.2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 x14ac:dyDescent="0.2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 x14ac:dyDescent="0.2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 x14ac:dyDescent="0.2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 x14ac:dyDescent="0.2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 x14ac:dyDescent="0.2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 x14ac:dyDescent="0.2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 x14ac:dyDescent="0.2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 x14ac:dyDescent="0.2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 x14ac:dyDescent="0.2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 x14ac:dyDescent="0.2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 x14ac:dyDescent="0.2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 x14ac:dyDescent="0.2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 x14ac:dyDescent="0.2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 x14ac:dyDescent="0.2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 x14ac:dyDescent="0.2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 x14ac:dyDescent="0.2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 x14ac:dyDescent="0.2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 x14ac:dyDescent="0.2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 x14ac:dyDescent="0.2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 x14ac:dyDescent="0.2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 x14ac:dyDescent="0.2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 x14ac:dyDescent="0.2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 x14ac:dyDescent="0.2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 x14ac:dyDescent="0.2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 x14ac:dyDescent="0.2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 x14ac:dyDescent="0.2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 x14ac:dyDescent="0.2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 x14ac:dyDescent="0.2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 x14ac:dyDescent="0.2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 x14ac:dyDescent="0.2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 x14ac:dyDescent="0.2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 x14ac:dyDescent="0.2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 x14ac:dyDescent="0.2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 x14ac:dyDescent="0.2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 x14ac:dyDescent="0.2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 x14ac:dyDescent="0.2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 x14ac:dyDescent="0.2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 x14ac:dyDescent="0.2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 x14ac:dyDescent="0.2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 x14ac:dyDescent="0.2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 x14ac:dyDescent="0.2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 x14ac:dyDescent="0.2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 x14ac:dyDescent="0.2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 x14ac:dyDescent="0.2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 x14ac:dyDescent="0.2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 x14ac:dyDescent="0.2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 x14ac:dyDescent="0.2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 x14ac:dyDescent="0.2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 x14ac:dyDescent="0.2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 x14ac:dyDescent="0.2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 x14ac:dyDescent="0.2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 x14ac:dyDescent="0.2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 x14ac:dyDescent="0.2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 x14ac:dyDescent="0.2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 x14ac:dyDescent="0.2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 x14ac:dyDescent="0.2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 x14ac:dyDescent="0.2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 x14ac:dyDescent="0.2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 x14ac:dyDescent="0.2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 x14ac:dyDescent="0.2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 x14ac:dyDescent="0.2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 x14ac:dyDescent="0.2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 x14ac:dyDescent="0.2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 x14ac:dyDescent="0.2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 x14ac:dyDescent="0.2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 x14ac:dyDescent="0.2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 x14ac:dyDescent="0.2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 x14ac:dyDescent="0.2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 x14ac:dyDescent="0.2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 x14ac:dyDescent="0.2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 x14ac:dyDescent="0.2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 x14ac:dyDescent="0.2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 x14ac:dyDescent="0.2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 x14ac:dyDescent="0.2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 x14ac:dyDescent="0.2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 x14ac:dyDescent="0.2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 x14ac:dyDescent="0.2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 x14ac:dyDescent="0.2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 x14ac:dyDescent="0.2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 x14ac:dyDescent="0.2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 x14ac:dyDescent="0.2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 x14ac:dyDescent="0.2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 x14ac:dyDescent="0.2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 x14ac:dyDescent="0.2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 x14ac:dyDescent="0.2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 x14ac:dyDescent="0.2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 x14ac:dyDescent="0.2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 x14ac:dyDescent="0.2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 x14ac:dyDescent="0.2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 x14ac:dyDescent="0.2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 x14ac:dyDescent="0.2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 x14ac:dyDescent="0.2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 x14ac:dyDescent="0.2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 x14ac:dyDescent="0.2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 x14ac:dyDescent="0.2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 x14ac:dyDescent="0.2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 x14ac:dyDescent="0.2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 x14ac:dyDescent="0.2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 x14ac:dyDescent="0.2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 x14ac:dyDescent="0.2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 x14ac:dyDescent="0.2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 x14ac:dyDescent="0.2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 x14ac:dyDescent="0.2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 x14ac:dyDescent="0.2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 x14ac:dyDescent="0.2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 x14ac:dyDescent="0.2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 x14ac:dyDescent="0.2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 x14ac:dyDescent="0.2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 x14ac:dyDescent="0.2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 x14ac:dyDescent="0.2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 x14ac:dyDescent="0.2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 x14ac:dyDescent="0.2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 x14ac:dyDescent="0.2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 x14ac:dyDescent="0.2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 x14ac:dyDescent="0.2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 x14ac:dyDescent="0.2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 x14ac:dyDescent="0.2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 x14ac:dyDescent="0.2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 x14ac:dyDescent="0.2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 x14ac:dyDescent="0.2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 x14ac:dyDescent="0.2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 x14ac:dyDescent="0.2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 x14ac:dyDescent="0.2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 x14ac:dyDescent="0.2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 x14ac:dyDescent="0.2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 x14ac:dyDescent="0.2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 x14ac:dyDescent="0.2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 x14ac:dyDescent="0.2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 x14ac:dyDescent="0.2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 x14ac:dyDescent="0.2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 x14ac:dyDescent="0.2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 x14ac:dyDescent="0.2">
      <c r="B1910" s="14">
        <v>2006</v>
      </c>
      <c r="C1910" s="14">
        <v>1</v>
      </c>
      <c r="D1910" s="14">
        <v>4</v>
      </c>
      <c r="E1910" s="14" t="s">
        <v>17</v>
      </c>
    </row>
    <row r="1911" spans="2:5" x14ac:dyDescent="0.2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 x14ac:dyDescent="0.2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 x14ac:dyDescent="0.2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 x14ac:dyDescent="0.2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 x14ac:dyDescent="0.2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 x14ac:dyDescent="0.2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 x14ac:dyDescent="0.2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 x14ac:dyDescent="0.2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 x14ac:dyDescent="0.2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 x14ac:dyDescent="0.2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 x14ac:dyDescent="0.2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 x14ac:dyDescent="0.2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 x14ac:dyDescent="0.2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 x14ac:dyDescent="0.2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 x14ac:dyDescent="0.2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 x14ac:dyDescent="0.2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 x14ac:dyDescent="0.2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 x14ac:dyDescent="0.2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 x14ac:dyDescent="0.2">
      <c r="B1929" s="14">
        <v>2006</v>
      </c>
      <c r="C1929" s="14">
        <v>2</v>
      </c>
      <c r="D1929" s="14">
        <v>9</v>
      </c>
      <c r="E1929" s="14">
        <v>42.7233470125</v>
      </c>
    </row>
    <row r="1930" spans="2:5" x14ac:dyDescent="0.2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 x14ac:dyDescent="0.2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 x14ac:dyDescent="0.2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 x14ac:dyDescent="0.2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 x14ac:dyDescent="0.2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 x14ac:dyDescent="0.2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 x14ac:dyDescent="0.2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 x14ac:dyDescent="0.2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 x14ac:dyDescent="0.2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 x14ac:dyDescent="0.2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 x14ac:dyDescent="0.2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 x14ac:dyDescent="0.2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 x14ac:dyDescent="0.2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 x14ac:dyDescent="0.2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 x14ac:dyDescent="0.2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 x14ac:dyDescent="0.2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 x14ac:dyDescent="0.2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 x14ac:dyDescent="0.2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 x14ac:dyDescent="0.2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 x14ac:dyDescent="0.2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 x14ac:dyDescent="0.2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 x14ac:dyDescent="0.2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 x14ac:dyDescent="0.2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 x14ac:dyDescent="0.2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 x14ac:dyDescent="0.2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 x14ac:dyDescent="0.2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 x14ac:dyDescent="0.2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 x14ac:dyDescent="0.2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 x14ac:dyDescent="0.2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 x14ac:dyDescent="0.2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 x14ac:dyDescent="0.2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 x14ac:dyDescent="0.2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 x14ac:dyDescent="0.2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 x14ac:dyDescent="0.2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 x14ac:dyDescent="0.2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 x14ac:dyDescent="0.2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 x14ac:dyDescent="0.2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 x14ac:dyDescent="0.2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 x14ac:dyDescent="0.2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 x14ac:dyDescent="0.2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 x14ac:dyDescent="0.2">
      <c r="B1970" s="14">
        <v>2007</v>
      </c>
      <c r="C1970" s="14">
        <v>1</v>
      </c>
      <c r="D1970" s="14">
        <v>8</v>
      </c>
      <c r="E1970" s="14" t="s">
        <v>17</v>
      </c>
    </row>
    <row r="1971" spans="2:5" x14ac:dyDescent="0.2">
      <c r="B1971" s="14">
        <v>2007</v>
      </c>
      <c r="C1971" s="14">
        <v>1</v>
      </c>
      <c r="D1971" s="14">
        <v>9</v>
      </c>
      <c r="E1971" s="14" t="s">
        <v>17</v>
      </c>
    </row>
    <row r="1972" spans="2:5" x14ac:dyDescent="0.2">
      <c r="B1972" s="14">
        <v>2007</v>
      </c>
      <c r="C1972" s="14">
        <v>1</v>
      </c>
      <c r="D1972" s="14">
        <v>10</v>
      </c>
      <c r="E1972" s="14" t="s">
        <v>17</v>
      </c>
    </row>
    <row r="1973" spans="2:5" x14ac:dyDescent="0.2">
      <c r="B1973" s="14">
        <v>2007</v>
      </c>
      <c r="C1973" s="14">
        <v>1</v>
      </c>
      <c r="D1973" s="14">
        <v>11</v>
      </c>
      <c r="E1973" s="14" t="s">
        <v>17</v>
      </c>
    </row>
    <row r="1974" spans="2:5" x14ac:dyDescent="0.2">
      <c r="B1974" s="14">
        <v>2007</v>
      </c>
      <c r="C1974" s="14">
        <v>1</v>
      </c>
      <c r="D1974" s="14">
        <v>12</v>
      </c>
      <c r="E1974" s="14" t="s">
        <v>17</v>
      </c>
    </row>
    <row r="1975" spans="2:5" x14ac:dyDescent="0.2">
      <c r="B1975" s="14">
        <v>2007</v>
      </c>
      <c r="C1975" s="14">
        <v>1</v>
      </c>
      <c r="D1975" s="14">
        <v>13</v>
      </c>
      <c r="E1975" s="14" t="s">
        <v>17</v>
      </c>
    </row>
    <row r="1976" spans="2:5" x14ac:dyDescent="0.2">
      <c r="B1976" s="14">
        <v>2007</v>
      </c>
      <c r="C1976" s="14">
        <v>1</v>
      </c>
      <c r="D1976" s="14">
        <v>14</v>
      </c>
      <c r="E1976" s="14" t="s">
        <v>17</v>
      </c>
    </row>
    <row r="1977" spans="2:5" x14ac:dyDescent="0.2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 x14ac:dyDescent="0.2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 x14ac:dyDescent="0.2">
      <c r="B1979" s="14">
        <v>2007</v>
      </c>
      <c r="C1979" s="14">
        <v>2</v>
      </c>
      <c r="D1979" s="14">
        <v>3</v>
      </c>
      <c r="E1979" s="14">
        <v>43.34834</v>
      </c>
    </row>
    <row r="1980" spans="2:5" x14ac:dyDescent="0.2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 x14ac:dyDescent="0.2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 x14ac:dyDescent="0.2">
      <c r="B1982" s="14">
        <v>2007</v>
      </c>
      <c r="C1982" s="14">
        <v>2</v>
      </c>
      <c r="D1982" s="14">
        <v>6</v>
      </c>
      <c r="E1982" s="14" t="s">
        <v>17</v>
      </c>
    </row>
    <row r="1983" spans="2:5" x14ac:dyDescent="0.2">
      <c r="B1983" s="14">
        <v>2007</v>
      </c>
      <c r="C1983" s="14">
        <v>2</v>
      </c>
      <c r="D1983" s="14">
        <v>7</v>
      </c>
      <c r="E1983" s="14" t="s">
        <v>17</v>
      </c>
    </row>
    <row r="1984" spans="2:5" x14ac:dyDescent="0.2">
      <c r="B1984" s="14">
        <v>2007</v>
      </c>
      <c r="C1984" s="14">
        <v>2</v>
      </c>
      <c r="D1984" s="14">
        <v>8</v>
      </c>
      <c r="E1984" s="14" t="s">
        <v>17</v>
      </c>
    </row>
    <row r="1985" spans="2:5" x14ac:dyDescent="0.2">
      <c r="B1985" s="14">
        <v>2007</v>
      </c>
      <c r="C1985" s="14">
        <v>2</v>
      </c>
      <c r="D1985" s="14">
        <v>9</v>
      </c>
      <c r="E1985" s="14" t="s">
        <v>17</v>
      </c>
    </row>
    <row r="1986" spans="2:5" x14ac:dyDescent="0.2">
      <c r="B1986" s="14">
        <v>2007</v>
      </c>
      <c r="C1986" s="14">
        <v>2</v>
      </c>
      <c r="D1986" s="14">
        <v>10</v>
      </c>
      <c r="E1986" s="14" t="s">
        <v>17</v>
      </c>
    </row>
    <row r="1987" spans="2:5" x14ac:dyDescent="0.2">
      <c r="B1987" s="14">
        <v>2007</v>
      </c>
      <c r="C1987" s="14">
        <v>2</v>
      </c>
      <c r="D1987" s="14">
        <v>11</v>
      </c>
      <c r="E1987" s="14" t="s">
        <v>17</v>
      </c>
    </row>
    <row r="1988" spans="2:5" x14ac:dyDescent="0.2">
      <c r="B1988" s="14">
        <v>2007</v>
      </c>
      <c r="C1988" s="14">
        <v>2</v>
      </c>
      <c r="D1988" s="14">
        <v>12</v>
      </c>
      <c r="E1988" s="14" t="s">
        <v>17</v>
      </c>
    </row>
    <row r="1989" spans="2:5" x14ac:dyDescent="0.2">
      <c r="B1989" s="14">
        <v>2007</v>
      </c>
      <c r="C1989" s="14">
        <v>2</v>
      </c>
      <c r="D1989" s="14">
        <v>13</v>
      </c>
      <c r="E1989" s="14" t="s">
        <v>17</v>
      </c>
    </row>
    <row r="1990" spans="2:5" x14ac:dyDescent="0.2">
      <c r="B1990" s="14">
        <v>2007</v>
      </c>
      <c r="C1990" s="14">
        <v>2</v>
      </c>
      <c r="D1990" s="14">
        <v>14</v>
      </c>
      <c r="E1990" s="14" t="s">
        <v>17</v>
      </c>
    </row>
    <row r="1991" spans="2:5" x14ac:dyDescent="0.2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 x14ac:dyDescent="0.2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 x14ac:dyDescent="0.2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 x14ac:dyDescent="0.2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 x14ac:dyDescent="0.2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 x14ac:dyDescent="0.2">
      <c r="B1996" s="14">
        <v>2007</v>
      </c>
      <c r="C1996" s="14">
        <v>3</v>
      </c>
      <c r="D1996" s="14">
        <v>6</v>
      </c>
      <c r="E1996" s="14" t="s">
        <v>17</v>
      </c>
    </row>
    <row r="1997" spans="2:5" x14ac:dyDescent="0.2">
      <c r="B1997" s="14">
        <v>2007</v>
      </c>
      <c r="C1997" s="14">
        <v>3</v>
      </c>
      <c r="D1997" s="14">
        <v>7</v>
      </c>
      <c r="E1997" s="14" t="s">
        <v>17</v>
      </c>
    </row>
    <row r="1998" spans="2:5" x14ac:dyDescent="0.2">
      <c r="B1998" s="14">
        <v>2007</v>
      </c>
      <c r="C1998" s="14">
        <v>3</v>
      </c>
      <c r="D1998" s="14">
        <v>8</v>
      </c>
      <c r="E1998" s="14" t="s">
        <v>17</v>
      </c>
    </row>
    <row r="1999" spans="2:5" x14ac:dyDescent="0.2">
      <c r="B1999" s="14">
        <v>2007</v>
      </c>
      <c r="C1999" s="14">
        <v>3</v>
      </c>
      <c r="D1999" s="14">
        <v>9</v>
      </c>
      <c r="E1999" s="14" t="s">
        <v>17</v>
      </c>
    </row>
    <row r="2000" spans="2:5" x14ac:dyDescent="0.2">
      <c r="B2000" s="14">
        <v>2007</v>
      </c>
      <c r="C2000" s="14">
        <v>3</v>
      </c>
      <c r="D2000" s="14">
        <v>10</v>
      </c>
      <c r="E2000" s="14" t="s">
        <v>17</v>
      </c>
    </row>
    <row r="2001" spans="2:5" x14ac:dyDescent="0.2">
      <c r="B2001" s="14">
        <v>2007</v>
      </c>
      <c r="C2001" s="14">
        <v>3</v>
      </c>
      <c r="D2001" s="14">
        <v>11</v>
      </c>
      <c r="E2001" s="14" t="s">
        <v>17</v>
      </c>
    </row>
    <row r="2002" spans="2:5" x14ac:dyDescent="0.2">
      <c r="B2002" s="14">
        <v>2007</v>
      </c>
      <c r="C2002" s="14">
        <v>3</v>
      </c>
      <c r="D2002" s="14">
        <v>12</v>
      </c>
      <c r="E2002" s="14" t="s">
        <v>17</v>
      </c>
    </row>
    <row r="2003" spans="2:5" x14ac:dyDescent="0.2">
      <c r="B2003" s="14">
        <v>2007</v>
      </c>
      <c r="C2003" s="14">
        <v>3</v>
      </c>
      <c r="D2003" s="14">
        <v>13</v>
      </c>
      <c r="E2003" s="14" t="s">
        <v>17</v>
      </c>
    </row>
    <row r="2004" spans="2:5" x14ac:dyDescent="0.2">
      <c r="B2004" s="14">
        <v>2007</v>
      </c>
      <c r="C2004" s="14">
        <v>3</v>
      </c>
      <c r="D2004" s="14">
        <v>14</v>
      </c>
      <c r="E2004" s="14" t="s">
        <v>17</v>
      </c>
    </row>
    <row r="2005" spans="2:5" x14ac:dyDescent="0.2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 x14ac:dyDescent="0.2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 x14ac:dyDescent="0.2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 x14ac:dyDescent="0.2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 x14ac:dyDescent="0.2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 x14ac:dyDescent="0.2">
      <c r="B2010" s="14">
        <v>2007</v>
      </c>
      <c r="C2010" s="14">
        <v>4</v>
      </c>
      <c r="D2010" s="14">
        <v>6</v>
      </c>
      <c r="E2010" s="14" t="s">
        <v>17</v>
      </c>
    </row>
    <row r="2011" spans="2:5" x14ac:dyDescent="0.2">
      <c r="B2011" s="14">
        <v>2007</v>
      </c>
      <c r="C2011" s="14">
        <v>4</v>
      </c>
      <c r="D2011" s="14">
        <v>7</v>
      </c>
      <c r="E2011" s="14" t="s">
        <v>17</v>
      </c>
    </row>
    <row r="2012" spans="2:5" x14ac:dyDescent="0.2">
      <c r="B2012" s="14">
        <v>2007</v>
      </c>
      <c r="C2012" s="14">
        <v>4</v>
      </c>
      <c r="D2012" s="14">
        <v>8</v>
      </c>
      <c r="E2012" s="14" t="s">
        <v>17</v>
      </c>
    </row>
    <row r="2013" spans="2:5" x14ac:dyDescent="0.2">
      <c r="B2013" s="14">
        <v>2007</v>
      </c>
      <c r="C2013" s="14">
        <v>4</v>
      </c>
      <c r="D2013" s="14">
        <v>9</v>
      </c>
      <c r="E2013" s="14" t="s">
        <v>17</v>
      </c>
    </row>
    <row r="2014" spans="2:5" x14ac:dyDescent="0.2">
      <c r="B2014" s="14">
        <v>2007</v>
      </c>
      <c r="C2014" s="14">
        <v>4</v>
      </c>
      <c r="D2014" s="14">
        <v>10</v>
      </c>
      <c r="E2014" s="14" t="s">
        <v>17</v>
      </c>
    </row>
    <row r="2015" spans="2:5" x14ac:dyDescent="0.2">
      <c r="B2015" s="14">
        <v>2007</v>
      </c>
      <c r="C2015" s="14">
        <v>4</v>
      </c>
      <c r="D2015" s="14">
        <v>11</v>
      </c>
      <c r="E2015" s="14" t="s">
        <v>17</v>
      </c>
    </row>
    <row r="2016" spans="2:5" x14ac:dyDescent="0.2">
      <c r="B2016" s="14">
        <v>2007</v>
      </c>
      <c r="C2016" s="14">
        <v>4</v>
      </c>
      <c r="D2016" s="14">
        <v>12</v>
      </c>
      <c r="E2016" s="14" t="s">
        <v>17</v>
      </c>
    </row>
    <row r="2017" spans="2:5" x14ac:dyDescent="0.2">
      <c r="B2017" s="14">
        <v>2007</v>
      </c>
      <c r="C2017" s="14">
        <v>4</v>
      </c>
      <c r="D2017" s="14">
        <v>13</v>
      </c>
      <c r="E2017" s="14" t="s">
        <v>17</v>
      </c>
    </row>
    <row r="2018" spans="2:5" x14ac:dyDescent="0.2">
      <c r="B2018" s="14">
        <v>2007</v>
      </c>
      <c r="C2018" s="14">
        <v>4</v>
      </c>
      <c r="D2018" s="14">
        <v>14</v>
      </c>
      <c r="E2018" s="14" t="s">
        <v>17</v>
      </c>
    </row>
    <row r="2019" spans="2:5" x14ac:dyDescent="0.2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 x14ac:dyDescent="0.2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 x14ac:dyDescent="0.2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 x14ac:dyDescent="0.2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 x14ac:dyDescent="0.2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 x14ac:dyDescent="0.2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 x14ac:dyDescent="0.2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 x14ac:dyDescent="0.2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 x14ac:dyDescent="0.2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 x14ac:dyDescent="0.2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 x14ac:dyDescent="0.2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 x14ac:dyDescent="0.2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 x14ac:dyDescent="0.2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 x14ac:dyDescent="0.2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 x14ac:dyDescent="0.2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 x14ac:dyDescent="0.2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 x14ac:dyDescent="0.2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 x14ac:dyDescent="0.2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 x14ac:dyDescent="0.2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 x14ac:dyDescent="0.2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 x14ac:dyDescent="0.2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 x14ac:dyDescent="0.2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 x14ac:dyDescent="0.2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 x14ac:dyDescent="0.2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 x14ac:dyDescent="0.2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 x14ac:dyDescent="0.2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 x14ac:dyDescent="0.2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 x14ac:dyDescent="0.2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 x14ac:dyDescent="0.2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 x14ac:dyDescent="0.2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 x14ac:dyDescent="0.2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 x14ac:dyDescent="0.2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 x14ac:dyDescent="0.2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 x14ac:dyDescent="0.2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 x14ac:dyDescent="0.2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 x14ac:dyDescent="0.2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 x14ac:dyDescent="0.2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 x14ac:dyDescent="0.2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 x14ac:dyDescent="0.2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 x14ac:dyDescent="0.2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 x14ac:dyDescent="0.2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 x14ac:dyDescent="0.2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 x14ac:dyDescent="0.2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 x14ac:dyDescent="0.2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 x14ac:dyDescent="0.2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 x14ac:dyDescent="0.2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 x14ac:dyDescent="0.2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 x14ac:dyDescent="0.2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 x14ac:dyDescent="0.2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 x14ac:dyDescent="0.2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 x14ac:dyDescent="0.2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 x14ac:dyDescent="0.2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 x14ac:dyDescent="0.2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 x14ac:dyDescent="0.2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 x14ac:dyDescent="0.2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 x14ac:dyDescent="0.2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 x14ac:dyDescent="0.2">
      <c r="B2075" s="14">
        <v>2009</v>
      </c>
      <c r="C2075" s="14">
        <v>1</v>
      </c>
      <c r="D2075" s="14">
        <v>1</v>
      </c>
      <c r="E2075" s="14">
        <v>22.39</v>
      </c>
    </row>
    <row r="2076" spans="2:5" x14ac:dyDescent="0.2">
      <c r="B2076" s="14">
        <v>2009</v>
      </c>
      <c r="C2076" s="14">
        <v>1</v>
      </c>
      <c r="D2076" s="14">
        <v>2</v>
      </c>
      <c r="E2076" s="14">
        <v>20.91</v>
      </c>
    </row>
    <row r="2077" spans="2:5" x14ac:dyDescent="0.2">
      <c r="B2077" s="14">
        <v>2009</v>
      </c>
      <c r="C2077" s="14">
        <v>1</v>
      </c>
      <c r="D2077" s="14">
        <v>3</v>
      </c>
      <c r="E2077" s="14">
        <v>21.24</v>
      </c>
    </row>
    <row r="2078" spans="2:5" x14ac:dyDescent="0.2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 x14ac:dyDescent="0.2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 x14ac:dyDescent="0.2">
      <c r="B2080" s="14">
        <v>2009</v>
      </c>
      <c r="C2080" s="14">
        <v>1</v>
      </c>
      <c r="D2080" s="14">
        <v>6</v>
      </c>
      <c r="E2080" s="14">
        <v>46.27</v>
      </c>
    </row>
    <row r="2081" spans="2:5" x14ac:dyDescent="0.2">
      <c r="B2081" s="14">
        <v>2009</v>
      </c>
      <c r="C2081" s="14">
        <v>1</v>
      </c>
      <c r="D2081" s="14">
        <v>7</v>
      </c>
      <c r="E2081" s="14">
        <v>62.36</v>
      </c>
    </row>
    <row r="2082" spans="2:5" x14ac:dyDescent="0.2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 x14ac:dyDescent="0.2">
      <c r="B2083" s="14">
        <v>2009</v>
      </c>
      <c r="C2083" s="14">
        <v>1</v>
      </c>
      <c r="D2083" s="14">
        <v>9</v>
      </c>
      <c r="E2083" s="14">
        <v>42.49</v>
      </c>
    </row>
    <row r="2084" spans="2:5" x14ac:dyDescent="0.2">
      <c r="B2084" s="14">
        <v>2009</v>
      </c>
      <c r="C2084" s="14">
        <v>1</v>
      </c>
      <c r="D2084" s="14">
        <v>10</v>
      </c>
      <c r="E2084" s="14">
        <v>42.74</v>
      </c>
    </row>
    <row r="2085" spans="2:5" x14ac:dyDescent="0.2">
      <c r="B2085" s="14">
        <v>2009</v>
      </c>
      <c r="C2085" s="14">
        <v>1</v>
      </c>
      <c r="D2085" s="14">
        <v>11</v>
      </c>
      <c r="E2085" s="14">
        <v>45.79</v>
      </c>
    </row>
    <row r="2086" spans="2:5" x14ac:dyDescent="0.2">
      <c r="B2086" s="14">
        <v>2009</v>
      </c>
      <c r="C2086" s="14">
        <v>1</v>
      </c>
      <c r="D2086" s="14">
        <v>12</v>
      </c>
      <c r="E2086" s="14">
        <v>45.79</v>
      </c>
    </row>
    <row r="2087" spans="2:5" x14ac:dyDescent="0.2">
      <c r="B2087" s="14">
        <v>2009</v>
      </c>
      <c r="C2087" s="14">
        <v>1</v>
      </c>
      <c r="D2087" s="14">
        <v>13</v>
      </c>
      <c r="E2087" s="14">
        <v>60.79</v>
      </c>
    </row>
    <row r="2088" spans="2:5" x14ac:dyDescent="0.2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 x14ac:dyDescent="0.2">
      <c r="B2089" s="14">
        <v>2009</v>
      </c>
      <c r="C2089" s="14">
        <v>2</v>
      </c>
      <c r="D2089" s="14">
        <v>1</v>
      </c>
      <c r="E2089" s="14">
        <v>23.89</v>
      </c>
    </row>
    <row r="2090" spans="2:5" x14ac:dyDescent="0.2">
      <c r="B2090" s="14">
        <v>2009</v>
      </c>
      <c r="C2090" s="14">
        <v>2</v>
      </c>
      <c r="D2090" s="14">
        <v>2</v>
      </c>
      <c r="E2090" s="14">
        <v>22.99</v>
      </c>
    </row>
    <row r="2091" spans="2:5" x14ac:dyDescent="0.2">
      <c r="B2091" s="14">
        <v>2009</v>
      </c>
      <c r="C2091" s="14">
        <v>2</v>
      </c>
      <c r="D2091" s="14">
        <v>3</v>
      </c>
      <c r="E2091" s="14">
        <v>34.78</v>
      </c>
    </row>
    <row r="2092" spans="2:5" x14ac:dyDescent="0.2">
      <c r="B2092" s="14">
        <v>2009</v>
      </c>
      <c r="C2092" s="14">
        <v>2</v>
      </c>
      <c r="D2092" s="14">
        <v>4</v>
      </c>
      <c r="E2092" s="14">
        <v>30.51</v>
      </c>
    </row>
    <row r="2093" spans="2:5" x14ac:dyDescent="0.2">
      <c r="B2093" s="14">
        <v>2009</v>
      </c>
      <c r="C2093" s="14">
        <v>2</v>
      </c>
      <c r="D2093" s="14">
        <v>5</v>
      </c>
      <c r="E2093" s="14">
        <v>43.76</v>
      </c>
    </row>
    <row r="2094" spans="2:5" x14ac:dyDescent="0.2">
      <c r="B2094" s="14">
        <v>2009</v>
      </c>
      <c r="C2094" s="14">
        <v>2</v>
      </c>
      <c r="D2094" s="14">
        <v>6</v>
      </c>
      <c r="E2094" s="14">
        <v>62.56</v>
      </c>
    </row>
    <row r="2095" spans="2:5" x14ac:dyDescent="0.2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 x14ac:dyDescent="0.2">
      <c r="B2096" s="14">
        <v>2009</v>
      </c>
      <c r="C2096" s="14">
        <v>2</v>
      </c>
      <c r="D2096" s="14">
        <v>8</v>
      </c>
      <c r="E2096" s="14">
        <v>40.39</v>
      </c>
    </row>
    <row r="2097" spans="2:5" x14ac:dyDescent="0.2">
      <c r="B2097" s="14">
        <v>2009</v>
      </c>
      <c r="C2097" s="14">
        <v>2</v>
      </c>
      <c r="D2097" s="14">
        <v>9</v>
      </c>
      <c r="E2097" s="14">
        <v>44.77</v>
      </c>
    </row>
    <row r="2098" spans="2:5" x14ac:dyDescent="0.2">
      <c r="B2098" s="14">
        <v>2009</v>
      </c>
      <c r="C2098" s="14">
        <v>2</v>
      </c>
      <c r="D2098" s="14">
        <v>10</v>
      </c>
      <c r="E2098" s="14">
        <v>48.49</v>
      </c>
    </row>
    <row r="2099" spans="2:5" x14ac:dyDescent="0.2">
      <c r="B2099" s="14">
        <v>2009</v>
      </c>
      <c r="C2099" s="14">
        <v>2</v>
      </c>
      <c r="D2099" s="14">
        <v>11</v>
      </c>
      <c r="E2099" s="14">
        <v>45.53</v>
      </c>
    </row>
    <row r="2100" spans="2:5" x14ac:dyDescent="0.2">
      <c r="B2100" s="14">
        <v>2009</v>
      </c>
      <c r="C2100" s="14">
        <v>2</v>
      </c>
      <c r="D2100" s="14">
        <v>12</v>
      </c>
      <c r="E2100" s="14">
        <v>59.73</v>
      </c>
    </row>
    <row r="2101" spans="2:5" x14ac:dyDescent="0.2">
      <c r="B2101" s="14">
        <v>2009</v>
      </c>
      <c r="C2101" s="14">
        <v>2</v>
      </c>
      <c r="D2101" s="14">
        <v>13</v>
      </c>
      <c r="E2101" s="14">
        <v>75</v>
      </c>
    </row>
    <row r="2102" spans="2:5" x14ac:dyDescent="0.2">
      <c r="B2102" s="14">
        <v>2009</v>
      </c>
      <c r="C2102" s="14">
        <v>2</v>
      </c>
      <c r="D2102" s="14">
        <v>14</v>
      </c>
      <c r="E2102" s="14">
        <v>47.68</v>
      </c>
    </row>
    <row r="2103" spans="2:5" x14ac:dyDescent="0.2">
      <c r="B2103" s="14">
        <v>2009</v>
      </c>
      <c r="C2103" s="14">
        <v>3</v>
      </c>
      <c r="D2103" s="14">
        <v>1</v>
      </c>
      <c r="E2103" s="14">
        <v>26.31</v>
      </c>
    </row>
    <row r="2104" spans="2:5" x14ac:dyDescent="0.2">
      <c r="B2104" s="14">
        <v>2009</v>
      </c>
      <c r="C2104" s="14">
        <v>3</v>
      </c>
      <c r="D2104" s="14">
        <v>2</v>
      </c>
      <c r="E2104" s="14">
        <v>26.59</v>
      </c>
    </row>
    <row r="2105" spans="2:5" x14ac:dyDescent="0.2">
      <c r="B2105" s="14">
        <v>2009</v>
      </c>
      <c r="C2105" s="14">
        <v>3</v>
      </c>
      <c r="D2105" s="14">
        <v>3</v>
      </c>
      <c r="E2105" s="14">
        <v>32.61</v>
      </c>
    </row>
    <row r="2106" spans="2:5" x14ac:dyDescent="0.2">
      <c r="B2106" s="14">
        <v>2009</v>
      </c>
      <c r="C2106" s="14">
        <v>3</v>
      </c>
      <c r="D2106" s="14">
        <v>4</v>
      </c>
      <c r="E2106" s="14">
        <v>42.67</v>
      </c>
    </row>
    <row r="2107" spans="2:5" x14ac:dyDescent="0.2">
      <c r="B2107" s="14">
        <v>2009</v>
      </c>
      <c r="C2107" s="14">
        <v>3</v>
      </c>
      <c r="D2107" s="14">
        <v>5</v>
      </c>
      <c r="E2107" s="14">
        <v>52.16</v>
      </c>
    </row>
    <row r="2108" spans="2:5" x14ac:dyDescent="0.2">
      <c r="B2108" s="14">
        <v>2009</v>
      </c>
      <c r="C2108" s="14">
        <v>3</v>
      </c>
      <c r="D2108" s="14">
        <v>6</v>
      </c>
      <c r="E2108" s="14">
        <v>62.15</v>
      </c>
    </row>
    <row r="2109" spans="2:5" x14ac:dyDescent="0.2">
      <c r="B2109" s="14">
        <v>2009</v>
      </c>
      <c r="C2109" s="14">
        <v>3</v>
      </c>
      <c r="D2109" s="14">
        <v>7</v>
      </c>
      <c r="E2109" s="14">
        <v>80.36</v>
      </c>
    </row>
    <row r="2110" spans="2:5" x14ac:dyDescent="0.2">
      <c r="B2110" s="14">
        <v>2009</v>
      </c>
      <c r="C2110" s="14">
        <v>3</v>
      </c>
      <c r="D2110" s="14">
        <v>8</v>
      </c>
      <c r="E2110" s="14">
        <v>53.01</v>
      </c>
    </row>
    <row r="2111" spans="2:5" x14ac:dyDescent="0.2">
      <c r="B2111" s="14">
        <v>2009</v>
      </c>
      <c r="C2111" s="14">
        <v>3</v>
      </c>
      <c r="D2111" s="14">
        <v>9</v>
      </c>
      <c r="E2111" s="14">
        <v>52.62</v>
      </c>
    </row>
    <row r="2112" spans="2:5" x14ac:dyDescent="0.2">
      <c r="B2112" s="14">
        <v>2009</v>
      </c>
      <c r="C2112" s="14">
        <v>3</v>
      </c>
      <c r="D2112" s="14">
        <v>10</v>
      </c>
      <c r="E2112" s="14">
        <v>58.02</v>
      </c>
    </row>
    <row r="2113" spans="2:5" x14ac:dyDescent="0.2">
      <c r="B2113" s="14">
        <v>2009</v>
      </c>
      <c r="C2113" s="14">
        <v>3</v>
      </c>
      <c r="D2113" s="14">
        <v>11</v>
      </c>
      <c r="E2113" s="14">
        <v>64.2</v>
      </c>
    </row>
    <row r="2114" spans="2:5" x14ac:dyDescent="0.2">
      <c r="B2114" s="14">
        <v>2009</v>
      </c>
      <c r="C2114" s="14">
        <v>3</v>
      </c>
      <c r="D2114" s="14">
        <v>12</v>
      </c>
      <c r="E2114" s="14">
        <v>52.55</v>
      </c>
    </row>
    <row r="2115" spans="2:5" x14ac:dyDescent="0.2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 x14ac:dyDescent="0.2">
      <c r="B2116" s="14">
        <v>2009</v>
      </c>
      <c r="C2116" s="14">
        <v>3</v>
      </c>
      <c r="D2116" s="14">
        <v>14</v>
      </c>
      <c r="E2116" s="14">
        <v>47.54</v>
      </c>
    </row>
    <row r="2117" spans="2:5" x14ac:dyDescent="0.2">
      <c r="B2117" s="14">
        <v>2009</v>
      </c>
      <c r="C2117" s="14">
        <v>4</v>
      </c>
      <c r="D2117" s="14">
        <v>1</v>
      </c>
      <c r="E2117" s="14">
        <v>21.31</v>
      </c>
    </row>
    <row r="2118" spans="2:5" x14ac:dyDescent="0.2">
      <c r="B2118" s="14">
        <v>2009</v>
      </c>
      <c r="C2118" s="14">
        <v>4</v>
      </c>
      <c r="D2118" s="14">
        <v>2</v>
      </c>
      <c r="E2118" s="14">
        <v>22.07</v>
      </c>
    </row>
    <row r="2119" spans="2:5" x14ac:dyDescent="0.2">
      <c r="B2119" s="14">
        <v>2009</v>
      </c>
      <c r="C2119" s="14">
        <v>4</v>
      </c>
      <c r="D2119" s="14">
        <v>3</v>
      </c>
      <c r="E2119" s="14">
        <v>29.96</v>
      </c>
    </row>
    <row r="2120" spans="2:5" x14ac:dyDescent="0.2">
      <c r="B2120" s="14">
        <v>2009</v>
      </c>
      <c r="C2120" s="14">
        <v>4</v>
      </c>
      <c r="D2120" s="14">
        <v>4</v>
      </c>
      <c r="E2120" s="14">
        <v>42.21</v>
      </c>
    </row>
    <row r="2121" spans="2:5" x14ac:dyDescent="0.2">
      <c r="B2121" s="14">
        <v>2009</v>
      </c>
      <c r="C2121" s="14">
        <v>4</v>
      </c>
      <c r="D2121" s="14">
        <v>5</v>
      </c>
      <c r="E2121" s="14">
        <v>42.21</v>
      </c>
    </row>
    <row r="2122" spans="2:5" x14ac:dyDescent="0.2">
      <c r="B2122" s="14">
        <v>2009</v>
      </c>
      <c r="C2122" s="14">
        <v>4</v>
      </c>
      <c r="D2122" s="14">
        <v>6</v>
      </c>
      <c r="E2122" s="14">
        <v>58.11</v>
      </c>
    </row>
    <row r="2123" spans="2:5" x14ac:dyDescent="0.2">
      <c r="B2123" s="14">
        <v>2009</v>
      </c>
      <c r="C2123" s="14">
        <v>4</v>
      </c>
      <c r="D2123" s="14">
        <v>7</v>
      </c>
      <c r="E2123" s="14">
        <v>71.63</v>
      </c>
    </row>
    <row r="2124" spans="2:5" x14ac:dyDescent="0.2">
      <c r="B2124" s="14">
        <v>2009</v>
      </c>
      <c r="C2124" s="14">
        <v>4</v>
      </c>
      <c r="D2124" s="14">
        <v>8</v>
      </c>
      <c r="E2124" s="14">
        <v>49.23</v>
      </c>
    </row>
    <row r="2125" spans="2:5" x14ac:dyDescent="0.2">
      <c r="B2125" s="14">
        <v>2009</v>
      </c>
      <c r="C2125" s="14">
        <v>4</v>
      </c>
      <c r="D2125" s="14">
        <v>9</v>
      </c>
      <c r="E2125" s="14">
        <v>45.79</v>
      </c>
    </row>
    <row r="2126" spans="2:5" x14ac:dyDescent="0.2">
      <c r="B2126" s="14">
        <v>2009</v>
      </c>
      <c r="C2126" s="14">
        <v>4</v>
      </c>
      <c r="D2126" s="14">
        <v>10</v>
      </c>
      <c r="E2126" s="14">
        <v>55.13</v>
      </c>
    </row>
    <row r="2127" spans="2:5" x14ac:dyDescent="0.2">
      <c r="B2127" s="14">
        <v>2009</v>
      </c>
      <c r="C2127" s="14">
        <v>4</v>
      </c>
      <c r="D2127" s="14">
        <v>11</v>
      </c>
      <c r="E2127" s="14">
        <v>45.37</v>
      </c>
    </row>
    <row r="2128" spans="2:5" x14ac:dyDescent="0.2">
      <c r="B2128" s="14">
        <v>2009</v>
      </c>
      <c r="C2128" s="14">
        <v>4</v>
      </c>
      <c r="D2128" s="14">
        <v>12</v>
      </c>
      <c r="E2128" s="14">
        <v>51.28</v>
      </c>
    </row>
    <row r="2129" spans="2:5" x14ac:dyDescent="0.2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 x14ac:dyDescent="0.2">
      <c r="B2130" s="14">
        <v>2009</v>
      </c>
      <c r="C2130" s="14">
        <v>4</v>
      </c>
      <c r="D2130" s="14">
        <v>14</v>
      </c>
      <c r="E2130" s="14">
        <v>48.14</v>
      </c>
    </row>
    <row r="2131" spans="2:5" x14ac:dyDescent="0.2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 x14ac:dyDescent="0.2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 x14ac:dyDescent="0.2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 x14ac:dyDescent="0.2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 x14ac:dyDescent="0.2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 x14ac:dyDescent="0.2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 x14ac:dyDescent="0.2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 x14ac:dyDescent="0.2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 x14ac:dyDescent="0.2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 x14ac:dyDescent="0.2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 x14ac:dyDescent="0.2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 x14ac:dyDescent="0.2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 x14ac:dyDescent="0.2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 x14ac:dyDescent="0.2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 x14ac:dyDescent="0.2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 x14ac:dyDescent="0.2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 x14ac:dyDescent="0.2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 x14ac:dyDescent="0.2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 x14ac:dyDescent="0.2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 x14ac:dyDescent="0.2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 x14ac:dyDescent="0.2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 x14ac:dyDescent="0.2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 x14ac:dyDescent="0.2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 x14ac:dyDescent="0.2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 x14ac:dyDescent="0.2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 x14ac:dyDescent="0.2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 x14ac:dyDescent="0.2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 x14ac:dyDescent="0.2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 x14ac:dyDescent="0.2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 x14ac:dyDescent="0.2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 x14ac:dyDescent="0.2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 x14ac:dyDescent="0.2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 x14ac:dyDescent="0.2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 x14ac:dyDescent="0.2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 x14ac:dyDescent="0.2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 x14ac:dyDescent="0.2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 x14ac:dyDescent="0.2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 x14ac:dyDescent="0.2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 x14ac:dyDescent="0.2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 x14ac:dyDescent="0.2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 x14ac:dyDescent="0.2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 x14ac:dyDescent="0.2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 x14ac:dyDescent="0.2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 x14ac:dyDescent="0.2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 x14ac:dyDescent="0.2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 x14ac:dyDescent="0.2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 x14ac:dyDescent="0.2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 x14ac:dyDescent="0.2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 x14ac:dyDescent="0.2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 x14ac:dyDescent="0.2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 x14ac:dyDescent="0.2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 x14ac:dyDescent="0.2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 x14ac:dyDescent="0.2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 x14ac:dyDescent="0.2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 x14ac:dyDescent="0.2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 x14ac:dyDescent="0.2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 x14ac:dyDescent="0.2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 x14ac:dyDescent="0.2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 x14ac:dyDescent="0.2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 x14ac:dyDescent="0.2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 x14ac:dyDescent="0.2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 x14ac:dyDescent="0.2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 x14ac:dyDescent="0.2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 x14ac:dyDescent="0.2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 x14ac:dyDescent="0.2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 x14ac:dyDescent="0.2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 x14ac:dyDescent="0.2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 x14ac:dyDescent="0.2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 x14ac:dyDescent="0.2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 x14ac:dyDescent="0.2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 x14ac:dyDescent="0.2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 x14ac:dyDescent="0.2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 x14ac:dyDescent="0.2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 x14ac:dyDescent="0.2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 x14ac:dyDescent="0.2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 x14ac:dyDescent="0.2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 x14ac:dyDescent="0.2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 x14ac:dyDescent="0.2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 x14ac:dyDescent="0.2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 x14ac:dyDescent="0.2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 x14ac:dyDescent="0.2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 x14ac:dyDescent="0.2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 x14ac:dyDescent="0.2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 x14ac:dyDescent="0.2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 x14ac:dyDescent="0.2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 x14ac:dyDescent="0.2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 x14ac:dyDescent="0.2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 x14ac:dyDescent="0.2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 x14ac:dyDescent="0.2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 x14ac:dyDescent="0.2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 x14ac:dyDescent="0.2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 x14ac:dyDescent="0.2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 x14ac:dyDescent="0.2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 x14ac:dyDescent="0.2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 x14ac:dyDescent="0.2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 x14ac:dyDescent="0.2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 x14ac:dyDescent="0.2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 x14ac:dyDescent="0.2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 x14ac:dyDescent="0.2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 x14ac:dyDescent="0.2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 x14ac:dyDescent="0.2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 x14ac:dyDescent="0.2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 x14ac:dyDescent="0.2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 x14ac:dyDescent="0.2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 x14ac:dyDescent="0.2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 x14ac:dyDescent="0.2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 x14ac:dyDescent="0.2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 x14ac:dyDescent="0.2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 x14ac:dyDescent="0.2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 x14ac:dyDescent="0.2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 x14ac:dyDescent="0.2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 x14ac:dyDescent="0.2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 x14ac:dyDescent="0.2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 x14ac:dyDescent="0.2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 x14ac:dyDescent="0.2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 x14ac:dyDescent="0.2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 x14ac:dyDescent="0.2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 x14ac:dyDescent="0.2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 x14ac:dyDescent="0.2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 x14ac:dyDescent="0.2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 x14ac:dyDescent="0.2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 x14ac:dyDescent="0.2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 x14ac:dyDescent="0.2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 x14ac:dyDescent="0.2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 x14ac:dyDescent="0.2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 x14ac:dyDescent="0.2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 x14ac:dyDescent="0.2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 x14ac:dyDescent="0.2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 x14ac:dyDescent="0.2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 x14ac:dyDescent="0.2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 x14ac:dyDescent="0.2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 x14ac:dyDescent="0.2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 x14ac:dyDescent="0.2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 x14ac:dyDescent="0.2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 x14ac:dyDescent="0.2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 x14ac:dyDescent="0.2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 x14ac:dyDescent="0.2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 x14ac:dyDescent="0.2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 x14ac:dyDescent="0.2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 x14ac:dyDescent="0.2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 x14ac:dyDescent="0.2">
      <c r="B2271" s="14">
        <v>2012</v>
      </c>
      <c r="C2271" s="14">
        <v>3</v>
      </c>
      <c r="D2271" s="14">
        <v>1</v>
      </c>
      <c r="E2271" s="14">
        <v>27.0188775648</v>
      </c>
    </row>
    <row r="2272" spans="2:5" x14ac:dyDescent="0.2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 x14ac:dyDescent="0.2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 x14ac:dyDescent="0.2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 x14ac:dyDescent="0.2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 x14ac:dyDescent="0.2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 x14ac:dyDescent="0.2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 x14ac:dyDescent="0.2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 x14ac:dyDescent="0.2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 x14ac:dyDescent="0.2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 x14ac:dyDescent="0.2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 x14ac:dyDescent="0.2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 x14ac:dyDescent="0.2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 x14ac:dyDescent="0.2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 x14ac:dyDescent="0.2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 x14ac:dyDescent="0.2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 x14ac:dyDescent="0.2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 x14ac:dyDescent="0.2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 x14ac:dyDescent="0.2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 x14ac:dyDescent="0.2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 x14ac:dyDescent="0.2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 x14ac:dyDescent="0.2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 x14ac:dyDescent="0.2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 x14ac:dyDescent="0.2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 x14ac:dyDescent="0.2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 x14ac:dyDescent="0.2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 x14ac:dyDescent="0.2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 x14ac:dyDescent="0.2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 x14ac:dyDescent="0.2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 x14ac:dyDescent="0.2">
      <c r="B2300" s="14">
        <v>2013</v>
      </c>
      <c r="C2300" s="14">
        <v>1</v>
      </c>
      <c r="D2300" s="14">
        <v>2</v>
      </c>
      <c r="E2300" s="14">
        <v>14.609397825</v>
      </c>
    </row>
    <row r="2301" spans="2:5" x14ac:dyDescent="0.2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 x14ac:dyDescent="0.2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 x14ac:dyDescent="0.2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 x14ac:dyDescent="0.2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 x14ac:dyDescent="0.2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 x14ac:dyDescent="0.2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 x14ac:dyDescent="0.2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 x14ac:dyDescent="0.2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 x14ac:dyDescent="0.2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 x14ac:dyDescent="0.2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 x14ac:dyDescent="0.2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 x14ac:dyDescent="0.2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 x14ac:dyDescent="0.2">
      <c r="B2313" s="14">
        <v>2013</v>
      </c>
      <c r="C2313" s="14">
        <v>2</v>
      </c>
      <c r="D2313" s="14">
        <v>1</v>
      </c>
      <c r="E2313" s="14">
        <v>19.4715378</v>
      </c>
    </row>
    <row r="2314" spans="2:5" x14ac:dyDescent="0.2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 x14ac:dyDescent="0.2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 x14ac:dyDescent="0.2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 x14ac:dyDescent="0.2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 x14ac:dyDescent="0.2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 x14ac:dyDescent="0.2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 x14ac:dyDescent="0.2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 x14ac:dyDescent="0.2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 x14ac:dyDescent="0.2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 x14ac:dyDescent="0.2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 x14ac:dyDescent="0.2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 x14ac:dyDescent="0.2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 x14ac:dyDescent="0.2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 x14ac:dyDescent="0.2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 x14ac:dyDescent="0.2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 x14ac:dyDescent="0.2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 x14ac:dyDescent="0.2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 x14ac:dyDescent="0.2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 x14ac:dyDescent="0.2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 x14ac:dyDescent="0.2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 x14ac:dyDescent="0.2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 x14ac:dyDescent="0.2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 x14ac:dyDescent="0.2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 x14ac:dyDescent="0.2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 x14ac:dyDescent="0.2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 x14ac:dyDescent="0.2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 x14ac:dyDescent="0.2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 x14ac:dyDescent="0.2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 x14ac:dyDescent="0.2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 x14ac:dyDescent="0.2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 x14ac:dyDescent="0.2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 x14ac:dyDescent="0.2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 x14ac:dyDescent="0.2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 x14ac:dyDescent="0.2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 x14ac:dyDescent="0.2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 x14ac:dyDescent="0.2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 x14ac:dyDescent="0.2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 x14ac:dyDescent="0.2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 x14ac:dyDescent="0.2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 x14ac:dyDescent="0.2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 x14ac:dyDescent="0.2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8"/>
  <sheetViews>
    <sheetView zoomScale="85" zoomScaleNormal="85" workbookViewId="0">
      <selection activeCell="AL7" sqref="AL7"/>
    </sheetView>
  </sheetViews>
  <sheetFormatPr defaultRowHeight="12.75" x14ac:dyDescent="0.2"/>
  <cols>
    <col min="1" max="6" width="9.140625" style="14"/>
    <col min="7" max="11" width="12.140625" style="14" customWidth="1"/>
    <col min="12" max="16384" width="9.140625" style="14"/>
  </cols>
  <sheetData>
    <row r="1" spans="2:27" ht="13.5" thickBot="1" x14ac:dyDescent="0.25">
      <c r="G1" s="24" t="s">
        <v>392</v>
      </c>
      <c r="H1" s="24"/>
      <c r="I1" s="24"/>
      <c r="J1" s="24"/>
      <c r="K1" s="24"/>
      <c r="L1" s="327" t="s">
        <v>399</v>
      </c>
      <c r="M1" s="327"/>
      <c r="N1" s="327"/>
      <c r="O1" s="327"/>
      <c r="P1" s="327"/>
      <c r="Q1" s="328" t="s">
        <v>398</v>
      </c>
      <c r="R1" s="328"/>
      <c r="S1" s="328"/>
      <c r="T1" s="329"/>
      <c r="U1" s="329"/>
    </row>
    <row r="2" spans="2:27" ht="13.5" thickBot="1" x14ac:dyDescent="0.25">
      <c r="B2" s="153" t="s">
        <v>391</v>
      </c>
      <c r="C2" s="153" t="s">
        <v>0</v>
      </c>
      <c r="D2" s="153" t="s">
        <v>275</v>
      </c>
      <c r="E2" s="153" t="s">
        <v>119</v>
      </c>
      <c r="G2" s="24" t="s">
        <v>400</v>
      </c>
      <c r="H2" s="24" t="s">
        <v>396</v>
      </c>
      <c r="I2" s="24" t="s">
        <v>397</v>
      </c>
      <c r="J2" s="24" t="s">
        <v>402</v>
      </c>
      <c r="K2" s="24" t="s">
        <v>221</v>
      </c>
      <c r="L2" s="327" t="s">
        <v>400</v>
      </c>
      <c r="M2" s="330" t="s">
        <v>396</v>
      </c>
      <c r="N2" s="330" t="s">
        <v>397</v>
      </c>
      <c r="O2" s="330" t="s">
        <v>403</v>
      </c>
      <c r="P2" s="330" t="s">
        <v>221</v>
      </c>
      <c r="Q2" s="328" t="s">
        <v>400</v>
      </c>
      <c r="R2" s="331"/>
      <c r="S2" s="331"/>
      <c r="T2" s="331" t="s">
        <v>404</v>
      </c>
      <c r="U2" s="331" t="s">
        <v>221</v>
      </c>
      <c r="V2" s="332" t="s">
        <v>377</v>
      </c>
      <c r="W2" s="333" t="s">
        <v>356</v>
      </c>
      <c r="X2" s="333" t="s">
        <v>393</v>
      </c>
      <c r="Y2" s="333" t="s">
        <v>394</v>
      </c>
      <c r="Z2" s="333"/>
      <c r="AA2" s="333" t="s">
        <v>395</v>
      </c>
    </row>
    <row r="3" spans="2:27" x14ac:dyDescent="0.2">
      <c r="B3" s="332"/>
      <c r="C3" s="334">
        <v>1971</v>
      </c>
      <c r="D3" s="334">
        <v>35.375</v>
      </c>
      <c r="E3" s="334">
        <v>3.5394999999999999</v>
      </c>
      <c r="G3" s="335">
        <v>9.17</v>
      </c>
      <c r="H3" s="335">
        <f>SQRT(2*G3/4)</f>
        <v>2.1412613105363856</v>
      </c>
      <c r="I3" s="335">
        <v>2.02</v>
      </c>
      <c r="J3" s="335">
        <f>H3*I3</f>
        <v>4.3253478472834992</v>
      </c>
      <c r="K3" s="339">
        <f>J3*60*1.12/1000</f>
        <v>0.29066337533745124</v>
      </c>
      <c r="L3" s="335">
        <v>7.63</v>
      </c>
      <c r="M3" s="14">
        <f>SQRT(2*L43/4)</f>
        <v>2.6048032555262211</v>
      </c>
      <c r="N3" s="335">
        <v>2.0499999999999998</v>
      </c>
      <c r="O3" s="259">
        <f>M3*N3</f>
        <v>5.3398466738287524</v>
      </c>
      <c r="P3" s="14">
        <f>O3*60*1.12/1000</f>
        <v>0.35883769648129216</v>
      </c>
      <c r="Q3" s="14">
        <v>10.42</v>
      </c>
      <c r="R3" s="14">
        <v>2.16</v>
      </c>
      <c r="S3" s="14">
        <v>2.16</v>
      </c>
      <c r="T3" s="14">
        <v>6.97</v>
      </c>
      <c r="U3" s="259">
        <f>T3*60*1.12/1000</f>
        <v>0.46838400000000002</v>
      </c>
      <c r="V3" s="336">
        <v>1</v>
      </c>
      <c r="W3" s="337">
        <v>1971</v>
      </c>
      <c r="X3" s="337">
        <v>0</v>
      </c>
      <c r="Y3" s="337">
        <v>42</v>
      </c>
      <c r="Z3" s="337">
        <v>35.418999999999997</v>
      </c>
      <c r="AA3" s="337">
        <v>3.3889999999999998</v>
      </c>
    </row>
    <row r="4" spans="2:27" x14ac:dyDescent="0.2">
      <c r="B4" s="336"/>
      <c r="C4" s="337">
        <v>1972</v>
      </c>
      <c r="D4" s="337">
        <v>25.430700000000002</v>
      </c>
      <c r="E4" s="337">
        <v>3.3666999999999998</v>
      </c>
      <c r="G4" s="335">
        <v>6.83</v>
      </c>
      <c r="H4" s="335">
        <f t="shared" ref="H4:H46" si="0">SQRT(2*G4/4)</f>
        <v>1.8479718612576328</v>
      </c>
      <c r="I4" s="335">
        <v>2.02</v>
      </c>
      <c r="J4" s="335">
        <f t="shared" ref="J4:J46" si="1">H4*I4</f>
        <v>3.7329031597404181</v>
      </c>
      <c r="K4" s="339">
        <f t="shared" ref="K4:K46" si="2">J4*60*1.12/1000</f>
        <v>0.2508510923345561</v>
      </c>
      <c r="L4" s="335">
        <v>2.5</v>
      </c>
      <c r="M4" s="14">
        <f>SQRT(2*L4/3)</f>
        <v>1.2909944487358056</v>
      </c>
      <c r="N4" s="335">
        <v>2.0499999999999998</v>
      </c>
      <c r="O4" s="259">
        <f t="shared" ref="O4:O46" si="3">M4*N4</f>
        <v>2.6465386199084011</v>
      </c>
      <c r="P4" s="14">
        <f t="shared" ref="P4:P46" si="4">O4*60*1.12/1000</f>
        <v>0.1778473952578446</v>
      </c>
      <c r="Q4" s="335">
        <v>1.61</v>
      </c>
      <c r="R4" s="335">
        <v>2.16</v>
      </c>
      <c r="S4" s="335">
        <v>2.16</v>
      </c>
      <c r="T4" s="14">
        <v>2.74</v>
      </c>
      <c r="U4" s="259">
        <f t="shared" ref="U4:U46" si="5">T4*60*1.12/1000</f>
        <v>0.18412800000000001</v>
      </c>
      <c r="V4" s="336">
        <v>2</v>
      </c>
      <c r="W4" s="337">
        <v>1972</v>
      </c>
      <c r="X4" s="337">
        <v>0</v>
      </c>
      <c r="Y4" s="337">
        <v>42</v>
      </c>
      <c r="Z4" s="337">
        <v>25.633600000000001</v>
      </c>
      <c r="AA4" s="337">
        <v>2.9676</v>
      </c>
    </row>
    <row r="5" spans="2:27" x14ac:dyDescent="0.2">
      <c r="B5" s="336"/>
      <c r="C5" s="337">
        <v>1974</v>
      </c>
      <c r="D5" s="337">
        <v>28.3551</v>
      </c>
      <c r="E5" s="337">
        <v>6.0574000000000003</v>
      </c>
      <c r="G5" s="335">
        <v>7.43</v>
      </c>
      <c r="H5" s="335">
        <f t="shared" si="0"/>
        <v>1.9274335267396383</v>
      </c>
      <c r="I5" s="335">
        <v>2.02</v>
      </c>
      <c r="J5" s="335">
        <f t="shared" si="1"/>
        <v>3.8934157240140692</v>
      </c>
      <c r="K5" s="339">
        <f t="shared" si="2"/>
        <v>0.26163753665374551</v>
      </c>
      <c r="L5" s="335">
        <v>5.43</v>
      </c>
      <c r="M5" s="14">
        <f t="shared" ref="M5:M46" si="6">SQRT(2*L5/3)</f>
        <v>1.9026297590440446</v>
      </c>
      <c r="N5" s="335">
        <v>2.0499999999999998</v>
      </c>
      <c r="O5" s="259">
        <f t="shared" si="3"/>
        <v>3.9003910060402913</v>
      </c>
      <c r="P5" s="14">
        <f t="shared" si="4"/>
        <v>0.26210627560590755</v>
      </c>
      <c r="Q5" s="14">
        <v>4.62</v>
      </c>
      <c r="R5" s="14">
        <v>2.16</v>
      </c>
      <c r="S5" s="14">
        <v>2.16</v>
      </c>
      <c r="T5" s="14">
        <v>4.6399999999999997</v>
      </c>
      <c r="U5" s="259">
        <f t="shared" si="5"/>
        <v>0.31180799999999997</v>
      </c>
      <c r="V5" s="336">
        <v>3</v>
      </c>
      <c r="W5" s="337">
        <v>1974</v>
      </c>
      <c r="X5" s="337">
        <v>0</v>
      </c>
      <c r="Y5" s="337">
        <v>42</v>
      </c>
      <c r="Z5" s="337">
        <v>28.4725</v>
      </c>
      <c r="AA5" s="337">
        <v>6.4363000000000001</v>
      </c>
    </row>
    <row r="6" spans="2:27" x14ac:dyDescent="0.2">
      <c r="B6" s="336"/>
      <c r="C6" s="337">
        <v>1975</v>
      </c>
      <c r="D6" s="337">
        <v>43.562199999999997</v>
      </c>
      <c r="E6" s="337">
        <v>8.3470999999999993</v>
      </c>
      <c r="G6" s="335">
        <v>8.58</v>
      </c>
      <c r="H6" s="335">
        <f t="shared" si="0"/>
        <v>2.0712315177207978</v>
      </c>
      <c r="I6" s="335">
        <v>2.02</v>
      </c>
      <c r="J6" s="335">
        <f t="shared" si="1"/>
        <v>4.1838876657960116</v>
      </c>
      <c r="K6" s="339">
        <f t="shared" si="2"/>
        <v>0.28115725114149198</v>
      </c>
      <c r="L6" s="335">
        <v>9.26</v>
      </c>
      <c r="M6" s="14">
        <f t="shared" si="6"/>
        <v>2.4846193538112296</v>
      </c>
      <c r="N6" s="335">
        <v>2.0499999999999998</v>
      </c>
      <c r="O6" s="259">
        <f t="shared" si="3"/>
        <v>5.0934696753130204</v>
      </c>
      <c r="P6" s="14">
        <f t="shared" si="4"/>
        <v>0.34228116218103505</v>
      </c>
      <c r="Q6" s="14">
        <v>6.85</v>
      </c>
      <c r="R6" s="14">
        <v>2.16</v>
      </c>
      <c r="S6" s="335">
        <v>2.16</v>
      </c>
      <c r="T6" s="14">
        <v>5.65</v>
      </c>
      <c r="U6" s="259">
        <f t="shared" si="5"/>
        <v>0.37968000000000007</v>
      </c>
      <c r="V6" s="336">
        <v>4</v>
      </c>
      <c r="W6" s="337">
        <v>1975</v>
      </c>
      <c r="X6" s="337">
        <v>0</v>
      </c>
      <c r="Y6" s="337">
        <v>42</v>
      </c>
      <c r="Z6" s="337">
        <v>42.672699999999999</v>
      </c>
      <c r="AA6" s="337">
        <v>8.5767000000000007</v>
      </c>
    </row>
    <row r="7" spans="2:27" x14ac:dyDescent="0.2">
      <c r="B7" s="336"/>
      <c r="C7" s="337">
        <v>1976</v>
      </c>
      <c r="D7" s="337">
        <v>37.477600000000002</v>
      </c>
      <c r="E7" s="337">
        <v>7.8299000000000003</v>
      </c>
      <c r="G7" s="335">
        <v>8.7799999999999994</v>
      </c>
      <c r="H7" s="335">
        <f t="shared" si="0"/>
        <v>2.0952326839756963</v>
      </c>
      <c r="I7" s="335">
        <v>2.02</v>
      </c>
      <c r="J7" s="335">
        <f t="shared" si="1"/>
        <v>4.2323700216309064</v>
      </c>
      <c r="K7" s="339">
        <f t="shared" si="2"/>
        <v>0.28441526545359691</v>
      </c>
      <c r="L7" s="335">
        <v>7.58</v>
      </c>
      <c r="M7" s="14">
        <f t="shared" si="6"/>
        <v>2.2479620400116489</v>
      </c>
      <c r="N7" s="335">
        <v>2.0499999999999998</v>
      </c>
      <c r="O7" s="259">
        <f t="shared" si="3"/>
        <v>4.6083221820238798</v>
      </c>
      <c r="P7" s="14">
        <f t="shared" si="4"/>
        <v>0.30967925063200469</v>
      </c>
      <c r="Q7" s="14">
        <v>3.81</v>
      </c>
      <c r="R7" s="335">
        <v>2.16</v>
      </c>
      <c r="S7" s="14">
        <v>2.16</v>
      </c>
      <c r="T7" s="14">
        <v>4.21</v>
      </c>
      <c r="U7" s="259">
        <f t="shared" si="5"/>
        <v>0.28291200000000005</v>
      </c>
      <c r="V7" s="336">
        <v>5</v>
      </c>
      <c r="W7" s="337">
        <v>1976</v>
      </c>
      <c r="X7" s="337">
        <v>0</v>
      </c>
      <c r="Y7" s="337">
        <v>42</v>
      </c>
      <c r="Z7" s="337">
        <v>37.250700000000002</v>
      </c>
      <c r="AA7" s="337">
        <v>8.1024999999999991</v>
      </c>
    </row>
    <row r="8" spans="2:27" x14ac:dyDescent="0.2">
      <c r="B8" s="336"/>
      <c r="C8" s="337">
        <v>1977</v>
      </c>
      <c r="D8" s="337">
        <v>27.6355</v>
      </c>
      <c r="E8" s="337">
        <v>5.7983000000000002</v>
      </c>
      <c r="G8" s="335">
        <v>7.72</v>
      </c>
      <c r="H8" s="335">
        <f t="shared" si="0"/>
        <v>1.96468827043885</v>
      </c>
      <c r="I8" s="335">
        <v>2.02</v>
      </c>
      <c r="J8" s="335">
        <f t="shared" si="1"/>
        <v>3.968670306286477</v>
      </c>
      <c r="K8" s="339">
        <f t="shared" si="2"/>
        <v>0.26669464458245129</v>
      </c>
      <c r="L8" s="335">
        <v>5.09</v>
      </c>
      <c r="M8" s="14">
        <f t="shared" si="6"/>
        <v>1.8421002506197466</v>
      </c>
      <c r="N8" s="335">
        <v>2.0499999999999998</v>
      </c>
      <c r="O8" s="259">
        <f t="shared" si="3"/>
        <v>3.7763055137704802</v>
      </c>
      <c r="P8" s="14">
        <f t="shared" si="4"/>
        <v>0.25376773052537627</v>
      </c>
      <c r="Q8" s="14">
        <v>5.1100000000000003</v>
      </c>
      <c r="R8" s="14">
        <v>2.16</v>
      </c>
      <c r="S8" s="335">
        <v>2.16</v>
      </c>
      <c r="T8" s="14">
        <v>4.88</v>
      </c>
      <c r="U8" s="259">
        <f t="shared" si="5"/>
        <v>0.32793600000000006</v>
      </c>
      <c r="V8" s="336">
        <v>6</v>
      </c>
      <c r="W8" s="337">
        <v>1977</v>
      </c>
      <c r="X8" s="337">
        <v>0</v>
      </c>
      <c r="Y8" s="337">
        <v>42</v>
      </c>
      <c r="Z8" s="337">
        <v>27.403600000000001</v>
      </c>
      <c r="AA8" s="337">
        <v>6.0853999999999999</v>
      </c>
    </row>
    <row r="9" spans="2:27" x14ac:dyDescent="0.2">
      <c r="B9" s="336"/>
      <c r="C9" s="337">
        <v>1978</v>
      </c>
      <c r="D9" s="337">
        <v>35.848399999999998</v>
      </c>
      <c r="E9" s="337">
        <v>9.2513000000000005</v>
      </c>
      <c r="G9" s="335">
        <v>27.72</v>
      </c>
      <c r="H9" s="335">
        <f t="shared" si="0"/>
        <v>3.722902093797257</v>
      </c>
      <c r="I9" s="335">
        <v>2.02</v>
      </c>
      <c r="J9" s="335">
        <f t="shared" si="1"/>
        <v>7.5202622294704593</v>
      </c>
      <c r="K9" s="339">
        <f t="shared" si="2"/>
        <v>0.50536162182041489</v>
      </c>
      <c r="L9" s="335">
        <v>36.549999999999997</v>
      </c>
      <c r="M9" s="14">
        <f t="shared" si="6"/>
        <v>4.9362603929155382</v>
      </c>
      <c r="N9" s="335">
        <v>2.0499999999999998</v>
      </c>
      <c r="O9" s="259">
        <f t="shared" si="3"/>
        <v>10.119333805476852</v>
      </c>
      <c r="P9" s="14">
        <f t="shared" si="4"/>
        <v>0.68001923172804457</v>
      </c>
      <c r="Q9" s="14">
        <v>3.2160000000000002</v>
      </c>
      <c r="R9" s="14">
        <v>2.16</v>
      </c>
      <c r="S9" s="14">
        <v>2.16</v>
      </c>
      <c r="T9" s="14">
        <v>3.87</v>
      </c>
      <c r="U9" s="259">
        <f t="shared" si="5"/>
        <v>0.26006400000000002</v>
      </c>
      <c r="V9" s="336">
        <v>7</v>
      </c>
      <c r="W9" s="337">
        <v>1978</v>
      </c>
      <c r="X9" s="337">
        <v>0</v>
      </c>
      <c r="Y9" s="337">
        <v>42</v>
      </c>
      <c r="Z9" s="337">
        <v>35.067</v>
      </c>
      <c r="AA9" s="337">
        <v>9.5981000000000005</v>
      </c>
    </row>
    <row r="10" spans="2:27" x14ac:dyDescent="0.2">
      <c r="B10" s="336"/>
      <c r="C10" s="337">
        <v>1979</v>
      </c>
      <c r="D10" s="337">
        <v>39.366999999999997</v>
      </c>
      <c r="E10" s="337">
        <v>8.6927000000000003</v>
      </c>
      <c r="G10" s="335">
        <v>70.56</v>
      </c>
      <c r="H10" s="335">
        <f t="shared" si="0"/>
        <v>5.939696961966999</v>
      </c>
      <c r="I10" s="335">
        <v>2.02</v>
      </c>
      <c r="J10" s="335">
        <f t="shared" si="1"/>
        <v>11.998187863173339</v>
      </c>
      <c r="K10" s="339">
        <f t="shared" si="2"/>
        <v>0.80627822440524843</v>
      </c>
      <c r="L10" s="335">
        <v>71.98</v>
      </c>
      <c r="M10" s="14">
        <f t="shared" si="6"/>
        <v>6.9272409129946295</v>
      </c>
      <c r="N10" s="335">
        <v>2.0499999999999998</v>
      </c>
      <c r="O10" s="259">
        <f t="shared" si="3"/>
        <v>14.200843871638989</v>
      </c>
      <c r="P10" s="14">
        <f t="shared" si="4"/>
        <v>0.95429670817414014</v>
      </c>
      <c r="Q10" s="14">
        <v>96.12</v>
      </c>
      <c r="R10" s="335">
        <v>2.16</v>
      </c>
      <c r="S10" s="335">
        <v>2.16</v>
      </c>
      <c r="T10" s="14">
        <v>21.18</v>
      </c>
      <c r="U10" s="259">
        <f t="shared" si="5"/>
        <v>1.4232960000000001</v>
      </c>
      <c r="V10" s="336">
        <v>8</v>
      </c>
      <c r="W10" s="337">
        <v>1979</v>
      </c>
      <c r="X10" s="337">
        <v>0</v>
      </c>
      <c r="Y10" s="337">
        <v>42</v>
      </c>
      <c r="Z10" s="337">
        <v>38.752099999999999</v>
      </c>
      <c r="AA10" s="337">
        <v>8.8240999999999996</v>
      </c>
    </row>
    <row r="11" spans="2:27" x14ac:dyDescent="0.2">
      <c r="B11" s="336"/>
      <c r="C11" s="337">
        <v>1980</v>
      </c>
      <c r="D11" s="337">
        <v>44.893000000000001</v>
      </c>
      <c r="E11" s="337">
        <v>13.532</v>
      </c>
      <c r="G11" s="335">
        <v>18.02</v>
      </c>
      <c r="H11" s="335">
        <f t="shared" si="0"/>
        <v>3.0016662039607267</v>
      </c>
      <c r="I11" s="335">
        <v>2.02</v>
      </c>
      <c r="J11" s="335">
        <f t="shared" si="1"/>
        <v>6.0633657320006682</v>
      </c>
      <c r="K11" s="339">
        <f t="shared" si="2"/>
        <v>0.40745817719044497</v>
      </c>
      <c r="L11" s="335">
        <v>18.760000000000002</v>
      </c>
      <c r="M11" s="14">
        <f t="shared" si="6"/>
        <v>3.5364765892999586</v>
      </c>
      <c r="N11" s="335">
        <v>2.0499999999999998</v>
      </c>
      <c r="O11" s="259">
        <f t="shared" si="3"/>
        <v>7.249777008064914</v>
      </c>
      <c r="P11" s="14">
        <f t="shared" si="4"/>
        <v>0.48718501494196226</v>
      </c>
      <c r="Q11" s="14">
        <v>20.59</v>
      </c>
      <c r="R11" s="14">
        <v>2.16</v>
      </c>
      <c r="S11" s="14">
        <v>2.16</v>
      </c>
      <c r="T11" s="14">
        <v>9.8000000000000007</v>
      </c>
      <c r="U11" s="259">
        <f t="shared" si="5"/>
        <v>0.65856000000000003</v>
      </c>
      <c r="V11" s="336">
        <v>9</v>
      </c>
      <c r="W11" s="337">
        <v>1980</v>
      </c>
      <c r="X11" s="337">
        <v>0</v>
      </c>
      <c r="Y11" s="337">
        <v>42</v>
      </c>
      <c r="Z11" s="337">
        <v>44.9514</v>
      </c>
      <c r="AA11" s="337">
        <v>13.8772</v>
      </c>
    </row>
    <row r="12" spans="2:27" x14ac:dyDescent="0.2">
      <c r="B12" s="336"/>
      <c r="C12" s="337">
        <v>1981</v>
      </c>
      <c r="D12" s="337">
        <v>34.288400000000003</v>
      </c>
      <c r="E12" s="337">
        <v>7.9012000000000002</v>
      </c>
      <c r="G12" s="335">
        <v>26.28</v>
      </c>
      <c r="H12" s="335">
        <f t="shared" si="0"/>
        <v>3.6249137920783716</v>
      </c>
      <c r="I12" s="335">
        <v>2.02</v>
      </c>
      <c r="J12" s="335">
        <f t="shared" si="1"/>
        <v>7.322325859998311</v>
      </c>
      <c r="K12" s="339">
        <f t="shared" si="2"/>
        <v>0.49206029779188654</v>
      </c>
      <c r="L12" s="335">
        <v>31.52</v>
      </c>
      <c r="M12" s="14">
        <f t="shared" si="6"/>
        <v>4.5840302500456227</v>
      </c>
      <c r="N12" s="335">
        <v>2.0499999999999998</v>
      </c>
      <c r="O12" s="259">
        <f t="shared" si="3"/>
        <v>9.3972620125935258</v>
      </c>
      <c r="P12" s="14">
        <f t="shared" si="4"/>
        <v>0.63149600724628496</v>
      </c>
      <c r="Q12" s="14">
        <v>48.69</v>
      </c>
      <c r="R12" s="14">
        <v>2.16</v>
      </c>
      <c r="S12" s="335">
        <v>2.16</v>
      </c>
      <c r="T12" s="14">
        <v>15.07</v>
      </c>
      <c r="U12" s="259">
        <f t="shared" si="5"/>
        <v>1.0127040000000003</v>
      </c>
      <c r="V12" s="336">
        <v>10</v>
      </c>
      <c r="W12" s="337">
        <v>1981</v>
      </c>
      <c r="X12" s="337">
        <v>0</v>
      </c>
      <c r="Y12" s="337">
        <v>42</v>
      </c>
      <c r="Z12" s="337">
        <v>34.741399999999999</v>
      </c>
      <c r="AA12" s="337">
        <v>8.218</v>
      </c>
    </row>
    <row r="13" spans="2:27" x14ac:dyDescent="0.2">
      <c r="B13" s="336"/>
      <c r="C13" s="337">
        <v>1982</v>
      </c>
      <c r="D13" s="337">
        <v>29.2514</v>
      </c>
      <c r="E13" s="337">
        <v>6.0782999999999996</v>
      </c>
      <c r="G13" s="335">
        <v>11.13</v>
      </c>
      <c r="H13" s="335">
        <f t="shared" si="0"/>
        <v>2.35902522241709</v>
      </c>
      <c r="I13" s="335">
        <v>2.02</v>
      </c>
      <c r="J13" s="335">
        <f t="shared" si="1"/>
        <v>4.7652309492825218</v>
      </c>
      <c r="K13" s="339">
        <f t="shared" si="2"/>
        <v>0.32022351979178548</v>
      </c>
      <c r="L13" s="335">
        <v>12.64</v>
      </c>
      <c r="M13" s="14">
        <f t="shared" si="6"/>
        <v>2.9028721409436322</v>
      </c>
      <c r="N13" s="335">
        <v>2.0499999999999998</v>
      </c>
      <c r="O13" s="259">
        <f t="shared" si="3"/>
        <v>5.9508878889344459</v>
      </c>
      <c r="P13" s="14">
        <f t="shared" si="4"/>
        <v>0.39989966613639477</v>
      </c>
      <c r="Q13" s="14">
        <v>11.407999999999999</v>
      </c>
      <c r="R13" s="335">
        <v>2.16</v>
      </c>
      <c r="S13" s="14">
        <v>2.16</v>
      </c>
      <c r="T13" s="14">
        <v>7.2960000000000003</v>
      </c>
      <c r="U13" s="259">
        <f t="shared" si="5"/>
        <v>0.49029120000000004</v>
      </c>
      <c r="V13" s="336">
        <v>11</v>
      </c>
      <c r="W13" s="337">
        <v>1982</v>
      </c>
      <c r="X13" s="337">
        <v>0</v>
      </c>
      <c r="Y13" s="337">
        <v>42</v>
      </c>
      <c r="Z13" s="337">
        <v>29.296700000000001</v>
      </c>
      <c r="AA13" s="337">
        <v>6.2156000000000002</v>
      </c>
    </row>
    <row r="14" spans="2:27" x14ac:dyDescent="0.2">
      <c r="B14" s="336"/>
      <c r="C14" s="337">
        <v>1983</v>
      </c>
      <c r="D14" s="337">
        <v>45.182299999999998</v>
      </c>
      <c r="E14" s="337">
        <v>6.9565999999999999</v>
      </c>
      <c r="G14" s="335">
        <v>18.73</v>
      </c>
      <c r="H14" s="335">
        <f t="shared" si="0"/>
        <v>3.060228749619871</v>
      </c>
      <c r="I14" s="335">
        <v>2.02</v>
      </c>
      <c r="J14" s="335">
        <f t="shared" si="1"/>
        <v>6.1816620742321398</v>
      </c>
      <c r="K14" s="339">
        <f t="shared" si="2"/>
        <v>0.41540769138839984</v>
      </c>
      <c r="L14" s="335">
        <v>21.06</v>
      </c>
      <c r="M14" s="14">
        <f t="shared" si="6"/>
        <v>3.746998799039039</v>
      </c>
      <c r="N14" s="335">
        <v>2.0499999999999998</v>
      </c>
      <c r="O14" s="259">
        <f t="shared" si="3"/>
        <v>7.6813475380300291</v>
      </c>
      <c r="P14" s="14">
        <f t="shared" si="4"/>
        <v>0.51618655455561802</v>
      </c>
      <c r="Q14" s="14">
        <v>21.802</v>
      </c>
      <c r="R14" s="14">
        <v>2.16</v>
      </c>
      <c r="S14" s="335">
        <v>2.16</v>
      </c>
      <c r="T14" s="14">
        <v>10.08</v>
      </c>
      <c r="U14" s="259">
        <f t="shared" si="5"/>
        <v>0.67737599999999998</v>
      </c>
      <c r="V14" s="336">
        <v>12</v>
      </c>
      <c r="W14" s="337">
        <v>1983</v>
      </c>
      <c r="X14" s="337">
        <v>0</v>
      </c>
      <c r="Y14" s="337">
        <v>42</v>
      </c>
      <c r="Z14" s="337">
        <v>45.095500000000001</v>
      </c>
      <c r="AA14" s="337">
        <v>7.4253999999999998</v>
      </c>
    </row>
    <row r="15" spans="2:27" x14ac:dyDescent="0.2">
      <c r="B15" s="336"/>
      <c r="C15" s="337">
        <v>1984</v>
      </c>
      <c r="D15" s="337">
        <v>41.046300000000002</v>
      </c>
      <c r="E15" s="337">
        <v>5.7819000000000003</v>
      </c>
      <c r="G15" s="335">
        <v>18.27</v>
      </c>
      <c r="H15" s="335">
        <f t="shared" si="0"/>
        <v>3.0224162519414826</v>
      </c>
      <c r="I15" s="335">
        <v>2.02</v>
      </c>
      <c r="J15" s="335">
        <f t="shared" si="1"/>
        <v>6.1052808289217948</v>
      </c>
      <c r="K15" s="339">
        <f t="shared" si="2"/>
        <v>0.41027487170354465</v>
      </c>
      <c r="L15" s="335">
        <v>18.739999999999998</v>
      </c>
      <c r="M15" s="14">
        <f t="shared" si="6"/>
        <v>3.5345909711497501</v>
      </c>
      <c r="N15" s="335">
        <v>2.0499999999999998</v>
      </c>
      <c r="O15" s="259">
        <f t="shared" si="3"/>
        <v>7.2459114908569866</v>
      </c>
      <c r="P15" s="14">
        <f t="shared" si="4"/>
        <v>0.48692525218558957</v>
      </c>
      <c r="Q15" s="14">
        <v>27.77</v>
      </c>
      <c r="R15" s="14">
        <v>2.16</v>
      </c>
      <c r="S15" s="14">
        <v>2.16</v>
      </c>
      <c r="T15" s="14">
        <v>9.84</v>
      </c>
      <c r="U15" s="259">
        <f t="shared" si="5"/>
        <v>0.66124800000000006</v>
      </c>
      <c r="V15" s="336">
        <v>13</v>
      </c>
      <c r="W15" s="337">
        <v>1984</v>
      </c>
      <c r="X15" s="337">
        <v>0</v>
      </c>
      <c r="Y15" s="337">
        <v>42</v>
      </c>
      <c r="Z15" s="337">
        <v>40.7562</v>
      </c>
      <c r="AA15" s="337">
        <v>5.8912000000000004</v>
      </c>
    </row>
    <row r="16" spans="2:27" x14ac:dyDescent="0.2">
      <c r="B16" s="336"/>
      <c r="C16" s="337">
        <v>1985</v>
      </c>
      <c r="D16" s="337">
        <v>31.4788</v>
      </c>
      <c r="E16" s="337">
        <v>5.2942999999999998</v>
      </c>
      <c r="G16" s="335">
        <v>7.19</v>
      </c>
      <c r="H16" s="335">
        <f t="shared" si="0"/>
        <v>1.8960485225858541</v>
      </c>
      <c r="I16" s="335">
        <v>2.02</v>
      </c>
      <c r="J16" s="335">
        <f t="shared" si="1"/>
        <v>3.8300180156234251</v>
      </c>
      <c r="K16" s="339">
        <f t="shared" si="2"/>
        <v>0.25737721064989422</v>
      </c>
      <c r="L16" s="335">
        <v>6.99</v>
      </c>
      <c r="M16" s="14">
        <f t="shared" si="6"/>
        <v>2.1587033144922905</v>
      </c>
      <c r="N16" s="335">
        <v>2.0499999999999998</v>
      </c>
      <c r="O16" s="259">
        <f t="shared" si="3"/>
        <v>4.4253417947091949</v>
      </c>
      <c r="P16" s="14">
        <f t="shared" si="4"/>
        <v>0.2973829686044579</v>
      </c>
      <c r="Q16" s="14">
        <v>8.67</v>
      </c>
      <c r="R16" s="335">
        <v>2.16</v>
      </c>
      <c r="S16" s="335">
        <v>2.16</v>
      </c>
      <c r="T16" s="14">
        <v>6.36</v>
      </c>
      <c r="U16" s="259">
        <f t="shared" si="5"/>
        <v>0.42739200000000005</v>
      </c>
      <c r="V16" s="336">
        <v>14</v>
      </c>
      <c r="W16" s="337">
        <v>1985</v>
      </c>
      <c r="X16" s="337">
        <v>0</v>
      </c>
      <c r="Y16" s="337">
        <v>42</v>
      </c>
      <c r="Z16" s="337">
        <v>31.868600000000001</v>
      </c>
      <c r="AA16" s="337">
        <v>5.391</v>
      </c>
    </row>
    <row r="17" spans="2:27" x14ac:dyDescent="0.2">
      <c r="B17" s="336"/>
      <c r="C17" s="337">
        <v>1986</v>
      </c>
      <c r="D17" s="337">
        <v>43.330399999999997</v>
      </c>
      <c r="E17" s="337">
        <v>3.0990000000000002</v>
      </c>
      <c r="G17" s="335">
        <v>5.23</v>
      </c>
      <c r="H17" s="335">
        <f t="shared" si="0"/>
        <v>1.617096162879623</v>
      </c>
      <c r="I17" s="335">
        <v>2.02</v>
      </c>
      <c r="J17" s="335">
        <f t="shared" si="1"/>
        <v>3.2665342490168383</v>
      </c>
      <c r="K17" s="339">
        <f t="shared" si="2"/>
        <v>0.21951110153393155</v>
      </c>
      <c r="L17" s="335">
        <v>5.3</v>
      </c>
      <c r="M17" s="14">
        <f t="shared" si="6"/>
        <v>1.8797162906495579</v>
      </c>
      <c r="N17" s="335">
        <v>2.0499999999999998</v>
      </c>
      <c r="O17" s="259">
        <f t="shared" si="3"/>
        <v>3.8534183958315933</v>
      </c>
      <c r="P17" s="14">
        <f t="shared" si="4"/>
        <v>0.25894971619988311</v>
      </c>
      <c r="Q17" s="14">
        <v>5.069</v>
      </c>
      <c r="R17" s="14">
        <v>2.16</v>
      </c>
      <c r="S17" s="14">
        <v>2.16</v>
      </c>
      <c r="T17" s="14">
        <v>4.8639999999999999</v>
      </c>
      <c r="U17" s="259">
        <f t="shared" si="5"/>
        <v>0.32686080000000001</v>
      </c>
      <c r="V17" s="336">
        <v>15</v>
      </c>
      <c r="W17" s="337">
        <v>1986</v>
      </c>
      <c r="X17" s="337">
        <v>0</v>
      </c>
      <c r="Y17" s="337">
        <v>42</v>
      </c>
      <c r="Z17" s="337">
        <v>43.643099999999997</v>
      </c>
      <c r="AA17" s="337">
        <v>3.1297000000000001</v>
      </c>
    </row>
    <row r="18" spans="2:27" x14ac:dyDescent="0.2">
      <c r="B18" s="336"/>
      <c r="C18" s="337">
        <v>1987</v>
      </c>
      <c r="D18" s="337">
        <v>38.538200000000003</v>
      </c>
      <c r="E18" s="337">
        <v>5.9081999999999999</v>
      </c>
      <c r="G18" s="335">
        <v>17.29</v>
      </c>
      <c r="H18" s="335">
        <f t="shared" si="0"/>
        <v>2.9402380855978314</v>
      </c>
      <c r="I18" s="335">
        <v>2.02</v>
      </c>
      <c r="J18" s="335">
        <f t="shared" si="1"/>
        <v>5.9392809329076197</v>
      </c>
      <c r="K18" s="339">
        <f t="shared" si="2"/>
        <v>0.39911967869139209</v>
      </c>
      <c r="L18" s="335">
        <v>17.48</v>
      </c>
      <c r="M18" s="14">
        <f t="shared" si="6"/>
        <v>3.4136978971978955</v>
      </c>
      <c r="N18" s="335">
        <v>2.0499999999999998</v>
      </c>
      <c r="O18" s="259">
        <f t="shared" si="3"/>
        <v>6.9980806892556853</v>
      </c>
      <c r="P18" s="14">
        <f t="shared" si="4"/>
        <v>0.47027102231798212</v>
      </c>
      <c r="Q18" s="14">
        <v>9.9949999999999992</v>
      </c>
      <c r="R18" s="14">
        <v>2.16</v>
      </c>
      <c r="S18" s="335">
        <v>2.16</v>
      </c>
      <c r="T18" s="14">
        <v>6.83</v>
      </c>
      <c r="U18" s="259">
        <f t="shared" si="5"/>
        <v>0.45897600000000005</v>
      </c>
      <c r="V18" s="336">
        <v>16</v>
      </c>
      <c r="W18" s="337">
        <v>1987</v>
      </c>
      <c r="X18" s="337">
        <v>0</v>
      </c>
      <c r="Y18" s="337">
        <v>42</v>
      </c>
      <c r="Z18" s="337">
        <v>38.751199999999997</v>
      </c>
      <c r="AA18" s="337">
        <v>5.8640999999999996</v>
      </c>
    </row>
    <row r="19" spans="2:27" x14ac:dyDescent="0.2">
      <c r="B19" s="336"/>
      <c r="C19" s="337">
        <v>1988</v>
      </c>
      <c r="D19" s="337">
        <v>54.868200000000002</v>
      </c>
      <c r="E19" s="337">
        <v>14.1934</v>
      </c>
      <c r="G19" s="335">
        <v>38.090000000000003</v>
      </c>
      <c r="H19" s="335">
        <f t="shared" si="0"/>
        <v>4.3640577448058595</v>
      </c>
      <c r="I19" s="335">
        <v>2.02</v>
      </c>
      <c r="J19" s="335">
        <f t="shared" si="1"/>
        <v>8.8153966445078371</v>
      </c>
      <c r="K19" s="339">
        <f t="shared" si="2"/>
        <v>0.59239465451092665</v>
      </c>
      <c r="L19" s="335">
        <v>46.55</v>
      </c>
      <c r="M19" s="14">
        <f t="shared" si="6"/>
        <v>5.5707569802795502</v>
      </c>
      <c r="N19" s="335">
        <v>2.0499999999999998</v>
      </c>
      <c r="O19" s="259">
        <f t="shared" si="3"/>
        <v>11.420051809573078</v>
      </c>
      <c r="P19" s="14">
        <f t="shared" si="4"/>
        <v>0.76742748160331098</v>
      </c>
      <c r="Q19" s="14">
        <v>21.66</v>
      </c>
      <c r="R19" s="335">
        <v>2.16</v>
      </c>
      <c r="S19" s="14">
        <v>2.16</v>
      </c>
      <c r="T19" s="14">
        <v>10.054</v>
      </c>
      <c r="U19" s="259">
        <f t="shared" si="5"/>
        <v>0.67562880000000003</v>
      </c>
      <c r="V19" s="336">
        <v>17</v>
      </c>
      <c r="W19" s="337">
        <v>1988</v>
      </c>
      <c r="X19" s="337">
        <v>0</v>
      </c>
      <c r="Y19" s="337">
        <v>42</v>
      </c>
      <c r="Z19" s="337">
        <v>54.811900000000001</v>
      </c>
      <c r="AA19" s="337">
        <v>14.9495</v>
      </c>
    </row>
    <row r="20" spans="2:27" x14ac:dyDescent="0.2">
      <c r="B20" s="336"/>
      <c r="C20" s="337">
        <v>1989</v>
      </c>
      <c r="D20" s="337">
        <v>36.729599999999998</v>
      </c>
      <c r="E20" s="337">
        <v>8.9097000000000008</v>
      </c>
      <c r="G20" s="335">
        <v>14.58</v>
      </c>
      <c r="H20" s="335">
        <f t="shared" si="0"/>
        <v>2.7</v>
      </c>
      <c r="I20" s="335">
        <v>2.02</v>
      </c>
      <c r="J20" s="335">
        <f t="shared" si="1"/>
        <v>5.4540000000000006</v>
      </c>
      <c r="K20" s="339">
        <f t="shared" si="2"/>
        <v>0.36650880000000008</v>
      </c>
      <c r="L20" s="335">
        <v>12.25</v>
      </c>
      <c r="M20" s="14">
        <f t="shared" si="6"/>
        <v>2.857738033247041</v>
      </c>
      <c r="N20" s="335">
        <v>2.0499999999999998</v>
      </c>
      <c r="O20" s="259">
        <f t="shared" si="3"/>
        <v>5.8583629681564338</v>
      </c>
      <c r="P20" s="14">
        <f t="shared" si="4"/>
        <v>0.3936819914601124</v>
      </c>
      <c r="Q20" s="14">
        <v>11.66</v>
      </c>
      <c r="R20" s="14">
        <v>2.16</v>
      </c>
      <c r="S20" s="335">
        <v>2.16</v>
      </c>
      <c r="T20" s="14">
        <v>7.37</v>
      </c>
      <c r="U20" s="259">
        <f t="shared" si="5"/>
        <v>0.49526400000000004</v>
      </c>
      <c r="V20" s="336">
        <v>18</v>
      </c>
      <c r="W20" s="337">
        <v>1989</v>
      </c>
      <c r="X20" s="337">
        <v>0</v>
      </c>
      <c r="Y20" s="337">
        <v>42</v>
      </c>
      <c r="Z20" s="337">
        <v>36.907600000000002</v>
      </c>
      <c r="AA20" s="337">
        <v>9.3916000000000004</v>
      </c>
    </row>
    <row r="21" spans="2:27" x14ac:dyDescent="0.2">
      <c r="B21" s="336"/>
      <c r="C21" s="337">
        <v>1990</v>
      </c>
      <c r="D21" s="337">
        <v>44.9163</v>
      </c>
      <c r="E21" s="337">
        <v>9.7678999999999991</v>
      </c>
      <c r="G21" s="335">
        <v>9.34</v>
      </c>
      <c r="H21" s="335">
        <f t="shared" si="0"/>
        <v>2.1610182784974308</v>
      </c>
      <c r="I21" s="335">
        <v>2.02</v>
      </c>
      <c r="J21" s="335">
        <f t="shared" si="1"/>
        <v>4.3652569225648099</v>
      </c>
      <c r="K21" s="339">
        <f t="shared" si="2"/>
        <v>0.29334526519635523</v>
      </c>
      <c r="L21" s="335">
        <v>8.36</v>
      </c>
      <c r="M21" s="14">
        <f t="shared" si="6"/>
        <v>2.3607908279501033</v>
      </c>
      <c r="N21" s="335">
        <v>2.0499999999999998</v>
      </c>
      <c r="O21" s="259">
        <f t="shared" si="3"/>
        <v>4.8396211972977117</v>
      </c>
      <c r="P21" s="14">
        <f t="shared" si="4"/>
        <v>0.3252225444584062</v>
      </c>
      <c r="Q21" s="14">
        <v>8.7110000000000003</v>
      </c>
      <c r="R21" s="14">
        <v>2.16</v>
      </c>
      <c r="S21" s="14">
        <v>2.16</v>
      </c>
      <c r="T21" s="14">
        <v>6.37</v>
      </c>
      <c r="U21" s="259">
        <f t="shared" si="5"/>
        <v>0.428064</v>
      </c>
      <c r="V21" s="336">
        <v>19</v>
      </c>
      <c r="W21" s="337">
        <v>1990</v>
      </c>
      <c r="X21" s="337">
        <v>0</v>
      </c>
      <c r="Y21" s="337">
        <v>42</v>
      </c>
      <c r="Z21" s="337">
        <v>44.446899999999999</v>
      </c>
      <c r="AA21" s="337">
        <v>10.204000000000001</v>
      </c>
    </row>
    <row r="22" spans="2:27" x14ac:dyDescent="0.2">
      <c r="B22" s="336"/>
      <c r="C22" s="337">
        <v>1991</v>
      </c>
      <c r="D22" s="337">
        <v>28.114599999999999</v>
      </c>
      <c r="E22" s="337">
        <v>4.6252000000000004</v>
      </c>
      <c r="G22" s="335">
        <v>7.1</v>
      </c>
      <c r="H22" s="335">
        <f t="shared" si="0"/>
        <v>1.8841443681416772</v>
      </c>
      <c r="I22" s="335">
        <v>2.02</v>
      </c>
      <c r="J22" s="335">
        <f t="shared" si="1"/>
        <v>3.805971623646188</v>
      </c>
      <c r="K22" s="339">
        <f t="shared" si="2"/>
        <v>0.25576129310902385</v>
      </c>
      <c r="L22" s="335">
        <v>7.08</v>
      </c>
      <c r="M22" s="14">
        <f t="shared" si="6"/>
        <v>2.1725560982400429</v>
      </c>
      <c r="N22" s="335">
        <v>2.0499999999999998</v>
      </c>
      <c r="O22" s="259">
        <f t="shared" si="3"/>
        <v>4.453740001392088</v>
      </c>
      <c r="P22" s="14">
        <f t="shared" si="4"/>
        <v>0.2992913280935483</v>
      </c>
      <c r="Q22" s="14">
        <v>8.18</v>
      </c>
      <c r="R22" s="335">
        <v>2.16</v>
      </c>
      <c r="S22" s="335">
        <v>2.16</v>
      </c>
      <c r="T22" s="14">
        <v>6.1790000000000003</v>
      </c>
      <c r="U22" s="259">
        <f t="shared" si="5"/>
        <v>0.41522880000000001</v>
      </c>
      <c r="V22" s="336">
        <v>20</v>
      </c>
      <c r="W22" s="337">
        <v>1991</v>
      </c>
      <c r="X22" s="337">
        <v>0</v>
      </c>
      <c r="Y22" s="337">
        <v>42</v>
      </c>
      <c r="Z22" s="337">
        <v>27.167100000000001</v>
      </c>
      <c r="AA22" s="337">
        <v>4.5997000000000003</v>
      </c>
    </row>
    <row r="23" spans="2:27" x14ac:dyDescent="0.2">
      <c r="B23" s="336"/>
      <c r="C23" s="337">
        <v>1992</v>
      </c>
      <c r="D23" s="337">
        <v>35.608400000000003</v>
      </c>
      <c r="E23" s="337">
        <v>8.2977000000000007</v>
      </c>
      <c r="G23" s="335">
        <v>11.94</v>
      </c>
      <c r="H23" s="335">
        <f t="shared" si="0"/>
        <v>2.4433583445741234</v>
      </c>
      <c r="I23" s="335">
        <v>2.02</v>
      </c>
      <c r="J23" s="335">
        <f t="shared" si="1"/>
        <v>4.9355838560397292</v>
      </c>
      <c r="K23" s="339">
        <f t="shared" si="2"/>
        <v>0.33167123512586982</v>
      </c>
      <c r="L23" s="335">
        <v>13.45</v>
      </c>
      <c r="M23" s="14">
        <f t="shared" si="6"/>
        <v>2.9944392908634274</v>
      </c>
      <c r="N23" s="335">
        <v>2.0499999999999998</v>
      </c>
      <c r="O23" s="259">
        <f t="shared" si="3"/>
        <v>6.1386005462700259</v>
      </c>
      <c r="P23" s="14">
        <f t="shared" si="4"/>
        <v>0.41251395670934576</v>
      </c>
      <c r="Q23" s="14">
        <v>12.99</v>
      </c>
      <c r="R23" s="14">
        <v>2.16</v>
      </c>
      <c r="S23" s="14">
        <v>2.16</v>
      </c>
      <c r="T23" s="14">
        <v>7.78</v>
      </c>
      <c r="U23" s="259">
        <f t="shared" si="5"/>
        <v>0.52281600000000006</v>
      </c>
      <c r="V23" s="336">
        <v>21</v>
      </c>
      <c r="W23" s="337">
        <v>1992</v>
      </c>
      <c r="X23" s="337">
        <v>0</v>
      </c>
      <c r="Y23" s="337">
        <v>42</v>
      </c>
      <c r="Z23" s="337">
        <v>35.244100000000003</v>
      </c>
      <c r="AA23" s="337">
        <v>8.5471000000000004</v>
      </c>
    </row>
    <row r="24" spans="2:27" x14ac:dyDescent="0.2">
      <c r="B24" s="336"/>
      <c r="C24" s="337">
        <v>1993</v>
      </c>
      <c r="D24" s="337">
        <v>33.118600000000001</v>
      </c>
      <c r="E24" s="337">
        <v>8.3286999999999995</v>
      </c>
      <c r="G24" s="335">
        <v>15.58</v>
      </c>
      <c r="H24" s="335">
        <f t="shared" si="0"/>
        <v>2.7910571473905725</v>
      </c>
      <c r="I24" s="335">
        <v>2.02</v>
      </c>
      <c r="J24" s="335">
        <f t="shared" si="1"/>
        <v>5.6379354377289568</v>
      </c>
      <c r="K24" s="339">
        <f t="shared" si="2"/>
        <v>0.37886926141538596</v>
      </c>
      <c r="L24" s="335">
        <v>16.7</v>
      </c>
      <c r="M24" s="14">
        <f t="shared" si="6"/>
        <v>3.3366650016645862</v>
      </c>
      <c r="N24" s="335">
        <v>2.0499999999999998</v>
      </c>
      <c r="O24" s="259">
        <f t="shared" si="3"/>
        <v>6.8401632534124008</v>
      </c>
      <c r="P24" s="14">
        <f t="shared" si="4"/>
        <v>0.45965897062931338</v>
      </c>
      <c r="Q24" s="14">
        <v>19.62</v>
      </c>
      <c r="R24" s="14">
        <v>2.16</v>
      </c>
      <c r="S24" s="335">
        <v>2.16</v>
      </c>
      <c r="T24" s="14">
        <v>9.57</v>
      </c>
      <c r="U24" s="259">
        <f t="shared" si="5"/>
        <v>0.64310400000000012</v>
      </c>
      <c r="V24" s="336">
        <v>22</v>
      </c>
      <c r="W24" s="337">
        <v>1993</v>
      </c>
      <c r="X24" s="337">
        <v>0</v>
      </c>
      <c r="Y24" s="337">
        <v>42</v>
      </c>
      <c r="Z24" s="337">
        <v>32.245899999999999</v>
      </c>
      <c r="AA24" s="337">
        <v>8.5304000000000002</v>
      </c>
    </row>
    <row r="25" spans="2:27" x14ac:dyDescent="0.2">
      <c r="B25" s="336"/>
      <c r="C25" s="337">
        <v>1994</v>
      </c>
      <c r="D25" s="337">
        <v>29.2896</v>
      </c>
      <c r="E25" s="337">
        <v>10.708399999999999</v>
      </c>
      <c r="G25" s="335">
        <v>17.36</v>
      </c>
      <c r="H25" s="335">
        <f t="shared" si="0"/>
        <v>2.9461839725312471</v>
      </c>
      <c r="I25" s="335">
        <v>2.02</v>
      </c>
      <c r="J25" s="335">
        <f t="shared" si="1"/>
        <v>5.9512916245131189</v>
      </c>
      <c r="K25" s="339">
        <f t="shared" si="2"/>
        <v>0.39992679716728163</v>
      </c>
      <c r="L25" s="335">
        <v>23.44</v>
      </c>
      <c r="M25" s="14">
        <f t="shared" si="6"/>
        <v>3.9530578880996248</v>
      </c>
      <c r="N25" s="335">
        <v>2.0499999999999998</v>
      </c>
      <c r="O25" s="259">
        <f t="shared" si="3"/>
        <v>8.1037686706042305</v>
      </c>
      <c r="P25" s="14">
        <f t="shared" si="4"/>
        <v>0.54457325466460438</v>
      </c>
      <c r="Q25" s="14">
        <v>22.78</v>
      </c>
      <c r="R25" s="335">
        <v>2.16</v>
      </c>
      <c r="S25" s="14">
        <v>2.16</v>
      </c>
      <c r="T25" s="14">
        <v>10.31</v>
      </c>
      <c r="U25" s="259">
        <f t="shared" si="5"/>
        <v>0.69283200000000011</v>
      </c>
      <c r="V25" s="336">
        <v>23</v>
      </c>
      <c r="W25" s="337">
        <v>1994</v>
      </c>
      <c r="X25" s="337">
        <v>0</v>
      </c>
      <c r="Y25" s="337">
        <v>42</v>
      </c>
      <c r="Z25" s="337">
        <v>28.5929</v>
      </c>
      <c r="AA25" s="337">
        <v>10.855399999999999</v>
      </c>
    </row>
    <row r="26" spans="2:27" x14ac:dyDescent="0.2">
      <c r="B26" s="336"/>
      <c r="C26" s="337">
        <v>1995</v>
      </c>
      <c r="D26" s="337">
        <v>39.443800000000003</v>
      </c>
      <c r="E26" s="337">
        <v>6.6502999999999997</v>
      </c>
      <c r="G26" s="335">
        <v>11.37</v>
      </c>
      <c r="H26" s="335">
        <f t="shared" si="0"/>
        <v>2.3843238035132726</v>
      </c>
      <c r="I26" s="335">
        <v>2.02</v>
      </c>
      <c r="J26" s="335">
        <f t="shared" si="1"/>
        <v>4.8163340830968107</v>
      </c>
      <c r="K26" s="339">
        <f t="shared" si="2"/>
        <v>0.32365765038410577</v>
      </c>
      <c r="L26" s="335">
        <v>14.24</v>
      </c>
      <c r="M26" s="14">
        <f t="shared" si="6"/>
        <v>3.0811253355443582</v>
      </c>
      <c r="N26" s="335">
        <v>2.0499999999999998</v>
      </c>
      <c r="O26" s="259">
        <f t="shared" si="3"/>
        <v>6.3163069378659333</v>
      </c>
      <c r="P26" s="14">
        <f t="shared" si="4"/>
        <v>0.42445582622459077</v>
      </c>
      <c r="Q26" s="14">
        <v>9.01</v>
      </c>
      <c r="R26" s="14">
        <v>2.16</v>
      </c>
      <c r="S26" s="335">
        <v>2.16</v>
      </c>
      <c r="T26" s="14">
        <v>6.48</v>
      </c>
      <c r="U26" s="259">
        <f t="shared" si="5"/>
        <v>0.43545600000000007</v>
      </c>
      <c r="V26" s="336">
        <v>24</v>
      </c>
      <c r="W26" s="337">
        <v>1995</v>
      </c>
      <c r="X26" s="337">
        <v>0</v>
      </c>
      <c r="Y26" s="337">
        <v>42</v>
      </c>
      <c r="Z26" s="337">
        <v>38.861699999999999</v>
      </c>
      <c r="AA26" s="337">
        <v>7.0118999999999998</v>
      </c>
    </row>
    <row r="27" spans="2:27" x14ac:dyDescent="0.2">
      <c r="B27" s="336"/>
      <c r="C27" s="337">
        <v>1996</v>
      </c>
      <c r="D27" s="337">
        <v>29.934699999999999</v>
      </c>
      <c r="E27" s="337">
        <v>8.7947000000000006</v>
      </c>
      <c r="G27" s="335">
        <v>43.86</v>
      </c>
      <c r="H27" s="335">
        <f t="shared" si="0"/>
        <v>4.6829477895872378</v>
      </c>
      <c r="I27" s="335">
        <v>2.02</v>
      </c>
      <c r="J27" s="335">
        <f t="shared" si="1"/>
        <v>9.4595545349662196</v>
      </c>
      <c r="K27" s="339">
        <f t="shared" si="2"/>
        <v>0.63568206474972999</v>
      </c>
      <c r="L27" s="335">
        <v>49.85</v>
      </c>
      <c r="M27" s="14">
        <f t="shared" si="6"/>
        <v>5.7648359329067933</v>
      </c>
      <c r="N27" s="335">
        <v>2.0499999999999998</v>
      </c>
      <c r="O27" s="259">
        <f t="shared" si="3"/>
        <v>11.817913662458926</v>
      </c>
      <c r="P27" s="14">
        <f t="shared" si="4"/>
        <v>0.79416379811723992</v>
      </c>
      <c r="Q27" s="14">
        <v>15.48</v>
      </c>
      <c r="R27" s="14">
        <v>2.16</v>
      </c>
      <c r="S27" s="14">
        <v>2.16</v>
      </c>
      <c r="T27" s="14">
        <v>8.5</v>
      </c>
      <c r="U27" s="259">
        <f t="shared" si="5"/>
        <v>0.57120000000000004</v>
      </c>
      <c r="V27" s="336">
        <v>25</v>
      </c>
      <c r="W27" s="337">
        <v>1996</v>
      </c>
      <c r="X27" s="337">
        <v>0</v>
      </c>
      <c r="Y27" s="337">
        <v>42</v>
      </c>
      <c r="Z27" s="337">
        <v>29.389199999999999</v>
      </c>
      <c r="AA27" s="337">
        <v>9.2302999999999997</v>
      </c>
    </row>
    <row r="28" spans="2:27" x14ac:dyDescent="0.2">
      <c r="B28" s="336"/>
      <c r="C28" s="337">
        <v>1997</v>
      </c>
      <c r="D28" s="337">
        <v>37.586500000000001</v>
      </c>
      <c r="E28" s="337">
        <v>11.988799999999999</v>
      </c>
      <c r="G28" s="335">
        <v>58.51</v>
      </c>
      <c r="H28" s="335">
        <f t="shared" si="0"/>
        <v>5.4087891436069127</v>
      </c>
      <c r="I28" s="335">
        <v>2.02</v>
      </c>
      <c r="J28" s="335">
        <f t="shared" si="1"/>
        <v>10.925754070085963</v>
      </c>
      <c r="K28" s="339">
        <f t="shared" si="2"/>
        <v>0.73421067350977687</v>
      </c>
      <c r="L28" s="335">
        <v>68.010000000000005</v>
      </c>
      <c r="M28" s="14">
        <f t="shared" si="6"/>
        <v>6.7334983478129704</v>
      </c>
      <c r="N28" s="335">
        <v>2.0499999999999998</v>
      </c>
      <c r="O28" s="259">
        <f t="shared" si="3"/>
        <v>13.803671613016588</v>
      </c>
      <c r="P28" s="14">
        <f t="shared" si="4"/>
        <v>0.92760673239471492</v>
      </c>
      <c r="Q28" s="14">
        <v>70.72</v>
      </c>
      <c r="R28" s="335">
        <v>2.16</v>
      </c>
      <c r="S28" s="335">
        <v>2.16</v>
      </c>
      <c r="T28" s="14">
        <v>18.16</v>
      </c>
      <c r="U28" s="259">
        <f t="shared" si="5"/>
        <v>1.2203520000000001</v>
      </c>
      <c r="V28" s="336">
        <v>26</v>
      </c>
      <c r="W28" s="337">
        <v>1997</v>
      </c>
      <c r="X28" s="337">
        <v>0</v>
      </c>
      <c r="Y28" s="337">
        <v>42</v>
      </c>
      <c r="Z28" s="337">
        <v>37.445700000000002</v>
      </c>
      <c r="AA28" s="337">
        <v>12.411099999999999</v>
      </c>
    </row>
    <row r="29" spans="2:27" x14ac:dyDescent="0.2">
      <c r="B29" s="336"/>
      <c r="C29" s="337">
        <v>1998</v>
      </c>
      <c r="D29" s="337">
        <v>46.048299999999998</v>
      </c>
      <c r="E29" s="337">
        <v>11.212300000000001</v>
      </c>
      <c r="G29" s="335">
        <v>10.11</v>
      </c>
      <c r="H29" s="335">
        <f t="shared" si="0"/>
        <v>2.2483327155917117</v>
      </c>
      <c r="I29" s="335">
        <v>2.02</v>
      </c>
      <c r="J29" s="335">
        <f t="shared" si="1"/>
        <v>4.5416320854952579</v>
      </c>
      <c r="K29" s="339">
        <f t="shared" si="2"/>
        <v>0.30519767614528137</v>
      </c>
      <c r="L29" s="335">
        <v>10.88</v>
      </c>
      <c r="M29" s="14">
        <f t="shared" si="6"/>
        <v>2.6932013168965541</v>
      </c>
      <c r="N29" s="335">
        <v>2.0499999999999998</v>
      </c>
      <c r="O29" s="259">
        <f t="shared" si="3"/>
        <v>5.5210626996379357</v>
      </c>
      <c r="P29" s="14">
        <f t="shared" si="4"/>
        <v>0.37101541341566929</v>
      </c>
      <c r="Q29" s="14">
        <v>9.49</v>
      </c>
      <c r="R29" s="14">
        <v>2.16</v>
      </c>
      <c r="S29" s="14">
        <v>2.16</v>
      </c>
      <c r="T29" s="14">
        <v>6.65</v>
      </c>
      <c r="U29" s="259">
        <f t="shared" si="5"/>
        <v>0.44688000000000005</v>
      </c>
      <c r="V29" s="336">
        <v>27</v>
      </c>
      <c r="W29" s="337">
        <v>1998</v>
      </c>
      <c r="X29" s="337">
        <v>0</v>
      </c>
      <c r="Y29" s="337">
        <v>42</v>
      </c>
      <c r="Z29" s="337">
        <v>45.643599999999999</v>
      </c>
      <c r="AA29" s="337">
        <v>11.6129</v>
      </c>
    </row>
    <row r="30" spans="2:27" x14ac:dyDescent="0.2">
      <c r="B30" s="336"/>
      <c r="C30" s="337">
        <v>1999</v>
      </c>
      <c r="D30" s="337">
        <v>39.7654</v>
      </c>
      <c r="E30" s="337">
        <v>13.470700000000001</v>
      </c>
      <c r="G30" s="335">
        <v>20.37</v>
      </c>
      <c r="H30" s="335">
        <f t="shared" si="0"/>
        <v>3.1913946794465895</v>
      </c>
      <c r="I30" s="335">
        <v>2.02</v>
      </c>
      <c r="J30" s="335">
        <f t="shared" si="1"/>
        <v>6.4466172524821106</v>
      </c>
      <c r="K30" s="339">
        <f t="shared" si="2"/>
        <v>0.43321267936679786</v>
      </c>
      <c r="L30" s="335">
        <v>19.63</v>
      </c>
      <c r="M30" s="14">
        <f t="shared" si="6"/>
        <v>3.6175498153676702</v>
      </c>
      <c r="N30" s="335">
        <v>2.0499999999999998</v>
      </c>
      <c r="O30" s="259">
        <f t="shared" si="3"/>
        <v>7.4159771215037233</v>
      </c>
      <c r="P30" s="14">
        <f t="shared" si="4"/>
        <v>0.4983536625650502</v>
      </c>
      <c r="Q30" s="14">
        <v>10.93</v>
      </c>
      <c r="R30" s="14">
        <v>2.16</v>
      </c>
      <c r="S30" s="335">
        <v>2.16</v>
      </c>
      <c r="T30" s="14">
        <v>7.14</v>
      </c>
      <c r="U30" s="259">
        <f t="shared" si="5"/>
        <v>0.47980800000000001</v>
      </c>
      <c r="V30" s="336">
        <v>28</v>
      </c>
      <c r="W30" s="337">
        <v>1999</v>
      </c>
      <c r="X30" s="337">
        <v>0</v>
      </c>
      <c r="Y30" s="337">
        <v>42</v>
      </c>
      <c r="Z30" s="337">
        <v>39.018700000000003</v>
      </c>
      <c r="AA30" s="337">
        <v>14.2125</v>
      </c>
    </row>
    <row r="31" spans="2:27" x14ac:dyDescent="0.2">
      <c r="B31" s="336"/>
      <c r="C31" s="337">
        <v>2000</v>
      </c>
      <c r="D31" s="337">
        <v>37.762999999999998</v>
      </c>
      <c r="E31" s="337">
        <v>8.9107000000000003</v>
      </c>
      <c r="G31" s="335">
        <v>32.619999999999997</v>
      </c>
      <c r="H31" s="335">
        <f t="shared" si="0"/>
        <v>4.0385641012617342</v>
      </c>
      <c r="I31" s="335">
        <v>2.02</v>
      </c>
      <c r="J31" s="335">
        <f t="shared" si="1"/>
        <v>8.1578994845487038</v>
      </c>
      <c r="K31" s="339">
        <f t="shared" si="2"/>
        <v>0.54821084536167286</v>
      </c>
      <c r="L31" s="335">
        <v>30.55</v>
      </c>
      <c r="M31" s="14">
        <f t="shared" si="6"/>
        <v>4.5129443456203475</v>
      </c>
      <c r="N31" s="335">
        <v>2.0499999999999998</v>
      </c>
      <c r="O31" s="259">
        <f t="shared" si="3"/>
        <v>9.2515359085217117</v>
      </c>
      <c r="P31" s="14">
        <f t="shared" si="4"/>
        <v>0.62170321305265919</v>
      </c>
      <c r="Q31" s="14">
        <v>26.96</v>
      </c>
      <c r="R31" s="335">
        <v>2.16</v>
      </c>
      <c r="S31" s="14">
        <v>2.16</v>
      </c>
      <c r="T31" s="14">
        <v>11.218</v>
      </c>
      <c r="U31" s="259">
        <f t="shared" si="5"/>
        <v>0.75384960000000012</v>
      </c>
      <c r="V31" s="336">
        <v>29</v>
      </c>
      <c r="W31" s="337">
        <v>2000</v>
      </c>
      <c r="X31" s="337">
        <v>0</v>
      </c>
      <c r="Y31" s="337">
        <v>42</v>
      </c>
      <c r="Z31" s="337">
        <v>37.135899999999999</v>
      </c>
      <c r="AA31" s="337">
        <v>9.4446999999999992</v>
      </c>
    </row>
    <row r="32" spans="2:27" x14ac:dyDescent="0.2">
      <c r="B32" s="336"/>
      <c r="C32" s="337">
        <v>2001</v>
      </c>
      <c r="D32" s="337">
        <v>26.289400000000001</v>
      </c>
      <c r="E32" s="337">
        <v>5.7580999999999998</v>
      </c>
      <c r="G32" s="335">
        <v>20.52</v>
      </c>
      <c r="H32" s="335">
        <f t="shared" si="0"/>
        <v>3.2031234756093934</v>
      </c>
      <c r="I32" s="335">
        <v>2.02</v>
      </c>
      <c r="J32" s="335">
        <f t="shared" si="1"/>
        <v>6.4703094207309748</v>
      </c>
      <c r="K32" s="339">
        <f t="shared" si="2"/>
        <v>0.43480479307312159</v>
      </c>
      <c r="L32" s="335">
        <v>26.13</v>
      </c>
      <c r="M32" s="14">
        <f t="shared" si="6"/>
        <v>4.1737273509418413</v>
      </c>
      <c r="N32" s="335">
        <v>2.0499999999999998</v>
      </c>
      <c r="O32" s="259">
        <f t="shared" si="3"/>
        <v>8.5561410694307742</v>
      </c>
      <c r="P32" s="14">
        <f t="shared" si="4"/>
        <v>0.57497267986574807</v>
      </c>
      <c r="Q32" s="14">
        <v>28.34</v>
      </c>
      <c r="R32" s="14">
        <v>2.16</v>
      </c>
      <c r="S32" s="335">
        <v>2.16</v>
      </c>
      <c r="T32" s="14">
        <v>11.502000000000001</v>
      </c>
      <c r="U32" s="259">
        <f t="shared" si="5"/>
        <v>0.77293440000000013</v>
      </c>
      <c r="V32" s="336">
        <v>30</v>
      </c>
      <c r="W32" s="337">
        <v>2001</v>
      </c>
      <c r="X32" s="337">
        <v>0</v>
      </c>
      <c r="Y32" s="337">
        <v>42</v>
      </c>
      <c r="Z32" s="337">
        <v>26.0062</v>
      </c>
      <c r="AA32" s="337">
        <v>6.2834000000000003</v>
      </c>
    </row>
    <row r="33" spans="2:27" x14ac:dyDescent="0.2">
      <c r="B33" s="336"/>
      <c r="C33" s="337">
        <v>2002</v>
      </c>
      <c r="D33" s="337">
        <v>43.139200000000002</v>
      </c>
      <c r="E33" s="337">
        <v>7.0654000000000003</v>
      </c>
      <c r="G33" s="335">
        <v>34.96</v>
      </c>
      <c r="H33" s="335">
        <f t="shared" si="0"/>
        <v>4.1809089920733742</v>
      </c>
      <c r="I33" s="335">
        <v>2.02</v>
      </c>
      <c r="J33" s="335">
        <f t="shared" si="1"/>
        <v>8.4454361639882158</v>
      </c>
      <c r="K33" s="339">
        <f t="shared" si="2"/>
        <v>0.56753331022000819</v>
      </c>
      <c r="L33" s="335">
        <v>29.23</v>
      </c>
      <c r="M33" s="14">
        <f t="shared" si="6"/>
        <v>4.4143704722946246</v>
      </c>
      <c r="N33" s="335">
        <v>2.0499999999999998</v>
      </c>
      <c r="O33" s="259">
        <f t="shared" si="3"/>
        <v>9.0494594682039793</v>
      </c>
      <c r="P33" s="14">
        <f t="shared" si="4"/>
        <v>0.60812367626330743</v>
      </c>
      <c r="Q33" s="14">
        <v>27.48</v>
      </c>
      <c r="R33" s="14">
        <v>2.16</v>
      </c>
      <c r="S33" s="14">
        <v>2.16</v>
      </c>
      <c r="T33" s="14">
        <v>11.324999999999999</v>
      </c>
      <c r="U33" s="259">
        <f t="shared" si="5"/>
        <v>0.76104000000000005</v>
      </c>
      <c r="V33" s="336">
        <v>31</v>
      </c>
      <c r="W33" s="337">
        <v>2002</v>
      </c>
      <c r="X33" s="337">
        <v>0</v>
      </c>
      <c r="Y33" s="337">
        <v>42</v>
      </c>
      <c r="Z33" s="337">
        <v>42.628300000000003</v>
      </c>
      <c r="AA33" s="337">
        <v>6.7884000000000002</v>
      </c>
    </row>
    <row r="34" spans="2:27" x14ac:dyDescent="0.2">
      <c r="B34" s="336"/>
      <c r="C34" s="337">
        <v>2003</v>
      </c>
      <c r="D34" s="337">
        <v>74.174099999999996</v>
      </c>
      <c r="E34" s="337">
        <v>20.4619</v>
      </c>
      <c r="G34" s="335">
        <v>50.66</v>
      </c>
      <c r="H34" s="335">
        <f t="shared" si="0"/>
        <v>5.0328918128646478</v>
      </c>
      <c r="I34" s="335">
        <v>2.02</v>
      </c>
      <c r="J34" s="335">
        <f t="shared" si="1"/>
        <v>10.166441461986588</v>
      </c>
      <c r="K34" s="339">
        <f t="shared" si="2"/>
        <v>0.68318486624549879</v>
      </c>
      <c r="L34" s="335">
        <v>59.23</v>
      </c>
      <c r="M34" s="14">
        <f t="shared" si="6"/>
        <v>6.2838417124134072</v>
      </c>
      <c r="N34" s="335">
        <v>2.0499999999999998</v>
      </c>
      <c r="O34" s="259">
        <f t="shared" si="3"/>
        <v>12.881875510447484</v>
      </c>
      <c r="P34" s="14">
        <f t="shared" si="4"/>
        <v>0.865662034302071</v>
      </c>
      <c r="Q34" s="14">
        <v>56.61</v>
      </c>
      <c r="R34" s="335">
        <v>2.16</v>
      </c>
      <c r="S34" s="335">
        <v>2.16</v>
      </c>
      <c r="T34" s="14">
        <v>16.25</v>
      </c>
      <c r="U34" s="259">
        <f t="shared" si="5"/>
        <v>1.0920000000000001</v>
      </c>
      <c r="V34" s="336">
        <v>32</v>
      </c>
      <c r="W34" s="337">
        <v>2003</v>
      </c>
      <c r="X34" s="337">
        <v>0</v>
      </c>
      <c r="Y34" s="337">
        <v>42</v>
      </c>
      <c r="Z34" s="337">
        <v>72.680400000000006</v>
      </c>
      <c r="AA34" s="337">
        <v>20.832000000000001</v>
      </c>
    </row>
    <row r="35" spans="2:27" x14ac:dyDescent="0.2">
      <c r="B35" s="336"/>
      <c r="C35" s="337">
        <v>2004</v>
      </c>
      <c r="D35" s="337">
        <v>49.7956</v>
      </c>
      <c r="E35" s="337">
        <v>15.538399999999999</v>
      </c>
      <c r="G35" s="335">
        <v>21.72</v>
      </c>
      <c r="H35" s="335">
        <f t="shared" si="0"/>
        <v>3.295451410656816</v>
      </c>
      <c r="I35" s="335">
        <v>2.02</v>
      </c>
      <c r="J35" s="335">
        <f t="shared" si="1"/>
        <v>6.6568118495267683</v>
      </c>
      <c r="K35" s="339">
        <f t="shared" si="2"/>
        <v>0.44733775628819883</v>
      </c>
      <c r="L35" s="335">
        <v>25.13</v>
      </c>
      <c r="M35" s="14">
        <f t="shared" si="6"/>
        <v>4.0930835971591559</v>
      </c>
      <c r="N35" s="335">
        <v>2.0499999999999998</v>
      </c>
      <c r="O35" s="259">
        <f t="shared" si="3"/>
        <v>8.3908213741762694</v>
      </c>
      <c r="P35" s="14">
        <f t="shared" si="4"/>
        <v>0.56386319634464532</v>
      </c>
      <c r="Q35" s="14">
        <v>28.05</v>
      </c>
      <c r="R35" s="14">
        <v>2.16</v>
      </c>
      <c r="S35" s="14">
        <v>2.16</v>
      </c>
      <c r="T35" s="14">
        <v>11.44</v>
      </c>
      <c r="U35" s="259">
        <f t="shared" si="5"/>
        <v>0.76876800000000001</v>
      </c>
      <c r="V35" s="336">
        <v>33</v>
      </c>
      <c r="W35" s="337">
        <v>2004</v>
      </c>
      <c r="X35" s="337">
        <v>0</v>
      </c>
      <c r="Y35" s="337">
        <v>42</v>
      </c>
      <c r="Z35" s="337">
        <v>49.408799999999999</v>
      </c>
      <c r="AA35" s="337">
        <v>16.1221</v>
      </c>
    </row>
    <row r="36" spans="2:27" x14ac:dyDescent="0.2">
      <c r="B36" s="336"/>
      <c r="C36" s="337">
        <v>2005</v>
      </c>
      <c r="D36" s="337">
        <v>35.991700000000002</v>
      </c>
      <c r="E36" s="337">
        <v>8.2596000000000007</v>
      </c>
      <c r="G36" s="335">
        <v>34.520000000000003</v>
      </c>
      <c r="H36" s="335">
        <f t="shared" si="0"/>
        <v>4.1545156155681982</v>
      </c>
      <c r="I36" s="335">
        <v>2.02</v>
      </c>
      <c r="J36" s="335">
        <f t="shared" si="1"/>
        <v>8.392121543447761</v>
      </c>
      <c r="K36" s="339">
        <f t="shared" si="2"/>
        <v>0.56395056771968965</v>
      </c>
      <c r="L36" s="335">
        <v>39.19</v>
      </c>
      <c r="M36" s="14">
        <f t="shared" si="6"/>
        <v>5.1114251111276845</v>
      </c>
      <c r="N36" s="335">
        <v>2.0499999999999998</v>
      </c>
      <c r="O36" s="259">
        <f t="shared" si="3"/>
        <v>10.478421477811752</v>
      </c>
      <c r="P36" s="14">
        <f t="shared" si="4"/>
        <v>0.70414992330894977</v>
      </c>
      <c r="Q36" s="14">
        <v>27.32</v>
      </c>
      <c r="R36" s="14">
        <v>2.16</v>
      </c>
      <c r="S36" s="335">
        <v>2.16</v>
      </c>
      <c r="T36" s="14">
        <v>11.29</v>
      </c>
      <c r="U36" s="259">
        <f t="shared" si="5"/>
        <v>0.75868800000000014</v>
      </c>
      <c r="V36" s="336">
        <v>34</v>
      </c>
      <c r="W36" s="337">
        <v>2005</v>
      </c>
      <c r="X36" s="337">
        <v>0</v>
      </c>
      <c r="Y36" s="337">
        <v>42</v>
      </c>
      <c r="Z36" s="337">
        <v>36.231000000000002</v>
      </c>
      <c r="AA36" s="337">
        <v>8.6984999999999992</v>
      </c>
    </row>
    <row r="37" spans="2:27" x14ac:dyDescent="0.2">
      <c r="B37" s="336"/>
      <c r="C37" s="337">
        <v>2006</v>
      </c>
      <c r="D37" s="337">
        <v>39.3187</v>
      </c>
      <c r="E37" s="337">
        <v>10.283200000000001</v>
      </c>
      <c r="G37" s="335">
        <v>79.510000000000005</v>
      </c>
      <c r="H37" s="335">
        <f t="shared" si="0"/>
        <v>6.3051566197835243</v>
      </c>
      <c r="I37" s="335">
        <v>2.02</v>
      </c>
      <c r="J37" s="335">
        <f t="shared" si="1"/>
        <v>12.736416371962719</v>
      </c>
      <c r="K37" s="339">
        <f t="shared" si="2"/>
        <v>0.85588718019589471</v>
      </c>
      <c r="L37" s="335">
        <v>50.54</v>
      </c>
      <c r="M37" s="14">
        <f t="shared" si="6"/>
        <v>5.8045958802773976</v>
      </c>
      <c r="N37" s="335">
        <v>2.0499999999999998</v>
      </c>
      <c r="O37" s="259">
        <f t="shared" si="3"/>
        <v>11.899421554568663</v>
      </c>
      <c r="P37" s="14">
        <f t="shared" si="4"/>
        <v>0.79964112846701418</v>
      </c>
      <c r="Q37" s="14">
        <v>32.81</v>
      </c>
      <c r="R37" s="335">
        <v>2.16</v>
      </c>
      <c r="S37" s="14">
        <v>2.16</v>
      </c>
      <c r="T37" s="14">
        <v>2.17</v>
      </c>
      <c r="U37" s="259">
        <f t="shared" si="5"/>
        <v>0.14582400000000001</v>
      </c>
      <c r="V37" s="336">
        <v>35</v>
      </c>
      <c r="W37" s="337">
        <v>2006</v>
      </c>
      <c r="X37" s="337">
        <v>0</v>
      </c>
      <c r="Y37" s="337">
        <v>42</v>
      </c>
      <c r="Z37" s="337">
        <v>37.803699999999999</v>
      </c>
      <c r="AA37" s="337">
        <v>8.6390999999999991</v>
      </c>
    </row>
    <row r="38" spans="2:27" x14ac:dyDescent="0.2">
      <c r="B38" s="336"/>
      <c r="C38" s="337">
        <v>2007</v>
      </c>
      <c r="D38" s="337">
        <v>44.377299999999998</v>
      </c>
      <c r="E38" s="337">
        <v>8.4091000000000005</v>
      </c>
      <c r="G38" s="335">
        <v>60.09</v>
      </c>
      <c r="H38" s="335">
        <f t="shared" si="0"/>
        <v>5.4813319549175272</v>
      </c>
      <c r="I38" s="335">
        <v>2.02</v>
      </c>
      <c r="J38" s="335">
        <f t="shared" si="1"/>
        <v>11.072290548933404</v>
      </c>
      <c r="K38" s="339">
        <f t="shared" si="2"/>
        <v>0.74405792488832478</v>
      </c>
      <c r="L38" s="335">
        <v>88.16</v>
      </c>
      <c r="M38" s="14">
        <f t="shared" si="6"/>
        <v>7.6663768061146937</v>
      </c>
      <c r="N38" s="335">
        <v>2.0499999999999998</v>
      </c>
      <c r="O38" s="259">
        <f t="shared" si="3"/>
        <v>15.716072452535121</v>
      </c>
      <c r="P38" s="14">
        <f t="shared" si="4"/>
        <v>1.0561200688103602</v>
      </c>
      <c r="Q38" s="14">
        <v>118.49</v>
      </c>
      <c r="R38" s="14">
        <v>2.16</v>
      </c>
      <c r="S38" s="335">
        <v>2.16</v>
      </c>
      <c r="T38" s="14">
        <v>30.22</v>
      </c>
      <c r="U38" s="259">
        <f t="shared" si="5"/>
        <v>2.0307839999999997</v>
      </c>
      <c r="V38" s="336">
        <v>36</v>
      </c>
      <c r="W38" s="337">
        <v>2007</v>
      </c>
      <c r="X38" s="337">
        <v>0</v>
      </c>
      <c r="Y38" s="337">
        <v>42</v>
      </c>
      <c r="Z38" s="337">
        <v>44.432899999999997</v>
      </c>
      <c r="AA38" s="337">
        <v>8.9535</v>
      </c>
    </row>
    <row r="39" spans="2:27" x14ac:dyDescent="0.2">
      <c r="B39" s="336"/>
      <c r="C39" s="337">
        <v>2008</v>
      </c>
      <c r="D39" s="337">
        <v>73.844200000000001</v>
      </c>
      <c r="E39" s="337">
        <v>17.785399999999999</v>
      </c>
      <c r="G39" s="335">
        <v>56.12</v>
      </c>
      <c r="H39" s="335">
        <f t="shared" si="0"/>
        <v>5.2971690552596113</v>
      </c>
      <c r="I39" s="335">
        <v>2.02</v>
      </c>
      <c r="J39" s="335">
        <f t="shared" si="1"/>
        <v>10.700281491624414</v>
      </c>
      <c r="K39" s="339">
        <f t="shared" si="2"/>
        <v>0.71905891623716067</v>
      </c>
      <c r="L39" s="335">
        <v>62.75</v>
      </c>
      <c r="M39" s="14">
        <f t="shared" si="6"/>
        <v>6.4678693039774187</v>
      </c>
      <c r="N39" s="335">
        <v>2.0499999999999998</v>
      </c>
      <c r="O39" s="259">
        <f t="shared" si="3"/>
        <v>13.259132073153706</v>
      </c>
      <c r="P39" s="14">
        <f t="shared" si="4"/>
        <v>0.89101367531592912</v>
      </c>
      <c r="Q39" s="14">
        <v>16.03</v>
      </c>
      <c r="R39" s="14">
        <v>2.16</v>
      </c>
      <c r="S39" s="14">
        <v>2.16</v>
      </c>
      <c r="T39" s="14">
        <v>8.65</v>
      </c>
      <c r="U39" s="259">
        <f t="shared" si="5"/>
        <v>0.58128000000000013</v>
      </c>
      <c r="V39" s="336">
        <v>37</v>
      </c>
      <c r="W39" s="337">
        <v>2008</v>
      </c>
      <c r="X39" s="337">
        <v>0</v>
      </c>
      <c r="Y39" s="337">
        <v>42</v>
      </c>
      <c r="Z39" s="337">
        <v>72.906199999999998</v>
      </c>
      <c r="AA39" s="337">
        <v>18.243300000000001</v>
      </c>
    </row>
    <row r="40" spans="2:27" x14ac:dyDescent="0.2">
      <c r="B40" s="336"/>
      <c r="C40" s="337">
        <v>2009</v>
      </c>
      <c r="D40" s="337">
        <v>46.126100000000001</v>
      </c>
      <c r="E40" s="337">
        <v>15.549799999999999</v>
      </c>
      <c r="G40" s="335">
        <v>17.48</v>
      </c>
      <c r="H40" s="335">
        <f t="shared" si="0"/>
        <v>2.9563490998188966</v>
      </c>
      <c r="I40" s="335">
        <v>2.02</v>
      </c>
      <c r="J40" s="335">
        <f t="shared" si="1"/>
        <v>5.9718251816341708</v>
      </c>
      <c r="K40" s="339">
        <f t="shared" si="2"/>
        <v>0.40130665220581629</v>
      </c>
      <c r="L40" s="335">
        <v>20.55</v>
      </c>
      <c r="M40" s="14">
        <f t="shared" si="6"/>
        <v>3.7013511046643495</v>
      </c>
      <c r="N40" s="335">
        <v>2.0499999999999998</v>
      </c>
      <c r="O40" s="259">
        <f t="shared" si="3"/>
        <v>7.5877697645619158</v>
      </c>
      <c r="P40" s="14">
        <f t="shared" si="4"/>
        <v>0.50989812817856084</v>
      </c>
      <c r="Q40" s="14">
        <v>23.61</v>
      </c>
      <c r="R40" s="335">
        <v>2.16</v>
      </c>
      <c r="S40" s="335">
        <v>2.16</v>
      </c>
      <c r="T40" s="14">
        <v>10.49</v>
      </c>
      <c r="U40" s="259">
        <f t="shared" si="5"/>
        <v>0.704928</v>
      </c>
      <c r="V40" s="336">
        <v>38</v>
      </c>
      <c r="W40" s="337">
        <v>2009</v>
      </c>
      <c r="X40" s="337">
        <v>0</v>
      </c>
      <c r="Y40" s="337">
        <v>42</v>
      </c>
      <c r="Z40" s="337">
        <v>45.976700000000001</v>
      </c>
      <c r="AA40" s="337">
        <v>15.883800000000001</v>
      </c>
    </row>
    <row r="41" spans="2:27" x14ac:dyDescent="0.2">
      <c r="B41" s="336"/>
      <c r="C41" s="337">
        <v>2010</v>
      </c>
      <c r="D41" s="337">
        <v>22.9802</v>
      </c>
      <c r="E41" s="337">
        <v>6.2134999999999998</v>
      </c>
      <c r="G41" s="335">
        <v>5.66</v>
      </c>
      <c r="H41" s="335">
        <f t="shared" si="0"/>
        <v>1.6822603841260722</v>
      </c>
      <c r="I41" s="335">
        <v>2.02</v>
      </c>
      <c r="J41" s="335">
        <f t="shared" si="1"/>
        <v>3.3981659759346656</v>
      </c>
      <c r="K41" s="339">
        <f t="shared" si="2"/>
        <v>0.22835675358280955</v>
      </c>
      <c r="L41" s="335">
        <v>6.89</v>
      </c>
      <c r="M41" s="14">
        <f t="shared" si="6"/>
        <v>2.1432063207571344</v>
      </c>
      <c r="N41" s="335">
        <v>2.0499999999999998</v>
      </c>
      <c r="O41" s="259">
        <f t="shared" si="3"/>
        <v>4.3935729575521254</v>
      </c>
      <c r="P41" s="14">
        <f t="shared" si="4"/>
        <v>0.29524810274750285</v>
      </c>
      <c r="Q41" s="14">
        <v>10.41</v>
      </c>
      <c r="R41" s="14">
        <v>2.16</v>
      </c>
      <c r="S41" s="14">
        <v>2.16</v>
      </c>
      <c r="T41" s="14">
        <v>6.97</v>
      </c>
      <c r="U41" s="259">
        <f t="shared" si="5"/>
        <v>0.46838400000000002</v>
      </c>
      <c r="V41" s="336">
        <v>39</v>
      </c>
      <c r="W41" s="337">
        <v>2010</v>
      </c>
      <c r="X41" s="337">
        <v>0</v>
      </c>
      <c r="Y41" s="337">
        <v>42</v>
      </c>
      <c r="Z41" s="337">
        <v>22.6203</v>
      </c>
      <c r="AA41" s="337">
        <v>6.3678999999999997</v>
      </c>
    </row>
    <row r="42" spans="2:27" x14ac:dyDescent="0.2">
      <c r="B42" s="336"/>
      <c r="C42" s="337">
        <v>2011</v>
      </c>
      <c r="D42" s="337">
        <v>38.436300000000003</v>
      </c>
      <c r="E42" s="337">
        <v>9.5459999999999994</v>
      </c>
      <c r="G42" s="335">
        <v>66.25</v>
      </c>
      <c r="H42" s="335">
        <f t="shared" si="0"/>
        <v>5.7554322166106688</v>
      </c>
      <c r="I42" s="335">
        <v>2.02</v>
      </c>
      <c r="J42" s="335">
        <f t="shared" si="1"/>
        <v>11.625973077553551</v>
      </c>
      <c r="K42" s="339">
        <f t="shared" si="2"/>
        <v>0.78126539081159874</v>
      </c>
      <c r="L42" s="335">
        <v>81.709999999999994</v>
      </c>
      <c r="M42" s="14">
        <f t="shared" si="6"/>
        <v>7.3806052145696919</v>
      </c>
      <c r="N42" s="335">
        <v>2.0499999999999998</v>
      </c>
      <c r="O42" s="259">
        <f t="shared" si="3"/>
        <v>15.130240689867867</v>
      </c>
      <c r="P42" s="14">
        <f t="shared" si="4"/>
        <v>1.0167521743591208</v>
      </c>
      <c r="Q42" s="14">
        <v>24.95</v>
      </c>
      <c r="R42" s="14">
        <v>2.16</v>
      </c>
      <c r="S42" s="335">
        <v>2.16</v>
      </c>
      <c r="T42" s="14">
        <v>10.79</v>
      </c>
      <c r="U42" s="259">
        <f t="shared" si="5"/>
        <v>0.72508800000000007</v>
      </c>
      <c r="V42" s="336">
        <v>40</v>
      </c>
      <c r="W42" s="337">
        <v>2011</v>
      </c>
      <c r="X42" s="337">
        <v>0</v>
      </c>
      <c r="Y42" s="337">
        <v>42</v>
      </c>
      <c r="Z42" s="337">
        <v>39.15</v>
      </c>
      <c r="AA42" s="337">
        <v>10.030799999999999</v>
      </c>
    </row>
    <row r="43" spans="2:27" x14ac:dyDescent="0.2">
      <c r="B43" s="336"/>
      <c r="C43" s="337">
        <v>2012</v>
      </c>
      <c r="D43" s="337">
        <v>51.093200000000003</v>
      </c>
      <c r="E43" s="337">
        <v>12.691599999999999</v>
      </c>
      <c r="G43" s="335">
        <v>16.25</v>
      </c>
      <c r="H43" s="335">
        <f t="shared" si="0"/>
        <v>2.8504385627478448</v>
      </c>
      <c r="I43" s="335">
        <v>2.02</v>
      </c>
      <c r="J43" s="335">
        <f t="shared" si="1"/>
        <v>5.7578858967506461</v>
      </c>
      <c r="K43" s="339">
        <f t="shared" si="2"/>
        <v>0.38692993226164346</v>
      </c>
      <c r="L43" s="335">
        <v>13.57</v>
      </c>
      <c r="M43" s="14">
        <f t="shared" si="6"/>
        <v>3.0077677215281549</v>
      </c>
      <c r="N43" s="335">
        <v>2.0499999999999998</v>
      </c>
      <c r="O43" s="259">
        <f t="shared" si="3"/>
        <v>6.1659238291327165</v>
      </c>
      <c r="P43" s="14">
        <f t="shared" si="4"/>
        <v>0.41435008131771855</v>
      </c>
      <c r="Q43" s="14">
        <v>16.98</v>
      </c>
      <c r="R43" s="335">
        <v>2.16</v>
      </c>
      <c r="S43" s="14">
        <v>2.16</v>
      </c>
      <c r="T43" s="14">
        <v>8.9039999999999999</v>
      </c>
      <c r="U43" s="259">
        <f t="shared" si="5"/>
        <v>0.59834880000000013</v>
      </c>
      <c r="V43" s="336">
        <v>41</v>
      </c>
      <c r="W43" s="337">
        <v>2012</v>
      </c>
      <c r="X43" s="337">
        <v>0</v>
      </c>
      <c r="Y43" s="337">
        <v>42</v>
      </c>
      <c r="Z43" s="337">
        <v>50.967599999999997</v>
      </c>
      <c r="AA43" s="337">
        <v>13.1058</v>
      </c>
    </row>
    <row r="44" spans="2:27" x14ac:dyDescent="0.2">
      <c r="B44" s="336"/>
      <c r="C44" s="337">
        <v>2013</v>
      </c>
      <c r="D44" s="337">
        <v>36.113700000000001</v>
      </c>
      <c r="E44" s="337">
        <v>7.6288999999999998</v>
      </c>
      <c r="G44" s="335">
        <v>24.96</v>
      </c>
      <c r="H44" s="335">
        <f t="shared" si="0"/>
        <v>3.5327043465311387</v>
      </c>
      <c r="I44" s="335">
        <v>2.02</v>
      </c>
      <c r="J44" s="335">
        <f t="shared" si="1"/>
        <v>7.1360627799929004</v>
      </c>
      <c r="K44" s="339">
        <f t="shared" si="2"/>
        <v>0.47954341881552298</v>
      </c>
      <c r="L44" s="335">
        <v>28.63</v>
      </c>
      <c r="M44" s="14">
        <f t="shared" si="6"/>
        <v>4.3688289811649375</v>
      </c>
      <c r="N44" s="335">
        <v>2.0499999999999998</v>
      </c>
      <c r="O44" s="259">
        <f t="shared" si="3"/>
        <v>8.9560994113881218</v>
      </c>
      <c r="P44" s="14">
        <f t="shared" si="4"/>
        <v>0.60184988044528187</v>
      </c>
      <c r="Q44" s="14">
        <v>23.535</v>
      </c>
      <c r="R44" s="14">
        <v>2.16</v>
      </c>
      <c r="S44" s="335">
        <v>2.16</v>
      </c>
      <c r="T44" s="14">
        <v>10.48</v>
      </c>
      <c r="U44" s="259">
        <f t="shared" si="5"/>
        <v>0.70425600000000022</v>
      </c>
      <c r="V44" s="336">
        <v>42</v>
      </c>
      <c r="W44" s="337">
        <v>2013</v>
      </c>
      <c r="X44" s="337">
        <v>0</v>
      </c>
      <c r="Y44" s="337">
        <v>42</v>
      </c>
      <c r="Z44" s="337">
        <v>36.185499999999998</v>
      </c>
      <c r="AA44" s="337">
        <v>7.9352</v>
      </c>
    </row>
    <row r="45" spans="2:27" x14ac:dyDescent="0.2">
      <c r="B45" s="336"/>
      <c r="C45" s="337">
        <v>2014</v>
      </c>
      <c r="D45" s="337">
        <v>28.850300000000001</v>
      </c>
      <c r="E45" s="337">
        <v>3.258</v>
      </c>
      <c r="G45" s="335">
        <v>6.94</v>
      </c>
      <c r="H45" s="335">
        <f t="shared" si="0"/>
        <v>1.8627936010197159</v>
      </c>
      <c r="I45" s="335">
        <v>2.02</v>
      </c>
      <c r="J45" s="335">
        <f t="shared" si="1"/>
        <v>3.762843074059826</v>
      </c>
      <c r="K45" s="339">
        <f t="shared" si="2"/>
        <v>0.25286305457682035</v>
      </c>
      <c r="L45" s="335">
        <v>6.97</v>
      </c>
      <c r="M45" s="14">
        <f t="shared" si="6"/>
        <v>2.1556128285632989</v>
      </c>
      <c r="N45" s="335">
        <v>2.0499999999999998</v>
      </c>
      <c r="O45" s="259">
        <f t="shared" si="3"/>
        <v>4.4190062985547627</v>
      </c>
      <c r="P45" s="14">
        <f t="shared" si="4"/>
        <v>0.29695722326288004</v>
      </c>
      <c r="Q45" s="14">
        <v>7.43</v>
      </c>
      <c r="R45" s="14">
        <v>2.16</v>
      </c>
      <c r="S45" s="14">
        <v>2.16</v>
      </c>
      <c r="T45" s="14">
        <v>5.89</v>
      </c>
      <c r="U45" s="259">
        <f t="shared" si="5"/>
        <v>0.39580799999999999</v>
      </c>
      <c r="V45" s="336">
        <v>43</v>
      </c>
      <c r="W45" s="337">
        <v>2014</v>
      </c>
      <c r="X45" s="337">
        <v>0</v>
      </c>
      <c r="Y45" s="337">
        <v>42</v>
      </c>
      <c r="Z45" s="337">
        <v>28.6511</v>
      </c>
      <c r="AA45" s="337">
        <v>3.1484999999999999</v>
      </c>
    </row>
    <row r="46" spans="2:27" x14ac:dyDescent="0.2">
      <c r="B46" s="336"/>
      <c r="C46" s="337">
        <v>2015</v>
      </c>
      <c r="D46" s="337">
        <v>38.15</v>
      </c>
      <c r="E46" s="337">
        <v>10.4275</v>
      </c>
      <c r="G46" s="335">
        <v>55.8</v>
      </c>
      <c r="H46" s="335">
        <f t="shared" si="0"/>
        <v>5.2820450584977028</v>
      </c>
      <c r="I46" s="335">
        <v>2.02</v>
      </c>
      <c r="J46" s="335">
        <f t="shared" si="1"/>
        <v>10.66973101816536</v>
      </c>
      <c r="K46" s="339">
        <f t="shared" si="2"/>
        <v>0.71700592442071232</v>
      </c>
      <c r="L46" s="335">
        <v>40.78</v>
      </c>
      <c r="M46" s="14">
        <f t="shared" si="6"/>
        <v>5.2140834924909543</v>
      </c>
      <c r="N46" s="335">
        <v>2.0499999999999998</v>
      </c>
      <c r="O46" s="259">
        <f t="shared" si="3"/>
        <v>10.688871159606455</v>
      </c>
      <c r="P46" s="14">
        <f t="shared" si="4"/>
        <v>0.7182921419255538</v>
      </c>
      <c r="Q46" s="14">
        <v>38.82</v>
      </c>
      <c r="R46" s="335">
        <v>2.16</v>
      </c>
      <c r="S46" s="335">
        <v>2.16</v>
      </c>
      <c r="T46" s="14">
        <v>13.46</v>
      </c>
      <c r="U46" s="259">
        <f t="shared" si="5"/>
        <v>0.90451200000000009</v>
      </c>
      <c r="V46" s="336">
        <v>44</v>
      </c>
      <c r="W46" s="337">
        <v>2015</v>
      </c>
      <c r="X46" s="337">
        <v>0</v>
      </c>
      <c r="Y46" s="337">
        <v>42</v>
      </c>
      <c r="Z46" s="337">
        <v>36.664499999999997</v>
      </c>
      <c r="AA46" s="337">
        <v>10.106</v>
      </c>
    </row>
    <row r="47" spans="2:27" x14ac:dyDescent="0.2">
      <c r="J47" s="31">
        <f>AVERAGE(J3:J46)</f>
        <v>6.6728310667124129</v>
      </c>
      <c r="K47" s="340">
        <f>AVERAGE(K3:K46)</f>
        <v>0.4484142476830742</v>
      </c>
      <c r="L47" s="31"/>
      <c r="M47" s="31"/>
      <c r="N47" s="31"/>
      <c r="O47" s="340">
        <f t="shared" ref="O47:P47" si="7">AVERAGE(O3:O46)</f>
        <v>7.996379173794991</v>
      </c>
      <c r="P47" s="31">
        <f t="shared" si="7"/>
        <v>0.53735668047902341</v>
      </c>
      <c r="U47" s="340">
        <f>AVERAGE(U3:U46)</f>
        <v>0.6260168727272728</v>
      </c>
    </row>
    <row r="48" spans="2:27" ht="18" x14ac:dyDescent="0.25">
      <c r="B48" s="338" t="s">
        <v>401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T355"/>
  <sheetViews>
    <sheetView workbookViewId="0">
      <selection activeCell="AF22" sqref="AF22"/>
    </sheetView>
  </sheetViews>
  <sheetFormatPr defaultRowHeight="12.75" x14ac:dyDescent="0.2"/>
  <sheetData>
    <row r="2" spans="3:20" ht="13.5" thickBot="1" x14ac:dyDescent="0.25">
      <c r="G2" s="308" t="s">
        <v>240</v>
      </c>
      <c r="H2" s="309"/>
      <c r="I2" s="309"/>
      <c r="J2" s="309"/>
      <c r="K2" s="310" t="s">
        <v>241</v>
      </c>
      <c r="L2" s="311"/>
      <c r="M2" s="311"/>
      <c r="N2" s="311"/>
      <c r="O2" s="312" t="s">
        <v>382</v>
      </c>
      <c r="P2" s="141"/>
      <c r="Q2" s="141"/>
      <c r="R2" s="141"/>
      <c r="S2" s="135" t="s">
        <v>383</v>
      </c>
    </row>
    <row r="3" spans="3:20" x14ac:dyDescent="0.2">
      <c r="C3" s="304" t="s">
        <v>377</v>
      </c>
      <c r="D3" s="305" t="s">
        <v>5</v>
      </c>
      <c r="E3" s="305" t="s">
        <v>6</v>
      </c>
      <c r="F3" s="305" t="s">
        <v>7</v>
      </c>
      <c r="G3" s="305" t="s">
        <v>378</v>
      </c>
      <c r="H3" s="307" t="s">
        <v>379</v>
      </c>
      <c r="I3" s="307" t="s">
        <v>380</v>
      </c>
      <c r="J3" s="307" t="s">
        <v>381</v>
      </c>
      <c r="K3" s="305" t="s">
        <v>378</v>
      </c>
      <c r="L3" s="307" t="s">
        <v>379</v>
      </c>
      <c r="M3" s="307" t="s">
        <v>380</v>
      </c>
      <c r="N3" s="307" t="s">
        <v>381</v>
      </c>
      <c r="O3" s="305" t="s">
        <v>378</v>
      </c>
      <c r="P3" s="307" t="s">
        <v>379</v>
      </c>
      <c r="Q3" s="307" t="s">
        <v>380</v>
      </c>
      <c r="R3" s="307" t="s">
        <v>381</v>
      </c>
      <c r="S3" s="307" t="s">
        <v>384</v>
      </c>
      <c r="T3" s="307" t="s">
        <v>385</v>
      </c>
    </row>
    <row r="4" spans="3:20" x14ac:dyDescent="0.2">
      <c r="C4" s="306">
        <v>1</v>
      </c>
      <c r="D4" s="303">
        <v>1971</v>
      </c>
      <c r="E4" s="303">
        <v>1</v>
      </c>
      <c r="F4" s="303">
        <v>1</v>
      </c>
      <c r="G4" s="303">
        <v>31.4</v>
      </c>
      <c r="H4" s="303">
        <v>33.4</v>
      </c>
      <c r="I4" s="303">
        <v>35.5</v>
      </c>
      <c r="J4" s="303">
        <v>34.5</v>
      </c>
      <c r="K4" s="303">
        <v>34</v>
      </c>
      <c r="L4" s="303">
        <v>36</v>
      </c>
      <c r="M4" s="303">
        <v>37.6</v>
      </c>
      <c r="N4" s="303">
        <v>39.299999999999997</v>
      </c>
      <c r="O4" s="303">
        <v>32.4</v>
      </c>
      <c r="P4" s="303">
        <v>37</v>
      </c>
      <c r="Q4" s="303">
        <v>33.700000000000003</v>
      </c>
      <c r="R4" s="303">
        <v>38.6</v>
      </c>
      <c r="S4">
        <f>STDEV(O4:R4)</f>
        <v>2.8686524130097513</v>
      </c>
      <c r="T4">
        <f>S4/(AVERAGE(O4:R4))*100</f>
        <v>8.0978190910649275</v>
      </c>
    </row>
    <row r="5" spans="3:20" x14ac:dyDescent="0.2">
      <c r="C5" s="306">
        <v>2</v>
      </c>
      <c r="D5" s="303">
        <v>1972</v>
      </c>
      <c r="E5" s="303">
        <v>1</v>
      </c>
      <c r="F5" s="303">
        <v>1</v>
      </c>
      <c r="G5" s="303">
        <v>29.64</v>
      </c>
      <c r="H5" s="303">
        <v>29.52</v>
      </c>
      <c r="I5" s="303">
        <v>25.41</v>
      </c>
      <c r="J5" s="303">
        <v>27.35</v>
      </c>
      <c r="K5" s="303">
        <v>28.31</v>
      </c>
      <c r="L5" s="303">
        <v>27.1</v>
      </c>
      <c r="M5" s="303">
        <v>27.83</v>
      </c>
      <c r="N5" s="303">
        <v>28.56</v>
      </c>
      <c r="O5" s="303">
        <v>24.2</v>
      </c>
      <c r="P5" s="303">
        <v>21.05</v>
      </c>
      <c r="Q5" s="303">
        <v>24.8</v>
      </c>
      <c r="R5" s="303">
        <v>22.14</v>
      </c>
      <c r="S5">
        <f t="shared" ref="S5:S47" si="0">STDEV(O5:R5)</f>
        <v>1.7524340215825529</v>
      </c>
      <c r="T5">
        <f t="shared" ref="T5:T47" si="1">S5/(AVERAGE(O5:R5))*100</f>
        <v>7.6035753187224344</v>
      </c>
    </row>
    <row r="6" spans="3:20" x14ac:dyDescent="0.2">
      <c r="C6" s="306">
        <v>3</v>
      </c>
      <c r="D6" s="303">
        <v>1974</v>
      </c>
      <c r="E6" s="303">
        <v>1</v>
      </c>
      <c r="F6" s="303">
        <v>1</v>
      </c>
      <c r="G6" s="303">
        <v>15.972</v>
      </c>
      <c r="H6" s="303">
        <v>13.673</v>
      </c>
      <c r="I6" s="303">
        <v>18.997</v>
      </c>
      <c r="J6" s="303">
        <v>19.602</v>
      </c>
      <c r="K6" s="303">
        <v>18.149999999999999</v>
      </c>
      <c r="L6" s="303">
        <v>14.398999999999999</v>
      </c>
      <c r="M6" s="303">
        <v>15.851000000000001</v>
      </c>
      <c r="N6" s="303">
        <v>17.786999999999999</v>
      </c>
      <c r="O6" s="303">
        <v>35.332000000000001</v>
      </c>
      <c r="P6" s="303">
        <v>28.797999999999998</v>
      </c>
      <c r="Q6" s="303">
        <v>28.677</v>
      </c>
      <c r="R6" s="303">
        <v>25.773</v>
      </c>
      <c r="S6">
        <f t="shared" si="0"/>
        <v>4.0409894002995665</v>
      </c>
      <c r="T6">
        <f t="shared" si="1"/>
        <v>13.631268005733066</v>
      </c>
    </row>
    <row r="7" spans="3:20" x14ac:dyDescent="0.2">
      <c r="C7" s="306">
        <v>4</v>
      </c>
      <c r="D7" s="303">
        <v>1975</v>
      </c>
      <c r="E7" s="303">
        <v>1</v>
      </c>
      <c r="F7" s="303">
        <v>1</v>
      </c>
      <c r="G7" s="303">
        <v>23.353000000000002</v>
      </c>
      <c r="H7" s="303">
        <v>27.103999999999999</v>
      </c>
      <c r="I7" s="303">
        <v>31.218</v>
      </c>
      <c r="J7" s="303">
        <v>33.517000000000003</v>
      </c>
      <c r="K7" s="303">
        <v>24.442</v>
      </c>
      <c r="L7" s="303">
        <v>26.135999999999999</v>
      </c>
      <c r="M7" s="303">
        <v>26.741</v>
      </c>
      <c r="N7" s="303">
        <v>30.129000000000001</v>
      </c>
      <c r="O7" s="303">
        <v>53.119</v>
      </c>
      <c r="P7" s="303">
        <v>52.393000000000001</v>
      </c>
      <c r="Q7" s="303">
        <v>45.98</v>
      </c>
      <c r="R7" s="303">
        <v>53.603000000000002</v>
      </c>
      <c r="S7">
        <f t="shared" si="0"/>
        <v>3.5640268774706718</v>
      </c>
      <c r="T7">
        <f t="shared" si="1"/>
        <v>6.9509776005669019</v>
      </c>
    </row>
    <row r="8" spans="3:20" x14ac:dyDescent="0.2">
      <c r="C8" s="306">
        <v>5</v>
      </c>
      <c r="D8" s="303">
        <v>1976</v>
      </c>
      <c r="E8" s="303">
        <v>1</v>
      </c>
      <c r="F8" s="303">
        <v>1</v>
      </c>
      <c r="G8" s="303">
        <v>21.78</v>
      </c>
      <c r="H8" s="303">
        <v>23.474</v>
      </c>
      <c r="I8" s="303">
        <v>26.135999999999999</v>
      </c>
      <c r="J8" s="303">
        <v>30.370999999999999</v>
      </c>
      <c r="K8" s="303">
        <v>19.239000000000001</v>
      </c>
      <c r="L8" s="303">
        <v>24.805</v>
      </c>
      <c r="M8" s="303">
        <v>24.2</v>
      </c>
      <c r="N8" s="303">
        <v>24.805</v>
      </c>
      <c r="O8" s="303">
        <v>40.898000000000003</v>
      </c>
      <c r="P8" s="303">
        <v>46.463999999999999</v>
      </c>
      <c r="Q8" s="303">
        <v>45.738</v>
      </c>
      <c r="R8" s="303">
        <v>45.253999999999998</v>
      </c>
      <c r="S8">
        <f t="shared" si="0"/>
        <v>2.5100817383769241</v>
      </c>
      <c r="T8">
        <f t="shared" si="1"/>
        <v>5.6294374970607315</v>
      </c>
    </row>
    <row r="9" spans="3:20" x14ac:dyDescent="0.2">
      <c r="C9" s="306">
        <v>6</v>
      </c>
      <c r="D9" s="303">
        <v>1977</v>
      </c>
      <c r="E9" s="303">
        <v>1</v>
      </c>
      <c r="F9" s="303">
        <v>1</v>
      </c>
      <c r="G9" s="303">
        <v>14.882999999999999</v>
      </c>
      <c r="H9" s="303">
        <v>13.552</v>
      </c>
      <c r="I9" s="303">
        <v>12.221</v>
      </c>
      <c r="J9" s="303">
        <v>21.78</v>
      </c>
      <c r="K9" s="303">
        <v>14.641</v>
      </c>
      <c r="L9" s="303">
        <v>16.818999999999999</v>
      </c>
      <c r="M9" s="303">
        <v>15.972</v>
      </c>
      <c r="N9" s="303">
        <v>20.449000000000002</v>
      </c>
      <c r="O9" s="303">
        <v>29.04</v>
      </c>
      <c r="P9" s="303">
        <v>31.46</v>
      </c>
      <c r="Q9" s="303">
        <v>30.370999999999999</v>
      </c>
      <c r="R9" s="303">
        <v>27.103999999999999</v>
      </c>
      <c r="S9">
        <f t="shared" si="0"/>
        <v>1.8755000000000004</v>
      </c>
      <c r="T9">
        <f t="shared" si="1"/>
        <v>6.3589743589743604</v>
      </c>
    </row>
    <row r="10" spans="3:20" x14ac:dyDescent="0.2">
      <c r="C10" s="306">
        <v>7</v>
      </c>
      <c r="D10" s="303">
        <v>1978</v>
      </c>
      <c r="E10" s="303">
        <v>1</v>
      </c>
      <c r="F10" s="303">
        <v>1</v>
      </c>
      <c r="G10" s="303">
        <v>19.844000000000001</v>
      </c>
      <c r="H10" s="303">
        <v>19.239000000000001</v>
      </c>
      <c r="I10" s="303">
        <v>20.327999999999999</v>
      </c>
      <c r="J10" s="303">
        <v>23.474</v>
      </c>
      <c r="K10" s="303">
        <v>18.271000000000001</v>
      </c>
      <c r="L10" s="303">
        <v>21.295999999999999</v>
      </c>
      <c r="M10" s="303">
        <v>21.658999999999999</v>
      </c>
      <c r="N10" s="303">
        <v>21.658999999999999</v>
      </c>
      <c r="O10" s="303">
        <v>42.954999999999998</v>
      </c>
      <c r="P10" s="303">
        <v>44.164999999999999</v>
      </c>
      <c r="Q10" s="303">
        <v>45.496000000000002</v>
      </c>
      <c r="R10" s="303">
        <v>44.77</v>
      </c>
      <c r="S10">
        <f t="shared" si="0"/>
        <v>1.0754715244951882</v>
      </c>
      <c r="T10">
        <f t="shared" si="1"/>
        <v>2.4251553662525525</v>
      </c>
    </row>
    <row r="11" spans="3:20" x14ac:dyDescent="0.2">
      <c r="C11" s="306">
        <v>8</v>
      </c>
      <c r="D11" s="303">
        <v>1979</v>
      </c>
      <c r="E11" s="303">
        <v>1</v>
      </c>
      <c r="F11" s="303">
        <v>1</v>
      </c>
      <c r="G11" s="303">
        <v>38.22</v>
      </c>
      <c r="H11" s="303">
        <v>45.68</v>
      </c>
      <c r="I11" s="303">
        <v>38.4</v>
      </c>
      <c r="J11" s="303">
        <v>46.41</v>
      </c>
      <c r="K11" s="303">
        <v>25.48</v>
      </c>
      <c r="L11" s="303">
        <v>41.68</v>
      </c>
      <c r="M11" s="303">
        <v>42.04</v>
      </c>
      <c r="N11" s="303">
        <v>41.5</v>
      </c>
      <c r="O11" s="303">
        <v>45.5</v>
      </c>
      <c r="P11" s="303">
        <v>41.13</v>
      </c>
      <c r="Q11" s="303">
        <v>38.22</v>
      </c>
      <c r="R11" s="303">
        <v>43.86</v>
      </c>
      <c r="S11">
        <f t="shared" si="0"/>
        <v>3.1952503814255309</v>
      </c>
      <c r="T11">
        <f t="shared" si="1"/>
        <v>7.5757225568740001</v>
      </c>
    </row>
    <row r="12" spans="3:20" x14ac:dyDescent="0.2">
      <c r="C12" s="306">
        <v>9</v>
      </c>
      <c r="D12" s="303">
        <v>1980</v>
      </c>
      <c r="E12" s="303">
        <v>1</v>
      </c>
      <c r="F12" s="303">
        <v>1</v>
      </c>
      <c r="G12" s="303">
        <v>15.37</v>
      </c>
      <c r="H12" s="303">
        <v>15.97</v>
      </c>
      <c r="I12" s="303">
        <v>21.66</v>
      </c>
      <c r="J12" s="303">
        <v>22.99</v>
      </c>
      <c r="K12" s="303">
        <v>20.57</v>
      </c>
      <c r="L12" s="303">
        <v>22.63</v>
      </c>
      <c r="M12" s="303">
        <v>22.87</v>
      </c>
      <c r="N12" s="303">
        <v>17.3</v>
      </c>
      <c r="O12" s="303">
        <v>58.32</v>
      </c>
      <c r="P12" s="303">
        <v>54.33</v>
      </c>
      <c r="Q12" s="303">
        <v>71.03</v>
      </c>
      <c r="R12" s="303">
        <v>59.17</v>
      </c>
      <c r="S12">
        <f t="shared" si="0"/>
        <v>7.1946849595145848</v>
      </c>
      <c r="T12">
        <f t="shared" si="1"/>
        <v>11.850417886785397</v>
      </c>
    </row>
    <row r="13" spans="3:20" x14ac:dyDescent="0.2">
      <c r="C13" s="306">
        <v>10</v>
      </c>
      <c r="D13" s="303">
        <v>1981</v>
      </c>
      <c r="E13" s="303">
        <v>1</v>
      </c>
      <c r="F13" s="303">
        <v>1</v>
      </c>
      <c r="G13" s="303">
        <v>20.45</v>
      </c>
      <c r="H13" s="303">
        <v>18.149999999999999</v>
      </c>
      <c r="I13" s="303">
        <v>23.11</v>
      </c>
      <c r="J13" s="303">
        <v>24.93</v>
      </c>
      <c r="K13" s="303">
        <v>19.600000000000001</v>
      </c>
      <c r="L13" s="303">
        <v>20.329999999999998</v>
      </c>
      <c r="M13" s="303">
        <v>21.42</v>
      </c>
      <c r="N13" s="303">
        <v>16.82</v>
      </c>
      <c r="O13" s="303">
        <v>38.36</v>
      </c>
      <c r="P13" s="303">
        <v>41.62</v>
      </c>
      <c r="Q13" s="303">
        <v>35.090000000000003</v>
      </c>
      <c r="R13" s="303">
        <v>35.090000000000003</v>
      </c>
      <c r="S13">
        <f t="shared" si="0"/>
        <v>3.126435670216162</v>
      </c>
      <c r="T13">
        <f t="shared" si="1"/>
        <v>8.3282782904000054</v>
      </c>
    </row>
    <row r="14" spans="3:20" x14ac:dyDescent="0.2">
      <c r="C14" s="306">
        <v>11</v>
      </c>
      <c r="D14" s="303">
        <v>1982</v>
      </c>
      <c r="E14" s="303">
        <v>1</v>
      </c>
      <c r="F14" s="303">
        <v>1</v>
      </c>
      <c r="G14" s="303">
        <v>25.41</v>
      </c>
      <c r="H14" s="303">
        <v>19</v>
      </c>
      <c r="I14" s="303">
        <v>17.3</v>
      </c>
      <c r="J14" s="303">
        <v>17.18</v>
      </c>
      <c r="K14" s="303">
        <v>23.23</v>
      </c>
      <c r="L14" s="303">
        <v>29.28</v>
      </c>
      <c r="M14" s="303">
        <v>28.92</v>
      </c>
      <c r="N14" s="303">
        <v>28.56</v>
      </c>
      <c r="O14" s="303">
        <v>29.77</v>
      </c>
      <c r="P14" s="303">
        <v>26.62</v>
      </c>
      <c r="Q14" s="303">
        <v>34.729999999999997</v>
      </c>
      <c r="R14" s="303">
        <v>27.83</v>
      </c>
      <c r="S14">
        <f t="shared" si="0"/>
        <v>3.5722763517585103</v>
      </c>
      <c r="T14">
        <f t="shared" si="1"/>
        <v>12.012698955051738</v>
      </c>
    </row>
    <row r="15" spans="3:20" x14ac:dyDescent="0.2">
      <c r="C15" s="306">
        <v>12</v>
      </c>
      <c r="D15" s="303">
        <v>1983</v>
      </c>
      <c r="E15" s="303">
        <v>1</v>
      </c>
      <c r="F15" s="303">
        <v>1</v>
      </c>
      <c r="G15" s="303">
        <v>34</v>
      </c>
      <c r="H15" s="303">
        <v>34.479999999999997</v>
      </c>
      <c r="I15" s="303">
        <v>44.77</v>
      </c>
      <c r="J15" s="303">
        <v>40.049999999999997</v>
      </c>
      <c r="K15" s="303">
        <v>35.57</v>
      </c>
      <c r="L15" s="303">
        <v>42.35</v>
      </c>
      <c r="M15" s="303">
        <v>37.270000000000003</v>
      </c>
      <c r="N15" s="303">
        <v>38.96</v>
      </c>
      <c r="O15" s="303">
        <v>52.27</v>
      </c>
      <c r="P15" s="303">
        <v>45.13</v>
      </c>
      <c r="Q15" s="303">
        <v>45.37</v>
      </c>
      <c r="R15" s="303">
        <v>47.67</v>
      </c>
      <c r="S15">
        <f t="shared" si="0"/>
        <v>3.310951524864115</v>
      </c>
      <c r="T15">
        <f t="shared" si="1"/>
        <v>6.9543195229239974</v>
      </c>
    </row>
    <row r="16" spans="3:20" x14ac:dyDescent="0.2">
      <c r="C16" s="306">
        <v>13</v>
      </c>
      <c r="D16" s="303">
        <v>1984</v>
      </c>
      <c r="E16" s="303">
        <v>1</v>
      </c>
      <c r="F16" s="303">
        <v>1</v>
      </c>
      <c r="G16" s="303">
        <v>29.77</v>
      </c>
      <c r="H16" s="303">
        <v>28.56</v>
      </c>
      <c r="I16" s="303">
        <v>37.51</v>
      </c>
      <c r="J16" s="303">
        <v>35.94</v>
      </c>
      <c r="K16" s="303">
        <v>31.1</v>
      </c>
      <c r="L16" s="303">
        <v>36.9</v>
      </c>
      <c r="M16" s="303">
        <v>30.37</v>
      </c>
      <c r="N16" s="303">
        <v>35.090000000000003</v>
      </c>
      <c r="O16" s="303">
        <v>42.35</v>
      </c>
      <c r="P16" s="303">
        <v>39.93</v>
      </c>
      <c r="Q16" s="303">
        <v>46.34</v>
      </c>
      <c r="R16" s="303">
        <v>40.29</v>
      </c>
      <c r="S16">
        <f t="shared" si="0"/>
        <v>2.9416591123604627</v>
      </c>
      <c r="T16">
        <f t="shared" si="1"/>
        <v>6.966216594305755</v>
      </c>
    </row>
    <row r="17" spans="3:20" x14ac:dyDescent="0.2">
      <c r="C17" s="306">
        <v>14</v>
      </c>
      <c r="D17" s="303">
        <v>1985</v>
      </c>
      <c r="E17" s="303">
        <v>1</v>
      </c>
      <c r="F17" s="303">
        <v>1</v>
      </c>
      <c r="G17" s="303">
        <v>20.57</v>
      </c>
      <c r="H17" s="303">
        <v>19.600000000000001</v>
      </c>
      <c r="I17" s="303">
        <v>26.5</v>
      </c>
      <c r="J17" s="303">
        <v>24.56</v>
      </c>
      <c r="K17" s="303">
        <v>19.84</v>
      </c>
      <c r="L17" s="303">
        <v>20.81</v>
      </c>
      <c r="M17" s="303">
        <v>21.66</v>
      </c>
      <c r="N17" s="303">
        <v>19.36</v>
      </c>
      <c r="O17" s="303">
        <v>36.659999999999997</v>
      </c>
      <c r="P17" s="303">
        <v>30.85</v>
      </c>
      <c r="Q17" s="303">
        <v>35.82</v>
      </c>
      <c r="R17" s="303">
        <v>30.25</v>
      </c>
      <c r="S17">
        <f t="shared" si="0"/>
        <v>3.3120436792610879</v>
      </c>
      <c r="T17">
        <f t="shared" si="1"/>
        <v>9.9177831389761586</v>
      </c>
    </row>
    <row r="18" spans="3:20" x14ac:dyDescent="0.2">
      <c r="C18" s="306">
        <v>15</v>
      </c>
      <c r="D18" s="303">
        <v>1986</v>
      </c>
      <c r="E18" s="303">
        <v>1</v>
      </c>
      <c r="F18" s="303">
        <v>1</v>
      </c>
      <c r="G18" s="303">
        <v>38.11</v>
      </c>
      <c r="H18" s="303">
        <v>38.6</v>
      </c>
      <c r="I18" s="303">
        <v>36.299999999999997</v>
      </c>
      <c r="J18" s="303">
        <v>37.99</v>
      </c>
      <c r="K18" s="303">
        <v>38.6</v>
      </c>
      <c r="L18" s="303">
        <v>41.5</v>
      </c>
      <c r="M18" s="303">
        <v>38.96</v>
      </c>
      <c r="N18" s="303">
        <v>42.47</v>
      </c>
      <c r="O18" s="303">
        <v>43.8</v>
      </c>
      <c r="P18" s="303">
        <v>45.74</v>
      </c>
      <c r="Q18" s="303">
        <v>46.95</v>
      </c>
      <c r="R18" s="303">
        <v>45.01</v>
      </c>
      <c r="S18">
        <f t="shared" si="0"/>
        <v>1.3200631298035232</v>
      </c>
      <c r="T18">
        <f t="shared" si="1"/>
        <v>2.9092300381344862</v>
      </c>
    </row>
    <row r="19" spans="3:20" x14ac:dyDescent="0.2">
      <c r="C19" s="306">
        <v>16</v>
      </c>
      <c r="D19" s="303">
        <v>1987</v>
      </c>
      <c r="E19" s="303">
        <v>1</v>
      </c>
      <c r="F19" s="303">
        <v>1</v>
      </c>
      <c r="G19" s="303">
        <v>31.46</v>
      </c>
      <c r="H19" s="303">
        <v>26.74</v>
      </c>
      <c r="I19" s="303">
        <v>35.450000000000003</v>
      </c>
      <c r="J19" s="303">
        <v>29.89</v>
      </c>
      <c r="K19" s="303">
        <v>28.68</v>
      </c>
      <c r="L19" s="303">
        <v>33.03</v>
      </c>
      <c r="M19" s="303">
        <v>30.98</v>
      </c>
      <c r="N19" s="303">
        <v>29.28</v>
      </c>
      <c r="O19" s="303">
        <v>42.95</v>
      </c>
      <c r="P19" s="303">
        <v>44.04</v>
      </c>
      <c r="Q19" s="303">
        <v>44.04</v>
      </c>
      <c r="R19" s="303">
        <v>40.9</v>
      </c>
      <c r="S19">
        <f t="shared" si="0"/>
        <v>1.4803687603656959</v>
      </c>
      <c r="T19">
        <f t="shared" si="1"/>
        <v>3.4441197239939414</v>
      </c>
    </row>
    <row r="20" spans="3:20" x14ac:dyDescent="0.2">
      <c r="C20" s="306">
        <v>17</v>
      </c>
      <c r="D20" s="303">
        <v>1988</v>
      </c>
      <c r="E20" s="303">
        <v>1</v>
      </c>
      <c r="F20" s="303">
        <v>1</v>
      </c>
      <c r="G20" s="303">
        <v>25.89</v>
      </c>
      <c r="H20" s="303">
        <v>24.08</v>
      </c>
      <c r="I20" s="303">
        <v>29.64</v>
      </c>
      <c r="J20" s="303">
        <v>32.31</v>
      </c>
      <c r="K20" s="303">
        <v>24.93</v>
      </c>
      <c r="L20" s="303">
        <v>26.01</v>
      </c>
      <c r="M20" s="303">
        <v>27.1</v>
      </c>
      <c r="N20" s="303">
        <v>30.25</v>
      </c>
      <c r="O20" s="303">
        <v>57.47</v>
      </c>
      <c r="P20" s="303">
        <v>70.180000000000007</v>
      </c>
      <c r="Q20" s="303">
        <v>67.760000000000005</v>
      </c>
      <c r="R20" s="303">
        <v>64.86</v>
      </c>
      <c r="S20">
        <f t="shared" si="0"/>
        <v>5.5121766723016687</v>
      </c>
      <c r="T20">
        <f t="shared" si="1"/>
        <v>8.4714745030955054</v>
      </c>
    </row>
    <row r="21" spans="3:20" x14ac:dyDescent="0.2">
      <c r="C21" s="306">
        <v>18</v>
      </c>
      <c r="D21" s="303">
        <v>1989</v>
      </c>
      <c r="E21" s="303">
        <v>1</v>
      </c>
      <c r="F21" s="303">
        <v>1</v>
      </c>
      <c r="G21" s="303">
        <v>14.28</v>
      </c>
      <c r="H21" s="303">
        <v>15.37</v>
      </c>
      <c r="I21" s="303">
        <v>18.39</v>
      </c>
      <c r="J21" s="303">
        <v>21.3</v>
      </c>
      <c r="K21" s="303">
        <v>20.329999999999998</v>
      </c>
      <c r="L21" s="303">
        <v>15.85</v>
      </c>
      <c r="M21" s="303">
        <v>16.09</v>
      </c>
      <c r="N21" s="303">
        <v>20.09</v>
      </c>
      <c r="O21" s="303">
        <v>41.62</v>
      </c>
      <c r="P21" s="303">
        <v>47.55</v>
      </c>
      <c r="Q21" s="303">
        <v>43.8</v>
      </c>
      <c r="R21" s="303">
        <v>36.78</v>
      </c>
      <c r="S21">
        <f t="shared" si="0"/>
        <v>4.4970240159465442</v>
      </c>
      <c r="T21">
        <f t="shared" si="1"/>
        <v>10.596816532421903</v>
      </c>
    </row>
    <row r="22" spans="3:20" x14ac:dyDescent="0.2">
      <c r="C22" s="306">
        <v>19</v>
      </c>
      <c r="D22" s="303">
        <v>1990</v>
      </c>
      <c r="E22" s="303">
        <v>1</v>
      </c>
      <c r="F22" s="303">
        <v>1</v>
      </c>
      <c r="G22" s="303">
        <v>25.05</v>
      </c>
      <c r="H22" s="303">
        <v>22.75</v>
      </c>
      <c r="I22" s="303">
        <v>31.1</v>
      </c>
      <c r="J22" s="303">
        <v>30.61</v>
      </c>
      <c r="K22" s="303">
        <v>23.11</v>
      </c>
      <c r="L22" s="303">
        <v>25.89</v>
      </c>
      <c r="M22" s="303">
        <v>26.38</v>
      </c>
      <c r="N22" s="303">
        <v>30.37</v>
      </c>
      <c r="O22" s="303">
        <v>46.83</v>
      </c>
      <c r="P22" s="303">
        <v>49.97</v>
      </c>
      <c r="Q22" s="303">
        <v>49.13</v>
      </c>
      <c r="R22" s="303">
        <v>47.19</v>
      </c>
      <c r="S22">
        <f t="shared" si="0"/>
        <v>1.5131864833302393</v>
      </c>
      <c r="T22">
        <f t="shared" si="1"/>
        <v>3.1341890706922935</v>
      </c>
    </row>
    <row r="23" spans="3:20" x14ac:dyDescent="0.2">
      <c r="C23" s="306">
        <v>20</v>
      </c>
      <c r="D23" s="303">
        <v>1991</v>
      </c>
      <c r="E23" s="303">
        <v>1</v>
      </c>
      <c r="F23" s="303">
        <v>1</v>
      </c>
      <c r="G23" s="303">
        <v>17.670000000000002</v>
      </c>
      <c r="H23" s="303">
        <v>18.75</v>
      </c>
      <c r="I23" s="303">
        <v>28.8</v>
      </c>
      <c r="J23" s="303">
        <v>28.43</v>
      </c>
      <c r="K23" s="303">
        <v>18.149999999999999</v>
      </c>
      <c r="L23" s="303">
        <v>22.99</v>
      </c>
      <c r="M23" s="303">
        <v>24.8</v>
      </c>
      <c r="N23" s="303">
        <v>24.68</v>
      </c>
      <c r="O23" s="303">
        <v>21.78</v>
      </c>
      <c r="P23" s="303">
        <v>31.22</v>
      </c>
      <c r="Q23" s="303">
        <v>32.67</v>
      </c>
      <c r="R23" s="303">
        <v>25.65</v>
      </c>
      <c r="S23">
        <f t="shared" si="0"/>
        <v>5.0422415650184718</v>
      </c>
      <c r="T23">
        <f t="shared" si="1"/>
        <v>18.11800777944115</v>
      </c>
    </row>
    <row r="24" spans="3:20" x14ac:dyDescent="0.2">
      <c r="C24" s="306">
        <v>21</v>
      </c>
      <c r="D24" s="303">
        <v>1992</v>
      </c>
      <c r="E24" s="303">
        <v>1</v>
      </c>
      <c r="F24" s="303">
        <v>1</v>
      </c>
      <c r="G24" s="303">
        <v>17.169899999999998</v>
      </c>
      <c r="H24" s="303">
        <v>16.8795</v>
      </c>
      <c r="I24" s="303">
        <v>24.393599999999999</v>
      </c>
      <c r="J24" s="303">
        <v>22.203499999999998</v>
      </c>
      <c r="K24" s="303">
        <v>22.8811</v>
      </c>
      <c r="L24" s="303">
        <v>14.895099999999999</v>
      </c>
      <c r="M24" s="303">
        <v>14.6652</v>
      </c>
      <c r="N24" s="303">
        <v>19.117999999999999</v>
      </c>
      <c r="O24" s="303">
        <v>38.235999999999997</v>
      </c>
      <c r="P24" s="303">
        <v>43.100200000000001</v>
      </c>
      <c r="Q24" s="303">
        <v>43.995600000000003</v>
      </c>
      <c r="R24" s="303">
        <v>41.381999999999998</v>
      </c>
      <c r="S24">
        <f t="shared" si="0"/>
        <v>2.5383000735400345</v>
      </c>
      <c r="T24">
        <f t="shared" si="1"/>
        <v>6.0901978685388602</v>
      </c>
    </row>
    <row r="25" spans="3:20" x14ac:dyDescent="0.2">
      <c r="C25" s="306">
        <v>22</v>
      </c>
      <c r="D25" s="303">
        <v>1993</v>
      </c>
      <c r="E25" s="303">
        <v>1</v>
      </c>
      <c r="F25" s="303">
        <v>1</v>
      </c>
      <c r="G25" s="303">
        <v>18.004799999999999</v>
      </c>
      <c r="H25" s="303">
        <v>14.036</v>
      </c>
      <c r="I25" s="303">
        <v>24.562999999999999</v>
      </c>
      <c r="J25" s="303">
        <v>20.884599999999999</v>
      </c>
      <c r="K25" s="303">
        <v>14.4474</v>
      </c>
      <c r="L25" s="303">
        <v>15.282299999999999</v>
      </c>
      <c r="M25" s="303">
        <v>17.327200000000001</v>
      </c>
      <c r="N25" s="303">
        <v>21.5501</v>
      </c>
      <c r="O25" s="303">
        <v>35.223100000000002</v>
      </c>
      <c r="P25" s="303">
        <v>49.029200000000003</v>
      </c>
      <c r="Q25" s="303">
        <v>43.511600000000001</v>
      </c>
      <c r="R25" s="303">
        <v>46.343000000000004</v>
      </c>
      <c r="S25">
        <f t="shared" si="0"/>
        <v>5.9765947079001727</v>
      </c>
      <c r="T25">
        <f t="shared" si="1"/>
        <v>13.73086237914792</v>
      </c>
    </row>
    <row r="26" spans="3:20" x14ac:dyDescent="0.2">
      <c r="C26" s="306">
        <v>23</v>
      </c>
      <c r="D26" s="303">
        <v>1994</v>
      </c>
      <c r="E26" s="303">
        <v>1</v>
      </c>
      <c r="F26" s="303">
        <v>1</v>
      </c>
      <c r="G26" s="303">
        <v>9.5469000000000008</v>
      </c>
      <c r="H26" s="303">
        <v>8.7966999999999995</v>
      </c>
      <c r="I26" s="303">
        <v>12.2331</v>
      </c>
      <c r="J26" s="303">
        <v>12.8744</v>
      </c>
      <c r="K26" s="303">
        <v>11.507099999999999</v>
      </c>
      <c r="L26" s="303">
        <v>10.1882</v>
      </c>
      <c r="M26" s="303">
        <v>10.418100000000001</v>
      </c>
      <c r="N26" s="303">
        <v>12.257300000000001</v>
      </c>
      <c r="O26" s="303">
        <v>26.051300000000001</v>
      </c>
      <c r="P26" s="303">
        <v>38.9983</v>
      </c>
      <c r="Q26" s="303">
        <v>39.591200000000001</v>
      </c>
      <c r="R26" s="303">
        <v>40.994799999999998</v>
      </c>
      <c r="S26">
        <f t="shared" si="0"/>
        <v>6.9556303864806646</v>
      </c>
      <c r="T26">
        <f t="shared" si="1"/>
        <v>19.104203605384022</v>
      </c>
    </row>
    <row r="27" spans="3:20" x14ac:dyDescent="0.2">
      <c r="C27" s="306">
        <v>24</v>
      </c>
      <c r="D27" s="303">
        <v>1995</v>
      </c>
      <c r="E27" s="303">
        <v>1</v>
      </c>
      <c r="F27" s="303">
        <v>1</v>
      </c>
      <c r="G27" s="303">
        <v>26.594999999999999</v>
      </c>
      <c r="H27" s="303">
        <v>23.365200000000002</v>
      </c>
      <c r="I27" s="303">
        <v>29.749400000000001</v>
      </c>
      <c r="J27" s="303">
        <v>32.561599999999999</v>
      </c>
      <c r="K27" s="303">
        <v>29.3614</v>
      </c>
      <c r="L27" s="303">
        <v>28.280100000000001</v>
      </c>
      <c r="M27" s="303">
        <v>28.986499999999999</v>
      </c>
      <c r="N27" s="303">
        <v>30.917300000000001</v>
      </c>
      <c r="O27" s="303">
        <v>36.663600000000002</v>
      </c>
      <c r="P27" s="303">
        <v>46.478200000000001</v>
      </c>
      <c r="Q27" s="303">
        <v>42.552300000000002</v>
      </c>
      <c r="R27" s="303">
        <v>48.197000000000003</v>
      </c>
      <c r="S27">
        <f t="shared" si="0"/>
        <v>5.1173892981838849</v>
      </c>
      <c r="T27">
        <f t="shared" si="1"/>
        <v>11.771480652394253</v>
      </c>
    </row>
    <row r="28" spans="3:20" x14ac:dyDescent="0.2">
      <c r="C28" s="306">
        <v>25</v>
      </c>
      <c r="D28" s="303">
        <v>1996</v>
      </c>
      <c r="E28" s="303">
        <v>1</v>
      </c>
      <c r="F28" s="303">
        <v>1</v>
      </c>
      <c r="G28" s="303">
        <v>17.9878</v>
      </c>
      <c r="H28" s="303">
        <v>15.847799999999999</v>
      </c>
      <c r="I28" s="303">
        <v>15.762600000000001</v>
      </c>
      <c r="J28" s="303">
        <v>21.261099999999999</v>
      </c>
      <c r="K28" s="303">
        <v>8.2659000000000002</v>
      </c>
      <c r="L28" s="303">
        <v>20.576499999999999</v>
      </c>
      <c r="M28" s="303">
        <v>20.203800000000001</v>
      </c>
      <c r="N28" s="303">
        <v>23.008400000000002</v>
      </c>
      <c r="O28" s="303">
        <v>27.092199999999998</v>
      </c>
      <c r="P28" s="303">
        <v>39.5227</v>
      </c>
      <c r="Q28" s="303">
        <v>36.942599999999999</v>
      </c>
      <c r="R28" s="303">
        <v>35.9861</v>
      </c>
      <c r="S28">
        <f t="shared" si="0"/>
        <v>5.406234945566748</v>
      </c>
      <c r="T28">
        <f t="shared" si="1"/>
        <v>15.496905470596282</v>
      </c>
    </row>
    <row r="29" spans="3:20" x14ac:dyDescent="0.2">
      <c r="C29" s="306">
        <v>26</v>
      </c>
      <c r="D29" s="303">
        <v>1997</v>
      </c>
      <c r="E29" s="303">
        <v>1</v>
      </c>
      <c r="F29" s="303">
        <v>1</v>
      </c>
      <c r="G29" s="303">
        <v>20.725300000000001</v>
      </c>
      <c r="H29" s="303">
        <v>16.707699999999999</v>
      </c>
      <c r="I29" s="303">
        <v>27.021000000000001</v>
      </c>
      <c r="J29" s="303">
        <v>20.479700000000001</v>
      </c>
      <c r="K29" s="303">
        <v>17.468900000000001</v>
      </c>
      <c r="L29" s="303">
        <v>18.8522</v>
      </c>
      <c r="M29" s="303">
        <v>18.466999999999999</v>
      </c>
      <c r="N29" s="303">
        <v>20.442799999999998</v>
      </c>
      <c r="O29" s="303">
        <v>28.794799999999999</v>
      </c>
      <c r="P29" s="303">
        <v>46.426200000000001</v>
      </c>
      <c r="Q29" s="303">
        <v>49.140500000000003</v>
      </c>
      <c r="R29" s="303">
        <v>52.146700000000003</v>
      </c>
      <c r="S29">
        <f t="shared" si="0"/>
        <v>10.485123553714887</v>
      </c>
      <c r="T29">
        <f t="shared" si="1"/>
        <v>23.761215747970656</v>
      </c>
    </row>
    <row r="30" spans="3:20" x14ac:dyDescent="0.2">
      <c r="C30" s="306">
        <v>27</v>
      </c>
      <c r="D30" s="303">
        <v>1998</v>
      </c>
      <c r="E30" s="303">
        <v>1</v>
      </c>
      <c r="F30" s="303">
        <v>1</v>
      </c>
      <c r="G30" s="303">
        <v>24.901800000000001</v>
      </c>
      <c r="H30" s="303">
        <v>22.326699999999999</v>
      </c>
      <c r="I30" s="303">
        <v>19.5352</v>
      </c>
      <c r="J30" s="303">
        <v>26.112400000000001</v>
      </c>
      <c r="K30" s="303">
        <v>25.658000000000001</v>
      </c>
      <c r="L30" s="303">
        <v>29.1737</v>
      </c>
      <c r="M30" s="303">
        <v>30.331499999999998</v>
      </c>
      <c r="N30" s="303">
        <v>28.6919</v>
      </c>
      <c r="O30" s="303">
        <v>48.543100000000003</v>
      </c>
      <c r="P30" s="303">
        <v>56.250300000000003</v>
      </c>
      <c r="Q30" s="303">
        <v>53.130099999999999</v>
      </c>
      <c r="R30" s="303">
        <v>55.897799999999997</v>
      </c>
      <c r="S30">
        <f t="shared" si="0"/>
        <v>3.5596486309512803</v>
      </c>
      <c r="T30">
        <f t="shared" si="1"/>
        <v>6.6591095105142104</v>
      </c>
    </row>
    <row r="31" spans="3:20" x14ac:dyDescent="0.2">
      <c r="C31" s="306">
        <v>28</v>
      </c>
      <c r="D31" s="303">
        <v>1999</v>
      </c>
      <c r="E31" s="303">
        <v>1</v>
      </c>
      <c r="F31" s="303">
        <v>1</v>
      </c>
      <c r="G31" s="303">
        <v>17.6569</v>
      </c>
      <c r="H31" s="303">
        <v>16.372699999999998</v>
      </c>
      <c r="I31" s="303">
        <v>1.9162999999999999</v>
      </c>
      <c r="J31" s="303">
        <v>22.2257</v>
      </c>
      <c r="K31" s="303">
        <v>17.927600000000002</v>
      </c>
      <c r="L31" s="303">
        <v>19.486999999999998</v>
      </c>
      <c r="M31" s="303">
        <v>17.546299999999999</v>
      </c>
      <c r="N31" s="303">
        <v>21.776599999999998</v>
      </c>
      <c r="O31" s="303">
        <v>37.074199999999998</v>
      </c>
      <c r="P31" s="303">
        <v>49.980699999999999</v>
      </c>
      <c r="Q31" s="303">
        <v>56.910299999999999</v>
      </c>
      <c r="R31" s="303">
        <v>45.954000000000001</v>
      </c>
      <c r="S31">
        <f t="shared" si="0"/>
        <v>8.2823790475119949</v>
      </c>
      <c r="T31">
        <f t="shared" si="1"/>
        <v>17.444005761422741</v>
      </c>
    </row>
    <row r="32" spans="3:20" x14ac:dyDescent="0.2">
      <c r="C32" s="306">
        <v>29</v>
      </c>
      <c r="D32" s="303">
        <v>2000</v>
      </c>
      <c r="E32" s="303">
        <v>1</v>
      </c>
      <c r="F32" s="303">
        <v>1</v>
      </c>
      <c r="G32" s="303">
        <v>19.898299999999999</v>
      </c>
      <c r="H32" s="303">
        <v>15.4567</v>
      </c>
      <c r="I32" s="303">
        <v>22.207899999999999</v>
      </c>
      <c r="J32" s="303">
        <v>24.3399</v>
      </c>
      <c r="K32" s="303">
        <v>19.010000000000002</v>
      </c>
      <c r="L32" s="303">
        <v>23.0962</v>
      </c>
      <c r="M32" s="303">
        <v>21.497299999999999</v>
      </c>
      <c r="N32" s="303">
        <v>33.223100000000002</v>
      </c>
      <c r="O32" s="303">
        <v>45.304200000000002</v>
      </c>
      <c r="P32" s="303">
        <v>49.0351</v>
      </c>
      <c r="Q32" s="303">
        <v>54.542700000000004</v>
      </c>
      <c r="R32" s="303">
        <v>42.639200000000002</v>
      </c>
      <c r="S32">
        <f t="shared" si="0"/>
        <v>5.1583769159171249</v>
      </c>
      <c r="T32">
        <f t="shared" si="1"/>
        <v>10.773484952928708</v>
      </c>
    </row>
    <row r="33" spans="3:20" x14ac:dyDescent="0.2">
      <c r="C33" s="306">
        <v>30</v>
      </c>
      <c r="D33" s="303">
        <v>2001</v>
      </c>
      <c r="E33" s="303">
        <v>1</v>
      </c>
      <c r="F33" s="303">
        <v>1</v>
      </c>
      <c r="G33" s="303">
        <v>19.883199999999999</v>
      </c>
      <c r="H33" s="303">
        <v>18.8933</v>
      </c>
      <c r="I33" s="303">
        <v>16.25</v>
      </c>
      <c r="J33" s="303">
        <v>19.632400000000001</v>
      </c>
      <c r="K33" s="303">
        <v>21.8766</v>
      </c>
      <c r="L33" s="303">
        <v>29.814399999999999</v>
      </c>
      <c r="M33" s="303">
        <v>28.708300000000001</v>
      </c>
      <c r="N33" s="303">
        <v>29.689399999999999</v>
      </c>
      <c r="O33" s="303">
        <v>31.201000000000001</v>
      </c>
      <c r="P33" s="303">
        <v>20.637899999999998</v>
      </c>
      <c r="Q33" s="303">
        <v>26.419599999999999</v>
      </c>
      <c r="R33" s="303">
        <v>24.542300000000001</v>
      </c>
      <c r="S33">
        <f t="shared" si="0"/>
        <v>4.387252393772985</v>
      </c>
      <c r="T33">
        <f t="shared" si="1"/>
        <v>17.070888140064998</v>
      </c>
    </row>
    <row r="34" spans="3:20" x14ac:dyDescent="0.2">
      <c r="C34" s="306">
        <v>31</v>
      </c>
      <c r="D34" s="303">
        <v>2002</v>
      </c>
      <c r="E34" s="303">
        <v>1</v>
      </c>
      <c r="F34" s="303">
        <v>1</v>
      </c>
      <c r="G34" s="303">
        <v>31.450600000000001</v>
      </c>
      <c r="H34" s="303">
        <v>25.183399999999999</v>
      </c>
      <c r="I34" s="303">
        <v>37.4696</v>
      </c>
      <c r="J34" s="303">
        <v>34.767499999999998</v>
      </c>
      <c r="K34" s="303">
        <v>32.356400000000001</v>
      </c>
      <c r="L34" s="303">
        <v>38.124699999999997</v>
      </c>
      <c r="M34" s="303">
        <v>38.683100000000003</v>
      </c>
      <c r="N34" s="303">
        <v>36.430500000000002</v>
      </c>
      <c r="O34" s="303">
        <v>45.5242</v>
      </c>
      <c r="P34" s="303">
        <v>47.063000000000002</v>
      </c>
      <c r="Q34" s="303">
        <v>35.218299999999999</v>
      </c>
      <c r="R34" s="303">
        <v>42.391300000000001</v>
      </c>
      <c r="S34">
        <f t="shared" si="0"/>
        <v>5.2596591353432833</v>
      </c>
      <c r="T34">
        <f t="shared" si="1"/>
        <v>12.36135846348059</v>
      </c>
    </row>
    <row r="35" spans="3:20" x14ac:dyDescent="0.2">
      <c r="C35" s="306">
        <v>32</v>
      </c>
      <c r="D35" s="303">
        <v>2003</v>
      </c>
      <c r="E35" s="303">
        <v>1</v>
      </c>
      <c r="F35" s="303">
        <v>1</v>
      </c>
      <c r="G35" s="303">
        <v>29.8811</v>
      </c>
      <c r="H35" s="303">
        <v>22.6875</v>
      </c>
      <c r="I35" s="303">
        <v>32.094499999999996</v>
      </c>
      <c r="J35" s="303">
        <v>36.798000000000002</v>
      </c>
      <c r="K35" s="303">
        <v>32.094499999999996</v>
      </c>
      <c r="L35" s="303">
        <v>39.564799999999998</v>
      </c>
      <c r="M35" s="303">
        <v>38.7348</v>
      </c>
      <c r="N35" s="303">
        <v>48.141800000000003</v>
      </c>
      <c r="O35" s="303">
        <v>80.789599999999993</v>
      </c>
      <c r="P35" s="303">
        <v>98.773600000000002</v>
      </c>
      <c r="Q35" s="303">
        <v>91.856700000000004</v>
      </c>
      <c r="R35" s="303">
        <v>85.493099999999998</v>
      </c>
      <c r="S35">
        <f t="shared" si="0"/>
        <v>7.8141882788084098</v>
      </c>
      <c r="T35">
        <f t="shared" si="1"/>
        <v>8.7575272167821385</v>
      </c>
    </row>
    <row r="36" spans="3:20" x14ac:dyDescent="0.2">
      <c r="C36" s="306">
        <v>33</v>
      </c>
      <c r="D36" s="303">
        <v>2004</v>
      </c>
      <c r="E36" s="303">
        <v>1</v>
      </c>
      <c r="F36" s="303">
        <v>1</v>
      </c>
      <c r="G36" s="303">
        <v>28.829699999999999</v>
      </c>
      <c r="H36" s="303">
        <v>19.072299999999998</v>
      </c>
      <c r="I36" s="303">
        <v>23.572900000000001</v>
      </c>
      <c r="J36" s="303">
        <v>30.342199999999998</v>
      </c>
      <c r="K36" s="303">
        <v>15.8628</v>
      </c>
      <c r="L36" s="303">
        <v>20.0867</v>
      </c>
      <c r="M36" s="303">
        <v>20.2896</v>
      </c>
      <c r="N36" s="303">
        <v>23.923300000000001</v>
      </c>
      <c r="O36" s="303">
        <v>46.8506</v>
      </c>
      <c r="P36" s="303">
        <v>63.543399999999998</v>
      </c>
      <c r="Q36" s="303">
        <v>63.266800000000003</v>
      </c>
      <c r="R36" s="303">
        <v>51.240499999999997</v>
      </c>
      <c r="S36">
        <f t="shared" si="0"/>
        <v>8.4827381779608153</v>
      </c>
      <c r="T36">
        <f t="shared" si="1"/>
        <v>15.0870416097387</v>
      </c>
    </row>
    <row r="37" spans="3:20" x14ac:dyDescent="0.2">
      <c r="C37" s="306">
        <v>34</v>
      </c>
      <c r="D37" s="303">
        <v>2005</v>
      </c>
      <c r="E37" s="303">
        <v>1</v>
      </c>
      <c r="F37" s="303">
        <v>1</v>
      </c>
      <c r="G37" s="303">
        <v>25.2441</v>
      </c>
      <c r="H37" s="303">
        <v>18.660599999999999</v>
      </c>
      <c r="I37" s="303">
        <v>25.86</v>
      </c>
      <c r="J37" s="303">
        <v>23.017700000000001</v>
      </c>
      <c r="K37" s="303">
        <v>21.669</v>
      </c>
      <c r="L37" s="303">
        <v>25.498100000000001</v>
      </c>
      <c r="M37" s="303">
        <v>24.5596</v>
      </c>
      <c r="N37" s="303">
        <v>23.9405</v>
      </c>
      <c r="O37" s="303">
        <v>32.529899999999998</v>
      </c>
      <c r="P37" s="303">
        <v>46.177999999999997</v>
      </c>
      <c r="Q37" s="303">
        <v>44.531300000000002</v>
      </c>
      <c r="R37" s="303">
        <v>31.944700000000001</v>
      </c>
      <c r="S37">
        <f t="shared" si="0"/>
        <v>7.6068370778640366</v>
      </c>
      <c r="T37">
        <f t="shared" si="1"/>
        <v>19.607284203745458</v>
      </c>
    </row>
    <row r="38" spans="3:20" x14ac:dyDescent="0.2">
      <c r="C38" s="306">
        <v>35</v>
      </c>
      <c r="D38" s="303">
        <v>2006</v>
      </c>
      <c r="E38" s="303">
        <v>1</v>
      </c>
      <c r="F38" s="303">
        <v>1</v>
      </c>
      <c r="G38" s="303">
        <v>38.1235</v>
      </c>
      <c r="H38" s="303">
        <v>37.182400000000001</v>
      </c>
      <c r="I38" s="303">
        <v>44.089100000000002</v>
      </c>
      <c r="J38" s="303">
        <v>46.658999999999999</v>
      </c>
      <c r="K38" s="303">
        <v>35.998899999999999</v>
      </c>
      <c r="L38" s="303">
        <v>32.930999999999997</v>
      </c>
      <c r="M38" s="303">
        <v>32.150100000000002</v>
      </c>
      <c r="N38" s="303">
        <v>36.773899999999998</v>
      </c>
      <c r="O38" s="303">
        <v>44.841000000000001</v>
      </c>
      <c r="P38" s="303">
        <v>36.733199999999997</v>
      </c>
      <c r="Q38" s="303">
        <v>49.444600000000001</v>
      </c>
      <c r="R38" s="303">
        <v>30.1648</v>
      </c>
      <c r="S38">
        <f t="shared" si="0"/>
        <v>8.5574268757222054</v>
      </c>
      <c r="T38">
        <f t="shared" si="1"/>
        <v>21.236470399525025</v>
      </c>
    </row>
    <row r="39" spans="3:20" x14ac:dyDescent="0.2">
      <c r="C39" s="306">
        <v>36</v>
      </c>
      <c r="D39" s="303">
        <v>2007</v>
      </c>
      <c r="E39" s="303">
        <v>1</v>
      </c>
      <c r="F39" s="303">
        <v>1</v>
      </c>
      <c r="G39" s="303">
        <v>36.94</v>
      </c>
      <c r="H39" s="303">
        <v>30.56</v>
      </c>
      <c r="I39" s="303">
        <v>45.11</v>
      </c>
      <c r="J39" s="303">
        <v>33.96</v>
      </c>
      <c r="K39" s="303">
        <v>29.28</v>
      </c>
      <c r="L39" s="303">
        <v>45.91</v>
      </c>
      <c r="M39" s="303">
        <v>39.03</v>
      </c>
      <c r="N39" s="303">
        <v>40.700000000000003</v>
      </c>
      <c r="O39" s="303">
        <v>42.35</v>
      </c>
      <c r="P39" s="303"/>
      <c r="Q39" s="303"/>
      <c r="R39" s="303"/>
    </row>
    <row r="40" spans="3:20" x14ac:dyDescent="0.2">
      <c r="C40" s="306">
        <v>37</v>
      </c>
      <c r="D40" s="303">
        <v>2008</v>
      </c>
      <c r="E40" s="303">
        <v>1</v>
      </c>
      <c r="F40" s="303">
        <v>1</v>
      </c>
      <c r="G40" s="303">
        <v>39.478900000000003</v>
      </c>
      <c r="H40" s="303">
        <v>39.004399999999997</v>
      </c>
      <c r="I40" s="303">
        <v>35.0351</v>
      </c>
      <c r="J40" s="303">
        <v>40.388199999999998</v>
      </c>
      <c r="K40" s="303">
        <v>32.362699999999997</v>
      </c>
      <c r="L40" s="303">
        <v>39.554499999999997</v>
      </c>
      <c r="M40" s="303">
        <v>49.232700000000001</v>
      </c>
      <c r="N40" s="303">
        <v>47.980600000000003</v>
      </c>
      <c r="O40" s="303">
        <v>88.462500000000006</v>
      </c>
      <c r="P40" s="303">
        <v>85.345399999999998</v>
      </c>
      <c r="Q40" s="303">
        <v>85.247799999999998</v>
      </c>
      <c r="R40" s="303">
        <v>88.164900000000003</v>
      </c>
      <c r="S40">
        <f t="shared" si="0"/>
        <v>1.7466098753490089</v>
      </c>
      <c r="T40">
        <f t="shared" si="1"/>
        <v>2.0121039769518387</v>
      </c>
    </row>
    <row r="41" spans="3:20" x14ac:dyDescent="0.2">
      <c r="C41" s="306">
        <v>38</v>
      </c>
      <c r="D41" s="303">
        <v>2009</v>
      </c>
      <c r="E41" s="303">
        <v>1</v>
      </c>
      <c r="F41" s="303">
        <v>1</v>
      </c>
      <c r="G41" s="303">
        <v>22.39</v>
      </c>
      <c r="H41" s="303">
        <v>23.89</v>
      </c>
      <c r="I41" s="303">
        <v>26.31</v>
      </c>
      <c r="J41" s="303">
        <v>21.31</v>
      </c>
      <c r="K41" s="303">
        <v>20.91</v>
      </c>
      <c r="L41" s="303">
        <v>22.99</v>
      </c>
      <c r="M41" s="303">
        <v>26.59</v>
      </c>
      <c r="N41" s="303">
        <v>22.07</v>
      </c>
      <c r="O41" s="303">
        <v>46.27</v>
      </c>
      <c r="P41" s="303">
        <v>62.56</v>
      </c>
      <c r="Q41" s="303">
        <v>62.15</v>
      </c>
      <c r="R41" s="303">
        <v>58.11</v>
      </c>
      <c r="S41">
        <f t="shared" si="0"/>
        <v>7.6049123378685763</v>
      </c>
      <c r="T41">
        <f t="shared" si="1"/>
        <v>13.278471060052514</v>
      </c>
    </row>
    <row r="42" spans="3:20" x14ac:dyDescent="0.2">
      <c r="C42" s="306">
        <v>39</v>
      </c>
      <c r="D42" s="303">
        <v>2010</v>
      </c>
      <c r="E42" s="303">
        <v>1</v>
      </c>
      <c r="F42" s="303">
        <v>1</v>
      </c>
      <c r="G42" s="303">
        <v>10.059699999999999</v>
      </c>
      <c r="H42" s="303">
        <v>12.136799999999999</v>
      </c>
      <c r="I42" s="303">
        <v>18.513400000000001</v>
      </c>
      <c r="J42" s="303">
        <v>14.0791</v>
      </c>
      <c r="K42" s="303">
        <v>12.397500000000001</v>
      </c>
      <c r="L42" s="303">
        <v>9.5486000000000004</v>
      </c>
      <c r="M42" s="303">
        <v>15.1876</v>
      </c>
      <c r="N42" s="303">
        <v>14.9483</v>
      </c>
      <c r="O42" s="303">
        <v>25.359200000000001</v>
      </c>
      <c r="P42" s="303">
        <v>30.727900000000002</v>
      </c>
      <c r="Q42" s="303">
        <v>26.959099999999999</v>
      </c>
      <c r="R42" s="303">
        <v>31.0748</v>
      </c>
      <c r="S42">
        <f t="shared" si="0"/>
        <v>2.8183015363867652</v>
      </c>
      <c r="T42">
        <f t="shared" si="1"/>
        <v>9.8782924663708354</v>
      </c>
    </row>
    <row r="43" spans="3:20" x14ac:dyDescent="0.2">
      <c r="C43" s="306">
        <v>40</v>
      </c>
      <c r="D43" s="303">
        <v>2011</v>
      </c>
      <c r="E43" s="303">
        <v>1</v>
      </c>
      <c r="F43" s="303">
        <v>1</v>
      </c>
      <c r="G43" s="303">
        <v>29.13</v>
      </c>
      <c r="H43" s="303">
        <v>25.52</v>
      </c>
      <c r="I43" s="303">
        <v>33.32</v>
      </c>
      <c r="J43" s="303">
        <v>29.12</v>
      </c>
      <c r="K43" s="303">
        <v>22.44</v>
      </c>
      <c r="L43" s="303">
        <v>29.42</v>
      </c>
      <c r="M43" s="303">
        <v>29.5</v>
      </c>
      <c r="N43" s="303">
        <v>28.7</v>
      </c>
      <c r="O43" s="303">
        <v>35.15</v>
      </c>
      <c r="P43" s="303">
        <v>47.45</v>
      </c>
      <c r="Q43" s="303">
        <v>50.76</v>
      </c>
      <c r="R43" s="303">
        <v>28.41</v>
      </c>
      <c r="S43">
        <f t="shared" si="0"/>
        <v>10.461795177374364</v>
      </c>
      <c r="T43">
        <f t="shared" si="1"/>
        <v>25.868319657227833</v>
      </c>
    </row>
    <row r="44" spans="3:20" x14ac:dyDescent="0.2">
      <c r="C44" s="306">
        <v>41</v>
      </c>
      <c r="D44" s="303">
        <v>2012</v>
      </c>
      <c r="E44" s="303">
        <v>1</v>
      </c>
      <c r="F44" s="303">
        <v>1</v>
      </c>
      <c r="G44" s="303">
        <v>23.96</v>
      </c>
      <c r="H44" s="303">
        <v>22.94</v>
      </c>
      <c r="I44" s="303">
        <v>27.02</v>
      </c>
      <c r="J44" s="303">
        <v>29.34</v>
      </c>
      <c r="K44" s="303">
        <v>18.55</v>
      </c>
      <c r="L44" s="303">
        <v>28.51</v>
      </c>
      <c r="M44" s="303">
        <v>28.27</v>
      </c>
      <c r="N44" s="303">
        <v>32.97</v>
      </c>
      <c r="O44" s="303">
        <v>57.85</v>
      </c>
      <c r="P44" s="303">
        <v>60.81</v>
      </c>
      <c r="Q44" s="303">
        <v>62.07</v>
      </c>
      <c r="R44" s="303">
        <v>61.87</v>
      </c>
      <c r="S44">
        <f t="shared" si="0"/>
        <v>1.9468264774584636</v>
      </c>
      <c r="T44">
        <f t="shared" si="1"/>
        <v>3.2099364838556697</v>
      </c>
    </row>
    <row r="45" spans="3:20" x14ac:dyDescent="0.2">
      <c r="C45" s="306">
        <v>42</v>
      </c>
      <c r="D45" s="303">
        <v>2013</v>
      </c>
      <c r="E45" s="303">
        <v>1</v>
      </c>
      <c r="F45" s="303">
        <v>1</v>
      </c>
      <c r="G45" s="303">
        <v>24.277699999999999</v>
      </c>
      <c r="H45" s="303">
        <v>19.471499999999999</v>
      </c>
      <c r="I45" s="303">
        <v>27.001899999999999</v>
      </c>
      <c r="J45" s="303">
        <v>25.813500000000001</v>
      </c>
      <c r="K45" s="303">
        <v>14.609400000000001</v>
      </c>
      <c r="L45" s="303">
        <v>25.9543</v>
      </c>
      <c r="M45" s="303">
        <v>25.093</v>
      </c>
      <c r="N45" s="303">
        <v>26.3842</v>
      </c>
      <c r="O45" s="303">
        <v>39.754199999999997</v>
      </c>
      <c r="P45" s="303">
        <v>37.910800000000002</v>
      </c>
      <c r="Q45" s="303">
        <v>39.207299999999996</v>
      </c>
      <c r="R45" s="303">
        <v>35.528399999999998</v>
      </c>
      <c r="S45">
        <f t="shared" si="0"/>
        <v>1.8807280511812436</v>
      </c>
      <c r="T45">
        <f t="shared" si="1"/>
        <v>4.936271424425855</v>
      </c>
    </row>
    <row r="46" spans="3:20" x14ac:dyDescent="0.2">
      <c r="C46" s="306">
        <v>43</v>
      </c>
      <c r="D46" s="303">
        <v>2014</v>
      </c>
      <c r="E46" s="303">
        <v>1</v>
      </c>
      <c r="F46" s="303">
        <v>1</v>
      </c>
      <c r="G46" s="303">
        <v>30.1355</v>
      </c>
      <c r="H46" s="303">
        <v>29.7807</v>
      </c>
      <c r="I46" s="303">
        <v>28.894100000000002</v>
      </c>
      <c r="J46" s="303">
        <v>33.790399999999998</v>
      </c>
      <c r="K46" s="303">
        <v>21.6816</v>
      </c>
      <c r="L46" s="303">
        <v>33.298299999999998</v>
      </c>
      <c r="M46" s="303">
        <v>33.014099999999999</v>
      </c>
      <c r="N46" s="303">
        <v>31.198499999999999</v>
      </c>
      <c r="O46" s="303">
        <v>24.9482</v>
      </c>
      <c r="P46" s="303">
        <v>27.817799999999998</v>
      </c>
      <c r="Q46" s="303">
        <v>29.5459</v>
      </c>
      <c r="R46" s="303">
        <v>26.833200000000001</v>
      </c>
      <c r="S46">
        <f t="shared" si="0"/>
        <v>1.9200951041984002</v>
      </c>
      <c r="T46">
        <f t="shared" si="1"/>
        <v>7.0368531585876051</v>
      </c>
    </row>
    <row r="47" spans="3:20" x14ac:dyDescent="0.2">
      <c r="C47" s="306">
        <v>44</v>
      </c>
      <c r="D47" s="303">
        <v>2015</v>
      </c>
      <c r="E47" s="303">
        <v>1</v>
      </c>
      <c r="F47" s="303">
        <v>1</v>
      </c>
      <c r="G47" s="303">
        <v>21.28</v>
      </c>
      <c r="H47" s="303">
        <v>22.88</v>
      </c>
      <c r="I47" s="303">
        <v>14.62</v>
      </c>
      <c r="J47" s="303">
        <v>26.79</v>
      </c>
      <c r="K47" s="303">
        <v>12.36</v>
      </c>
      <c r="L47" s="303">
        <v>24.69</v>
      </c>
      <c r="M47" s="303">
        <v>35.15</v>
      </c>
      <c r="N47" s="303">
        <v>41.86</v>
      </c>
      <c r="O47" s="303">
        <v>50.01</v>
      </c>
      <c r="P47" s="303">
        <v>37.22</v>
      </c>
      <c r="Q47" s="303">
        <v>38.67</v>
      </c>
      <c r="R47" s="303">
        <v>47.06</v>
      </c>
      <c r="S47">
        <f t="shared" si="0"/>
        <v>6.2596751779412729</v>
      </c>
      <c r="T47">
        <f t="shared" si="1"/>
        <v>14.476584592833659</v>
      </c>
    </row>
    <row r="48" spans="3:20" x14ac:dyDescent="0.2">
      <c r="C48" s="306">
        <v>45</v>
      </c>
      <c r="D48" s="303">
        <v>1971</v>
      </c>
      <c r="E48" s="303">
        <v>2</v>
      </c>
      <c r="F48" s="303">
        <v>1</v>
      </c>
    </row>
    <row r="49" spans="3:6" x14ac:dyDescent="0.2">
      <c r="C49" s="306">
        <v>46</v>
      </c>
      <c r="D49" s="303">
        <v>1972</v>
      </c>
      <c r="E49" s="303">
        <v>2</v>
      </c>
      <c r="F49" s="303">
        <v>1</v>
      </c>
    </row>
    <row r="50" spans="3:6" x14ac:dyDescent="0.2">
      <c r="C50" s="306">
        <v>47</v>
      </c>
      <c r="D50" s="303">
        <v>1974</v>
      </c>
      <c r="E50" s="303">
        <v>2</v>
      </c>
      <c r="F50" s="303">
        <v>1</v>
      </c>
    </row>
    <row r="51" spans="3:6" x14ac:dyDescent="0.2">
      <c r="C51" s="306">
        <v>48</v>
      </c>
      <c r="D51" s="303">
        <v>1975</v>
      </c>
      <c r="E51" s="303">
        <v>2</v>
      </c>
      <c r="F51" s="303">
        <v>1</v>
      </c>
    </row>
    <row r="52" spans="3:6" x14ac:dyDescent="0.2">
      <c r="C52" s="306">
        <v>49</v>
      </c>
      <c r="D52" s="303">
        <v>1976</v>
      </c>
      <c r="E52" s="303">
        <v>2</v>
      </c>
      <c r="F52" s="303">
        <v>1</v>
      </c>
    </row>
    <row r="53" spans="3:6" x14ac:dyDescent="0.2">
      <c r="C53" s="306">
        <v>50</v>
      </c>
      <c r="D53" s="303">
        <v>1977</v>
      </c>
      <c r="E53" s="303">
        <v>2</v>
      </c>
      <c r="F53" s="303">
        <v>1</v>
      </c>
    </row>
    <row r="54" spans="3:6" x14ac:dyDescent="0.2">
      <c r="C54" s="306">
        <v>51</v>
      </c>
      <c r="D54" s="303">
        <v>1978</v>
      </c>
      <c r="E54" s="303">
        <v>2</v>
      </c>
      <c r="F54" s="303">
        <v>1</v>
      </c>
    </row>
    <row r="55" spans="3:6" x14ac:dyDescent="0.2">
      <c r="C55" s="306">
        <v>52</v>
      </c>
      <c r="D55" s="303">
        <v>1979</v>
      </c>
      <c r="E55" s="303">
        <v>2</v>
      </c>
      <c r="F55" s="303">
        <v>1</v>
      </c>
    </row>
    <row r="56" spans="3:6" x14ac:dyDescent="0.2">
      <c r="C56" s="306">
        <v>53</v>
      </c>
      <c r="D56" s="303">
        <v>1980</v>
      </c>
      <c r="E56" s="303">
        <v>2</v>
      </c>
      <c r="F56" s="303">
        <v>1</v>
      </c>
    </row>
    <row r="57" spans="3:6" x14ac:dyDescent="0.2">
      <c r="C57" s="306">
        <v>54</v>
      </c>
      <c r="D57" s="303">
        <v>1981</v>
      </c>
      <c r="E57" s="303">
        <v>2</v>
      </c>
      <c r="F57" s="303">
        <v>1</v>
      </c>
    </row>
    <row r="58" spans="3:6" x14ac:dyDescent="0.2">
      <c r="C58" s="306">
        <v>55</v>
      </c>
      <c r="D58" s="303">
        <v>1982</v>
      </c>
      <c r="E58" s="303">
        <v>2</v>
      </c>
      <c r="F58" s="303">
        <v>1</v>
      </c>
    </row>
    <row r="59" spans="3:6" x14ac:dyDescent="0.2">
      <c r="C59" s="306">
        <v>56</v>
      </c>
      <c r="D59" s="303">
        <v>1983</v>
      </c>
      <c r="E59" s="303">
        <v>2</v>
      </c>
      <c r="F59" s="303">
        <v>1</v>
      </c>
    </row>
    <row r="60" spans="3:6" x14ac:dyDescent="0.2">
      <c r="C60" s="306">
        <v>57</v>
      </c>
      <c r="D60" s="303">
        <v>1984</v>
      </c>
      <c r="E60" s="303">
        <v>2</v>
      </c>
      <c r="F60" s="303">
        <v>1</v>
      </c>
    </row>
    <row r="61" spans="3:6" x14ac:dyDescent="0.2">
      <c r="C61" s="306">
        <v>58</v>
      </c>
      <c r="D61" s="303">
        <v>1985</v>
      </c>
      <c r="E61" s="303">
        <v>2</v>
      </c>
      <c r="F61" s="303">
        <v>1</v>
      </c>
    </row>
    <row r="62" spans="3:6" x14ac:dyDescent="0.2">
      <c r="C62" s="306">
        <v>59</v>
      </c>
      <c r="D62" s="303">
        <v>1986</v>
      </c>
      <c r="E62" s="303">
        <v>2</v>
      </c>
      <c r="F62" s="303">
        <v>1</v>
      </c>
    </row>
    <row r="63" spans="3:6" x14ac:dyDescent="0.2">
      <c r="C63" s="306">
        <v>60</v>
      </c>
      <c r="D63" s="303">
        <v>1987</v>
      </c>
      <c r="E63" s="303">
        <v>2</v>
      </c>
      <c r="F63" s="303">
        <v>1</v>
      </c>
    </row>
    <row r="64" spans="3:6" x14ac:dyDescent="0.2">
      <c r="C64" s="306">
        <v>61</v>
      </c>
      <c r="D64" s="303">
        <v>1988</v>
      </c>
      <c r="E64" s="303">
        <v>2</v>
      </c>
      <c r="F64" s="303">
        <v>1</v>
      </c>
    </row>
    <row r="65" spans="3:6" x14ac:dyDescent="0.2">
      <c r="C65" s="306">
        <v>62</v>
      </c>
      <c r="D65" s="303">
        <v>1989</v>
      </c>
      <c r="E65" s="303">
        <v>2</v>
      </c>
      <c r="F65" s="303">
        <v>1</v>
      </c>
    </row>
    <row r="66" spans="3:6" x14ac:dyDescent="0.2">
      <c r="C66" s="306">
        <v>63</v>
      </c>
      <c r="D66" s="303">
        <v>1990</v>
      </c>
      <c r="E66" s="303">
        <v>2</v>
      </c>
      <c r="F66" s="303">
        <v>1</v>
      </c>
    </row>
    <row r="67" spans="3:6" x14ac:dyDescent="0.2">
      <c r="C67" s="306">
        <v>64</v>
      </c>
      <c r="D67" s="303">
        <v>1991</v>
      </c>
      <c r="E67" s="303">
        <v>2</v>
      </c>
      <c r="F67" s="303">
        <v>1</v>
      </c>
    </row>
    <row r="68" spans="3:6" x14ac:dyDescent="0.2">
      <c r="C68" s="306">
        <v>65</v>
      </c>
      <c r="D68" s="303">
        <v>1992</v>
      </c>
      <c r="E68" s="303">
        <v>2</v>
      </c>
      <c r="F68" s="303">
        <v>1</v>
      </c>
    </row>
    <row r="69" spans="3:6" x14ac:dyDescent="0.2">
      <c r="C69" s="306">
        <v>66</v>
      </c>
      <c r="D69" s="303">
        <v>1993</v>
      </c>
      <c r="E69" s="303">
        <v>2</v>
      </c>
      <c r="F69" s="303">
        <v>1</v>
      </c>
    </row>
    <row r="70" spans="3:6" x14ac:dyDescent="0.2">
      <c r="C70" s="306">
        <v>67</v>
      </c>
      <c r="D70" s="303">
        <v>1994</v>
      </c>
      <c r="E70" s="303">
        <v>2</v>
      </c>
      <c r="F70" s="303">
        <v>1</v>
      </c>
    </row>
    <row r="71" spans="3:6" x14ac:dyDescent="0.2">
      <c r="C71" s="306">
        <v>68</v>
      </c>
      <c r="D71" s="303">
        <v>1995</v>
      </c>
      <c r="E71" s="303">
        <v>2</v>
      </c>
      <c r="F71" s="303">
        <v>1</v>
      </c>
    </row>
    <row r="72" spans="3:6" x14ac:dyDescent="0.2">
      <c r="C72" s="306">
        <v>69</v>
      </c>
      <c r="D72" s="303">
        <v>1996</v>
      </c>
      <c r="E72" s="303">
        <v>2</v>
      </c>
      <c r="F72" s="303">
        <v>1</v>
      </c>
    </row>
    <row r="73" spans="3:6" x14ac:dyDescent="0.2">
      <c r="C73" s="306">
        <v>70</v>
      </c>
      <c r="D73" s="303">
        <v>1997</v>
      </c>
      <c r="E73" s="303">
        <v>2</v>
      </c>
      <c r="F73" s="303">
        <v>1</v>
      </c>
    </row>
    <row r="74" spans="3:6" x14ac:dyDescent="0.2">
      <c r="C74" s="306">
        <v>71</v>
      </c>
      <c r="D74" s="303">
        <v>1998</v>
      </c>
      <c r="E74" s="303">
        <v>2</v>
      </c>
      <c r="F74" s="303">
        <v>1</v>
      </c>
    </row>
    <row r="75" spans="3:6" x14ac:dyDescent="0.2">
      <c r="C75" s="306">
        <v>72</v>
      </c>
      <c r="D75" s="303">
        <v>1999</v>
      </c>
      <c r="E75" s="303">
        <v>2</v>
      </c>
      <c r="F75" s="303">
        <v>1</v>
      </c>
    </row>
    <row r="76" spans="3:6" x14ac:dyDescent="0.2">
      <c r="C76" s="306">
        <v>73</v>
      </c>
      <c r="D76" s="303">
        <v>2000</v>
      </c>
      <c r="E76" s="303">
        <v>2</v>
      </c>
      <c r="F76" s="303">
        <v>1</v>
      </c>
    </row>
    <row r="77" spans="3:6" x14ac:dyDescent="0.2">
      <c r="C77" s="306">
        <v>74</v>
      </c>
      <c r="D77" s="303">
        <v>2001</v>
      </c>
      <c r="E77" s="303">
        <v>2</v>
      </c>
      <c r="F77" s="303">
        <v>1</v>
      </c>
    </row>
    <row r="78" spans="3:6" x14ac:dyDescent="0.2">
      <c r="C78" s="306">
        <v>75</v>
      </c>
      <c r="D78" s="303">
        <v>2002</v>
      </c>
      <c r="E78" s="303">
        <v>2</v>
      </c>
      <c r="F78" s="303">
        <v>1</v>
      </c>
    </row>
    <row r="79" spans="3:6" x14ac:dyDescent="0.2">
      <c r="C79" s="306">
        <v>76</v>
      </c>
      <c r="D79" s="303">
        <v>2003</v>
      </c>
      <c r="E79" s="303">
        <v>2</v>
      </c>
      <c r="F79" s="303">
        <v>1</v>
      </c>
    </row>
    <row r="80" spans="3:6" x14ac:dyDescent="0.2">
      <c r="C80" s="306">
        <v>77</v>
      </c>
      <c r="D80" s="303">
        <v>2004</v>
      </c>
      <c r="E80" s="303">
        <v>2</v>
      </c>
      <c r="F80" s="303">
        <v>1</v>
      </c>
    </row>
    <row r="81" spans="3:6" x14ac:dyDescent="0.2">
      <c r="C81" s="306">
        <v>78</v>
      </c>
      <c r="D81" s="303">
        <v>2005</v>
      </c>
      <c r="E81" s="303">
        <v>2</v>
      </c>
      <c r="F81" s="303">
        <v>1</v>
      </c>
    </row>
    <row r="82" spans="3:6" x14ac:dyDescent="0.2">
      <c r="C82" s="306">
        <v>79</v>
      </c>
      <c r="D82" s="303">
        <v>2006</v>
      </c>
      <c r="E82" s="303">
        <v>2</v>
      </c>
      <c r="F82" s="303">
        <v>1</v>
      </c>
    </row>
    <row r="83" spans="3:6" x14ac:dyDescent="0.2">
      <c r="C83" s="306">
        <v>80</v>
      </c>
      <c r="D83" s="303">
        <v>2007</v>
      </c>
      <c r="E83" s="303">
        <v>2</v>
      </c>
      <c r="F83" s="303">
        <v>1</v>
      </c>
    </row>
    <row r="84" spans="3:6" x14ac:dyDescent="0.2">
      <c r="C84" s="306">
        <v>81</v>
      </c>
      <c r="D84" s="303">
        <v>2008</v>
      </c>
      <c r="E84" s="303">
        <v>2</v>
      </c>
      <c r="F84" s="303">
        <v>1</v>
      </c>
    </row>
    <row r="85" spans="3:6" x14ac:dyDescent="0.2">
      <c r="C85" s="306">
        <v>82</v>
      </c>
      <c r="D85" s="303">
        <v>2009</v>
      </c>
      <c r="E85" s="303">
        <v>2</v>
      </c>
      <c r="F85" s="303">
        <v>1</v>
      </c>
    </row>
    <row r="86" spans="3:6" x14ac:dyDescent="0.2">
      <c r="C86" s="306">
        <v>83</v>
      </c>
      <c r="D86" s="303">
        <v>2010</v>
      </c>
      <c r="E86" s="303">
        <v>2</v>
      </c>
      <c r="F86" s="303">
        <v>1</v>
      </c>
    </row>
    <row r="87" spans="3:6" x14ac:dyDescent="0.2">
      <c r="C87" s="306">
        <v>84</v>
      </c>
      <c r="D87" s="303">
        <v>2011</v>
      </c>
      <c r="E87" s="303">
        <v>2</v>
      </c>
      <c r="F87" s="303">
        <v>1</v>
      </c>
    </row>
    <row r="88" spans="3:6" x14ac:dyDescent="0.2">
      <c r="C88" s="306">
        <v>85</v>
      </c>
      <c r="D88" s="303">
        <v>2012</v>
      </c>
      <c r="E88" s="303">
        <v>2</v>
      </c>
      <c r="F88" s="303">
        <v>1</v>
      </c>
    </row>
    <row r="89" spans="3:6" x14ac:dyDescent="0.2">
      <c r="C89" s="306">
        <v>86</v>
      </c>
      <c r="D89" s="303">
        <v>2013</v>
      </c>
      <c r="E89" s="303">
        <v>2</v>
      </c>
      <c r="F89" s="303">
        <v>1</v>
      </c>
    </row>
    <row r="90" spans="3:6" x14ac:dyDescent="0.2">
      <c r="C90" s="306">
        <v>87</v>
      </c>
      <c r="D90" s="303">
        <v>2014</v>
      </c>
      <c r="E90" s="303">
        <v>2</v>
      </c>
      <c r="F90" s="303">
        <v>1</v>
      </c>
    </row>
    <row r="91" spans="3:6" x14ac:dyDescent="0.2">
      <c r="C91" s="306">
        <v>88</v>
      </c>
      <c r="D91" s="303">
        <v>2015</v>
      </c>
      <c r="E91" s="303">
        <v>2</v>
      </c>
      <c r="F91" s="303">
        <v>1</v>
      </c>
    </row>
    <row r="92" spans="3:6" x14ac:dyDescent="0.2">
      <c r="C92" s="306">
        <v>89</v>
      </c>
      <c r="D92" s="303">
        <v>1971</v>
      </c>
      <c r="E92" s="303">
        <v>3</v>
      </c>
      <c r="F92" s="303">
        <v>1</v>
      </c>
    </row>
    <row r="93" spans="3:6" x14ac:dyDescent="0.2">
      <c r="C93" s="306">
        <v>90</v>
      </c>
      <c r="D93" s="303">
        <v>1972</v>
      </c>
      <c r="E93" s="303">
        <v>3</v>
      </c>
      <c r="F93" s="303">
        <v>1</v>
      </c>
    </row>
    <row r="94" spans="3:6" x14ac:dyDescent="0.2">
      <c r="C94" s="306">
        <v>91</v>
      </c>
      <c r="D94" s="303">
        <v>1974</v>
      </c>
      <c r="E94" s="303">
        <v>3</v>
      </c>
      <c r="F94" s="303">
        <v>1</v>
      </c>
    </row>
    <row r="95" spans="3:6" x14ac:dyDescent="0.2">
      <c r="C95" s="306">
        <v>92</v>
      </c>
      <c r="D95" s="303">
        <v>1975</v>
      </c>
      <c r="E95" s="303">
        <v>3</v>
      </c>
      <c r="F95" s="303">
        <v>1</v>
      </c>
    </row>
    <row r="96" spans="3:6" x14ac:dyDescent="0.2">
      <c r="C96" s="306">
        <v>93</v>
      </c>
      <c r="D96" s="303">
        <v>1976</v>
      </c>
      <c r="E96" s="303">
        <v>3</v>
      </c>
      <c r="F96" s="303">
        <v>1</v>
      </c>
    </row>
    <row r="97" spans="3:6" x14ac:dyDescent="0.2">
      <c r="C97" s="306">
        <v>94</v>
      </c>
      <c r="D97" s="303">
        <v>1977</v>
      </c>
      <c r="E97" s="303">
        <v>3</v>
      </c>
      <c r="F97" s="303">
        <v>1</v>
      </c>
    </row>
    <row r="98" spans="3:6" x14ac:dyDescent="0.2">
      <c r="C98" s="306">
        <v>95</v>
      </c>
      <c r="D98" s="303">
        <v>1978</v>
      </c>
      <c r="E98" s="303">
        <v>3</v>
      </c>
      <c r="F98" s="303">
        <v>1</v>
      </c>
    </row>
    <row r="99" spans="3:6" x14ac:dyDescent="0.2">
      <c r="C99" s="306">
        <v>96</v>
      </c>
      <c r="D99" s="303">
        <v>1979</v>
      </c>
      <c r="E99" s="303">
        <v>3</v>
      </c>
      <c r="F99" s="303">
        <v>1</v>
      </c>
    </row>
    <row r="100" spans="3:6" x14ac:dyDescent="0.2">
      <c r="C100" s="306">
        <v>97</v>
      </c>
      <c r="D100" s="303">
        <v>1980</v>
      </c>
      <c r="E100" s="303">
        <v>3</v>
      </c>
      <c r="F100" s="303">
        <v>1</v>
      </c>
    </row>
    <row r="101" spans="3:6" x14ac:dyDescent="0.2">
      <c r="C101" s="306">
        <v>98</v>
      </c>
      <c r="D101" s="303">
        <v>1981</v>
      </c>
      <c r="E101" s="303">
        <v>3</v>
      </c>
      <c r="F101" s="303">
        <v>1</v>
      </c>
    </row>
    <row r="102" spans="3:6" x14ac:dyDescent="0.2">
      <c r="C102" s="306">
        <v>99</v>
      </c>
      <c r="D102" s="303">
        <v>1982</v>
      </c>
      <c r="E102" s="303">
        <v>3</v>
      </c>
      <c r="F102" s="303">
        <v>1</v>
      </c>
    </row>
    <row r="103" spans="3:6" x14ac:dyDescent="0.2">
      <c r="C103" s="306">
        <v>100</v>
      </c>
      <c r="D103" s="303">
        <v>1983</v>
      </c>
      <c r="E103" s="303">
        <v>3</v>
      </c>
      <c r="F103" s="303">
        <v>1</v>
      </c>
    </row>
    <row r="104" spans="3:6" x14ac:dyDescent="0.2">
      <c r="C104" s="306">
        <v>101</v>
      </c>
      <c r="D104" s="303">
        <v>1984</v>
      </c>
      <c r="E104" s="303">
        <v>3</v>
      </c>
      <c r="F104" s="303">
        <v>1</v>
      </c>
    </row>
    <row r="105" spans="3:6" x14ac:dyDescent="0.2">
      <c r="C105" s="306">
        <v>102</v>
      </c>
      <c r="D105" s="303">
        <v>1985</v>
      </c>
      <c r="E105" s="303">
        <v>3</v>
      </c>
      <c r="F105" s="303">
        <v>1</v>
      </c>
    </row>
    <row r="106" spans="3:6" x14ac:dyDescent="0.2">
      <c r="C106" s="306">
        <v>103</v>
      </c>
      <c r="D106" s="303">
        <v>1986</v>
      </c>
      <c r="E106" s="303">
        <v>3</v>
      </c>
      <c r="F106" s="303">
        <v>1</v>
      </c>
    </row>
    <row r="107" spans="3:6" x14ac:dyDescent="0.2">
      <c r="C107" s="306">
        <v>104</v>
      </c>
      <c r="D107" s="303">
        <v>1987</v>
      </c>
      <c r="E107" s="303">
        <v>3</v>
      </c>
      <c r="F107" s="303">
        <v>1</v>
      </c>
    </row>
    <row r="108" spans="3:6" x14ac:dyDescent="0.2">
      <c r="C108" s="306">
        <v>105</v>
      </c>
      <c r="D108" s="303">
        <v>1988</v>
      </c>
      <c r="E108" s="303">
        <v>3</v>
      </c>
      <c r="F108" s="303">
        <v>1</v>
      </c>
    </row>
    <row r="109" spans="3:6" x14ac:dyDescent="0.2">
      <c r="C109" s="306">
        <v>106</v>
      </c>
      <c r="D109" s="303">
        <v>1989</v>
      </c>
      <c r="E109" s="303">
        <v>3</v>
      </c>
      <c r="F109" s="303">
        <v>1</v>
      </c>
    </row>
    <row r="110" spans="3:6" x14ac:dyDescent="0.2">
      <c r="C110" s="306">
        <v>107</v>
      </c>
      <c r="D110" s="303">
        <v>1990</v>
      </c>
      <c r="E110" s="303">
        <v>3</v>
      </c>
      <c r="F110" s="303">
        <v>1</v>
      </c>
    </row>
    <row r="111" spans="3:6" x14ac:dyDescent="0.2">
      <c r="C111" s="306">
        <v>108</v>
      </c>
      <c r="D111" s="303">
        <v>1991</v>
      </c>
      <c r="E111" s="303">
        <v>3</v>
      </c>
      <c r="F111" s="303">
        <v>1</v>
      </c>
    </row>
    <row r="112" spans="3:6" x14ac:dyDescent="0.2">
      <c r="C112" s="306">
        <v>109</v>
      </c>
      <c r="D112" s="303">
        <v>1992</v>
      </c>
      <c r="E112" s="303">
        <v>3</v>
      </c>
      <c r="F112" s="303">
        <v>1</v>
      </c>
    </row>
    <row r="113" spans="3:6" x14ac:dyDescent="0.2">
      <c r="C113" s="306">
        <v>110</v>
      </c>
      <c r="D113" s="303">
        <v>1993</v>
      </c>
      <c r="E113" s="303">
        <v>3</v>
      </c>
      <c r="F113" s="303">
        <v>1</v>
      </c>
    </row>
    <row r="114" spans="3:6" x14ac:dyDescent="0.2">
      <c r="C114" s="306">
        <v>111</v>
      </c>
      <c r="D114" s="303">
        <v>1994</v>
      </c>
      <c r="E114" s="303">
        <v>3</v>
      </c>
      <c r="F114" s="303">
        <v>1</v>
      </c>
    </row>
    <row r="115" spans="3:6" x14ac:dyDescent="0.2">
      <c r="C115" s="306">
        <v>112</v>
      </c>
      <c r="D115" s="303">
        <v>1995</v>
      </c>
      <c r="E115" s="303">
        <v>3</v>
      </c>
      <c r="F115" s="303">
        <v>1</v>
      </c>
    </row>
    <row r="116" spans="3:6" x14ac:dyDescent="0.2">
      <c r="C116" s="306">
        <v>113</v>
      </c>
      <c r="D116" s="303">
        <v>1996</v>
      </c>
      <c r="E116" s="303">
        <v>3</v>
      </c>
      <c r="F116" s="303">
        <v>1</v>
      </c>
    </row>
    <row r="117" spans="3:6" x14ac:dyDescent="0.2">
      <c r="C117" s="306">
        <v>114</v>
      </c>
      <c r="D117" s="303">
        <v>1997</v>
      </c>
      <c r="E117" s="303">
        <v>3</v>
      </c>
      <c r="F117" s="303">
        <v>1</v>
      </c>
    </row>
    <row r="118" spans="3:6" x14ac:dyDescent="0.2">
      <c r="C118" s="306">
        <v>115</v>
      </c>
      <c r="D118" s="303">
        <v>1998</v>
      </c>
      <c r="E118" s="303">
        <v>3</v>
      </c>
      <c r="F118" s="303">
        <v>1</v>
      </c>
    </row>
    <row r="119" spans="3:6" x14ac:dyDescent="0.2">
      <c r="C119" s="306">
        <v>116</v>
      </c>
      <c r="D119" s="303">
        <v>1999</v>
      </c>
      <c r="E119" s="303">
        <v>3</v>
      </c>
      <c r="F119" s="303">
        <v>1</v>
      </c>
    </row>
    <row r="120" spans="3:6" x14ac:dyDescent="0.2">
      <c r="C120" s="306">
        <v>117</v>
      </c>
      <c r="D120" s="303">
        <v>2000</v>
      </c>
      <c r="E120" s="303">
        <v>3</v>
      </c>
      <c r="F120" s="303">
        <v>1</v>
      </c>
    </row>
    <row r="121" spans="3:6" x14ac:dyDescent="0.2">
      <c r="C121" s="306">
        <v>118</v>
      </c>
      <c r="D121" s="303">
        <v>2001</v>
      </c>
      <c r="E121" s="303">
        <v>3</v>
      </c>
      <c r="F121" s="303">
        <v>1</v>
      </c>
    </row>
    <row r="122" spans="3:6" x14ac:dyDescent="0.2">
      <c r="C122" s="306">
        <v>119</v>
      </c>
      <c r="D122" s="303">
        <v>2002</v>
      </c>
      <c r="E122" s="303">
        <v>3</v>
      </c>
      <c r="F122" s="303">
        <v>1</v>
      </c>
    </row>
    <row r="123" spans="3:6" x14ac:dyDescent="0.2">
      <c r="C123" s="306">
        <v>120</v>
      </c>
      <c r="D123" s="303">
        <v>2003</v>
      </c>
      <c r="E123" s="303">
        <v>3</v>
      </c>
      <c r="F123" s="303">
        <v>1</v>
      </c>
    </row>
    <row r="124" spans="3:6" x14ac:dyDescent="0.2">
      <c r="C124" s="306">
        <v>121</v>
      </c>
      <c r="D124" s="303">
        <v>2004</v>
      </c>
      <c r="E124" s="303">
        <v>3</v>
      </c>
      <c r="F124" s="303">
        <v>1</v>
      </c>
    </row>
    <row r="125" spans="3:6" x14ac:dyDescent="0.2">
      <c r="C125" s="306">
        <v>122</v>
      </c>
      <c r="D125" s="303">
        <v>2005</v>
      </c>
      <c r="E125" s="303">
        <v>3</v>
      </c>
      <c r="F125" s="303">
        <v>1</v>
      </c>
    </row>
    <row r="126" spans="3:6" x14ac:dyDescent="0.2">
      <c r="C126" s="306">
        <v>123</v>
      </c>
      <c r="D126" s="303">
        <v>2006</v>
      </c>
      <c r="E126" s="303">
        <v>3</v>
      </c>
      <c r="F126" s="303">
        <v>1</v>
      </c>
    </row>
    <row r="127" spans="3:6" x14ac:dyDescent="0.2">
      <c r="C127" s="306">
        <v>124</v>
      </c>
      <c r="D127" s="303">
        <v>2007</v>
      </c>
      <c r="E127" s="303">
        <v>3</v>
      </c>
      <c r="F127" s="303">
        <v>1</v>
      </c>
    </row>
    <row r="128" spans="3:6" x14ac:dyDescent="0.2">
      <c r="C128" s="306">
        <v>125</v>
      </c>
      <c r="D128" s="303">
        <v>2008</v>
      </c>
      <c r="E128" s="303">
        <v>3</v>
      </c>
      <c r="F128" s="303">
        <v>1</v>
      </c>
    </row>
    <row r="129" spans="3:6" x14ac:dyDescent="0.2">
      <c r="C129" s="306">
        <v>126</v>
      </c>
      <c r="D129" s="303">
        <v>2009</v>
      </c>
      <c r="E129" s="303">
        <v>3</v>
      </c>
      <c r="F129" s="303">
        <v>1</v>
      </c>
    </row>
    <row r="130" spans="3:6" x14ac:dyDescent="0.2">
      <c r="C130" s="306">
        <v>127</v>
      </c>
      <c r="D130" s="303">
        <v>2010</v>
      </c>
      <c r="E130" s="303">
        <v>3</v>
      </c>
      <c r="F130" s="303">
        <v>1</v>
      </c>
    </row>
    <row r="131" spans="3:6" x14ac:dyDescent="0.2">
      <c r="C131" s="306">
        <v>128</v>
      </c>
      <c r="D131" s="303">
        <v>2011</v>
      </c>
      <c r="E131" s="303">
        <v>3</v>
      </c>
      <c r="F131" s="303">
        <v>1</v>
      </c>
    </row>
    <row r="132" spans="3:6" x14ac:dyDescent="0.2">
      <c r="C132" s="306">
        <v>129</v>
      </c>
      <c r="D132" s="303">
        <v>2012</v>
      </c>
      <c r="E132" s="303">
        <v>3</v>
      </c>
      <c r="F132" s="303">
        <v>1</v>
      </c>
    </row>
    <row r="133" spans="3:6" x14ac:dyDescent="0.2">
      <c r="C133" s="306">
        <v>130</v>
      </c>
      <c r="D133" s="303">
        <v>2013</v>
      </c>
      <c r="E133" s="303">
        <v>3</v>
      </c>
      <c r="F133" s="303">
        <v>1</v>
      </c>
    </row>
    <row r="134" spans="3:6" x14ac:dyDescent="0.2">
      <c r="C134" s="306">
        <v>131</v>
      </c>
      <c r="D134" s="303">
        <v>2014</v>
      </c>
      <c r="E134" s="303">
        <v>3</v>
      </c>
      <c r="F134" s="303">
        <v>1</v>
      </c>
    </row>
    <row r="135" spans="3:6" x14ac:dyDescent="0.2">
      <c r="C135" s="306">
        <v>132</v>
      </c>
      <c r="D135" s="303">
        <v>2015</v>
      </c>
      <c r="E135" s="303">
        <v>3</v>
      </c>
      <c r="F135" s="303">
        <v>1</v>
      </c>
    </row>
    <row r="136" spans="3:6" x14ac:dyDescent="0.2">
      <c r="C136" s="306">
        <v>133</v>
      </c>
      <c r="D136" s="303">
        <v>1971</v>
      </c>
      <c r="E136" s="303">
        <v>4</v>
      </c>
      <c r="F136" s="303">
        <v>1</v>
      </c>
    </row>
    <row r="137" spans="3:6" x14ac:dyDescent="0.2">
      <c r="C137" s="306">
        <v>134</v>
      </c>
      <c r="D137" s="303">
        <v>1972</v>
      </c>
      <c r="E137" s="303">
        <v>4</v>
      </c>
      <c r="F137" s="303">
        <v>1</v>
      </c>
    </row>
    <row r="138" spans="3:6" x14ac:dyDescent="0.2">
      <c r="C138" s="306">
        <v>135</v>
      </c>
      <c r="D138" s="303">
        <v>1974</v>
      </c>
      <c r="E138" s="303">
        <v>4</v>
      </c>
      <c r="F138" s="303">
        <v>1</v>
      </c>
    </row>
    <row r="139" spans="3:6" x14ac:dyDescent="0.2">
      <c r="C139" s="306">
        <v>136</v>
      </c>
      <c r="D139" s="303">
        <v>1975</v>
      </c>
      <c r="E139" s="303">
        <v>4</v>
      </c>
      <c r="F139" s="303">
        <v>1</v>
      </c>
    </row>
    <row r="140" spans="3:6" x14ac:dyDescent="0.2">
      <c r="C140" s="306">
        <v>137</v>
      </c>
      <c r="D140" s="303">
        <v>1976</v>
      </c>
      <c r="E140" s="303">
        <v>4</v>
      </c>
      <c r="F140" s="303">
        <v>1</v>
      </c>
    </row>
    <row r="141" spans="3:6" x14ac:dyDescent="0.2">
      <c r="C141" s="306">
        <v>138</v>
      </c>
      <c r="D141" s="303">
        <v>1977</v>
      </c>
      <c r="E141" s="303">
        <v>4</v>
      </c>
      <c r="F141" s="303">
        <v>1</v>
      </c>
    </row>
    <row r="142" spans="3:6" x14ac:dyDescent="0.2">
      <c r="C142" s="306">
        <v>139</v>
      </c>
      <c r="D142" s="303">
        <v>1978</v>
      </c>
      <c r="E142" s="303">
        <v>4</v>
      </c>
      <c r="F142" s="303">
        <v>1</v>
      </c>
    </row>
    <row r="143" spans="3:6" x14ac:dyDescent="0.2">
      <c r="C143" s="306">
        <v>140</v>
      </c>
      <c r="D143" s="303">
        <v>1979</v>
      </c>
      <c r="E143" s="303">
        <v>4</v>
      </c>
      <c r="F143" s="303">
        <v>1</v>
      </c>
    </row>
    <row r="144" spans="3:6" x14ac:dyDescent="0.2">
      <c r="C144" s="306">
        <v>141</v>
      </c>
      <c r="D144" s="303">
        <v>1980</v>
      </c>
      <c r="E144" s="303">
        <v>4</v>
      </c>
      <c r="F144" s="303">
        <v>1</v>
      </c>
    </row>
    <row r="145" spans="3:6" x14ac:dyDescent="0.2">
      <c r="C145" s="306">
        <v>142</v>
      </c>
      <c r="D145" s="303">
        <v>1981</v>
      </c>
      <c r="E145" s="303">
        <v>4</v>
      </c>
      <c r="F145" s="303">
        <v>1</v>
      </c>
    </row>
    <row r="146" spans="3:6" x14ac:dyDescent="0.2">
      <c r="C146" s="306">
        <v>143</v>
      </c>
      <c r="D146" s="303">
        <v>1982</v>
      </c>
      <c r="E146" s="303">
        <v>4</v>
      </c>
      <c r="F146" s="303">
        <v>1</v>
      </c>
    </row>
    <row r="147" spans="3:6" x14ac:dyDescent="0.2">
      <c r="C147" s="306">
        <v>144</v>
      </c>
      <c r="D147" s="303">
        <v>1983</v>
      </c>
      <c r="E147" s="303">
        <v>4</v>
      </c>
      <c r="F147" s="303">
        <v>1</v>
      </c>
    </row>
    <row r="148" spans="3:6" x14ac:dyDescent="0.2">
      <c r="C148" s="306">
        <v>145</v>
      </c>
      <c r="D148" s="303">
        <v>1984</v>
      </c>
      <c r="E148" s="303">
        <v>4</v>
      </c>
      <c r="F148" s="303">
        <v>1</v>
      </c>
    </row>
    <row r="149" spans="3:6" x14ac:dyDescent="0.2">
      <c r="C149" s="306">
        <v>146</v>
      </c>
      <c r="D149" s="303">
        <v>1985</v>
      </c>
      <c r="E149" s="303">
        <v>4</v>
      </c>
      <c r="F149" s="303">
        <v>1</v>
      </c>
    </row>
    <row r="150" spans="3:6" x14ac:dyDescent="0.2">
      <c r="C150" s="306">
        <v>147</v>
      </c>
      <c r="D150" s="303">
        <v>1986</v>
      </c>
      <c r="E150" s="303">
        <v>4</v>
      </c>
      <c r="F150" s="303">
        <v>1</v>
      </c>
    </row>
    <row r="151" spans="3:6" x14ac:dyDescent="0.2">
      <c r="C151" s="306">
        <v>148</v>
      </c>
      <c r="D151" s="303">
        <v>1987</v>
      </c>
      <c r="E151" s="303">
        <v>4</v>
      </c>
      <c r="F151" s="303">
        <v>1</v>
      </c>
    </row>
    <row r="152" spans="3:6" x14ac:dyDescent="0.2">
      <c r="C152" s="306">
        <v>149</v>
      </c>
      <c r="D152" s="303">
        <v>1988</v>
      </c>
      <c r="E152" s="303">
        <v>4</v>
      </c>
      <c r="F152" s="303">
        <v>1</v>
      </c>
    </row>
    <row r="153" spans="3:6" x14ac:dyDescent="0.2">
      <c r="C153" s="306">
        <v>150</v>
      </c>
      <c r="D153" s="303">
        <v>1989</v>
      </c>
      <c r="E153" s="303">
        <v>4</v>
      </c>
      <c r="F153" s="303">
        <v>1</v>
      </c>
    </row>
    <row r="154" spans="3:6" x14ac:dyDescent="0.2">
      <c r="C154" s="306">
        <v>151</v>
      </c>
      <c r="D154" s="303">
        <v>1990</v>
      </c>
      <c r="E154" s="303">
        <v>4</v>
      </c>
      <c r="F154" s="303">
        <v>1</v>
      </c>
    </row>
    <row r="155" spans="3:6" x14ac:dyDescent="0.2">
      <c r="C155" s="306">
        <v>152</v>
      </c>
      <c r="D155" s="303">
        <v>1991</v>
      </c>
      <c r="E155" s="303">
        <v>4</v>
      </c>
      <c r="F155" s="303">
        <v>1</v>
      </c>
    </row>
    <row r="156" spans="3:6" x14ac:dyDescent="0.2">
      <c r="C156" s="306">
        <v>153</v>
      </c>
      <c r="D156" s="303">
        <v>1992</v>
      </c>
      <c r="E156" s="303">
        <v>4</v>
      </c>
      <c r="F156" s="303">
        <v>1</v>
      </c>
    </row>
    <row r="157" spans="3:6" x14ac:dyDescent="0.2">
      <c r="C157" s="306">
        <v>154</v>
      </c>
      <c r="D157" s="303">
        <v>1993</v>
      </c>
      <c r="E157" s="303">
        <v>4</v>
      </c>
      <c r="F157" s="303">
        <v>1</v>
      </c>
    </row>
    <row r="158" spans="3:6" x14ac:dyDescent="0.2">
      <c r="C158" s="306">
        <v>155</v>
      </c>
      <c r="D158" s="303">
        <v>1994</v>
      </c>
      <c r="E158" s="303">
        <v>4</v>
      </c>
      <c r="F158" s="303">
        <v>1</v>
      </c>
    </row>
    <row r="159" spans="3:6" x14ac:dyDescent="0.2">
      <c r="C159" s="306">
        <v>156</v>
      </c>
      <c r="D159" s="303">
        <v>1995</v>
      </c>
      <c r="E159" s="303">
        <v>4</v>
      </c>
      <c r="F159" s="303">
        <v>1</v>
      </c>
    </row>
    <row r="160" spans="3:6" x14ac:dyDescent="0.2">
      <c r="C160" s="306">
        <v>157</v>
      </c>
      <c r="D160" s="303">
        <v>1996</v>
      </c>
      <c r="E160" s="303">
        <v>4</v>
      </c>
      <c r="F160" s="303">
        <v>1</v>
      </c>
    </row>
    <row r="161" spans="3:6" x14ac:dyDescent="0.2">
      <c r="C161" s="306">
        <v>158</v>
      </c>
      <c r="D161" s="303">
        <v>1997</v>
      </c>
      <c r="E161" s="303">
        <v>4</v>
      </c>
      <c r="F161" s="303">
        <v>1</v>
      </c>
    </row>
    <row r="162" spans="3:6" x14ac:dyDescent="0.2">
      <c r="C162" s="306">
        <v>159</v>
      </c>
      <c r="D162" s="303">
        <v>1998</v>
      </c>
      <c r="E162" s="303">
        <v>4</v>
      </c>
      <c r="F162" s="303">
        <v>1</v>
      </c>
    </row>
    <row r="163" spans="3:6" x14ac:dyDescent="0.2">
      <c r="C163" s="306">
        <v>160</v>
      </c>
      <c r="D163" s="303">
        <v>1999</v>
      </c>
      <c r="E163" s="303">
        <v>4</v>
      </c>
      <c r="F163" s="303">
        <v>1</v>
      </c>
    </row>
    <row r="164" spans="3:6" x14ac:dyDescent="0.2">
      <c r="C164" s="306">
        <v>161</v>
      </c>
      <c r="D164" s="303">
        <v>2000</v>
      </c>
      <c r="E164" s="303">
        <v>4</v>
      </c>
      <c r="F164" s="303">
        <v>1</v>
      </c>
    </row>
    <row r="165" spans="3:6" x14ac:dyDescent="0.2">
      <c r="C165" s="306">
        <v>162</v>
      </c>
      <c r="D165" s="303">
        <v>2001</v>
      </c>
      <c r="E165" s="303">
        <v>4</v>
      </c>
      <c r="F165" s="303">
        <v>1</v>
      </c>
    </row>
    <row r="166" spans="3:6" x14ac:dyDescent="0.2">
      <c r="C166" s="306">
        <v>163</v>
      </c>
      <c r="D166" s="303">
        <v>2002</v>
      </c>
      <c r="E166" s="303">
        <v>4</v>
      </c>
      <c r="F166" s="303">
        <v>1</v>
      </c>
    </row>
    <row r="167" spans="3:6" x14ac:dyDescent="0.2">
      <c r="C167" s="306">
        <v>164</v>
      </c>
      <c r="D167" s="303">
        <v>2003</v>
      </c>
      <c r="E167" s="303">
        <v>4</v>
      </c>
      <c r="F167" s="303">
        <v>1</v>
      </c>
    </row>
    <row r="168" spans="3:6" x14ac:dyDescent="0.2">
      <c r="C168" s="306">
        <v>165</v>
      </c>
      <c r="D168" s="303">
        <v>2004</v>
      </c>
      <c r="E168" s="303">
        <v>4</v>
      </c>
      <c r="F168" s="303">
        <v>1</v>
      </c>
    </row>
    <row r="169" spans="3:6" x14ac:dyDescent="0.2">
      <c r="C169" s="306">
        <v>166</v>
      </c>
      <c r="D169" s="303">
        <v>2005</v>
      </c>
      <c r="E169" s="303">
        <v>4</v>
      </c>
      <c r="F169" s="303">
        <v>1</v>
      </c>
    </row>
    <row r="170" spans="3:6" x14ac:dyDescent="0.2">
      <c r="C170" s="306">
        <v>167</v>
      </c>
      <c r="D170" s="303">
        <v>2006</v>
      </c>
      <c r="E170" s="303">
        <v>4</v>
      </c>
      <c r="F170" s="303">
        <v>1</v>
      </c>
    </row>
    <row r="171" spans="3:6" x14ac:dyDescent="0.2">
      <c r="C171" s="306">
        <v>168</v>
      </c>
      <c r="D171" s="303">
        <v>2007</v>
      </c>
      <c r="E171" s="303">
        <v>4</v>
      </c>
      <c r="F171" s="303">
        <v>1</v>
      </c>
    </row>
    <row r="172" spans="3:6" x14ac:dyDescent="0.2">
      <c r="C172" s="306">
        <v>169</v>
      </c>
      <c r="D172" s="303">
        <v>2008</v>
      </c>
      <c r="E172" s="303">
        <v>4</v>
      </c>
      <c r="F172" s="303">
        <v>1</v>
      </c>
    </row>
    <row r="173" spans="3:6" x14ac:dyDescent="0.2">
      <c r="C173" s="306">
        <v>170</v>
      </c>
      <c r="D173" s="303">
        <v>2009</v>
      </c>
      <c r="E173" s="303">
        <v>4</v>
      </c>
      <c r="F173" s="303">
        <v>1</v>
      </c>
    </row>
    <row r="174" spans="3:6" x14ac:dyDescent="0.2">
      <c r="C174" s="306">
        <v>171</v>
      </c>
      <c r="D174" s="303">
        <v>2010</v>
      </c>
      <c r="E174" s="303">
        <v>4</v>
      </c>
      <c r="F174" s="303">
        <v>1</v>
      </c>
    </row>
    <row r="175" spans="3:6" x14ac:dyDescent="0.2">
      <c r="C175" s="306">
        <v>172</v>
      </c>
      <c r="D175" s="303">
        <v>2011</v>
      </c>
      <c r="E175" s="303">
        <v>4</v>
      </c>
      <c r="F175" s="303">
        <v>1</v>
      </c>
    </row>
    <row r="176" spans="3:6" x14ac:dyDescent="0.2">
      <c r="C176" s="306">
        <v>173</v>
      </c>
      <c r="D176" s="303">
        <v>2012</v>
      </c>
      <c r="E176" s="303">
        <v>4</v>
      </c>
      <c r="F176" s="303">
        <v>1</v>
      </c>
    </row>
    <row r="177" spans="3:6" x14ac:dyDescent="0.2">
      <c r="C177" s="306">
        <v>174</v>
      </c>
      <c r="D177" s="303">
        <v>2013</v>
      </c>
      <c r="E177" s="303">
        <v>4</v>
      </c>
      <c r="F177" s="303">
        <v>1</v>
      </c>
    </row>
    <row r="178" spans="3:6" x14ac:dyDescent="0.2">
      <c r="C178" s="306">
        <v>175</v>
      </c>
      <c r="D178" s="303">
        <v>2014</v>
      </c>
      <c r="E178" s="303">
        <v>4</v>
      </c>
      <c r="F178" s="303">
        <v>1</v>
      </c>
    </row>
    <row r="179" spans="3:6" x14ac:dyDescent="0.2">
      <c r="C179" s="306">
        <v>176</v>
      </c>
      <c r="D179" s="303">
        <v>2015</v>
      </c>
      <c r="E179" s="303">
        <v>4</v>
      </c>
      <c r="F179" s="303">
        <v>1</v>
      </c>
    </row>
    <row r="180" spans="3:6" x14ac:dyDescent="0.2">
      <c r="C180" s="306">
        <v>177</v>
      </c>
      <c r="D180" s="303">
        <v>1971</v>
      </c>
      <c r="E180" s="303">
        <v>1</v>
      </c>
      <c r="F180" s="303">
        <v>2</v>
      </c>
    </row>
    <row r="181" spans="3:6" x14ac:dyDescent="0.2">
      <c r="C181" s="306">
        <v>178</v>
      </c>
      <c r="D181" s="303">
        <v>1972</v>
      </c>
      <c r="E181" s="303">
        <v>1</v>
      </c>
      <c r="F181" s="303">
        <v>2</v>
      </c>
    </row>
    <row r="182" spans="3:6" x14ac:dyDescent="0.2">
      <c r="C182" s="306">
        <v>179</v>
      </c>
      <c r="D182" s="303">
        <v>1974</v>
      </c>
      <c r="E182" s="303">
        <v>1</v>
      </c>
      <c r="F182" s="303">
        <v>2</v>
      </c>
    </row>
    <row r="183" spans="3:6" x14ac:dyDescent="0.2">
      <c r="C183" s="306">
        <v>180</v>
      </c>
      <c r="D183" s="303">
        <v>1975</v>
      </c>
      <c r="E183" s="303">
        <v>1</v>
      </c>
      <c r="F183" s="303">
        <v>2</v>
      </c>
    </row>
    <row r="184" spans="3:6" x14ac:dyDescent="0.2">
      <c r="C184" s="306">
        <v>181</v>
      </c>
      <c r="D184" s="303">
        <v>1976</v>
      </c>
      <c r="E184" s="303">
        <v>1</v>
      </c>
      <c r="F184" s="303">
        <v>2</v>
      </c>
    </row>
    <row r="185" spans="3:6" x14ac:dyDescent="0.2">
      <c r="C185" s="306">
        <v>182</v>
      </c>
      <c r="D185" s="303">
        <v>1977</v>
      </c>
      <c r="E185" s="303">
        <v>1</v>
      </c>
      <c r="F185" s="303">
        <v>2</v>
      </c>
    </row>
    <row r="186" spans="3:6" x14ac:dyDescent="0.2">
      <c r="C186" s="306">
        <v>183</v>
      </c>
      <c r="D186" s="303">
        <v>1978</v>
      </c>
      <c r="E186" s="303">
        <v>1</v>
      </c>
      <c r="F186" s="303">
        <v>2</v>
      </c>
    </row>
    <row r="187" spans="3:6" x14ac:dyDescent="0.2">
      <c r="C187" s="306">
        <v>184</v>
      </c>
      <c r="D187" s="303">
        <v>1979</v>
      </c>
      <c r="E187" s="303">
        <v>1</v>
      </c>
      <c r="F187" s="303">
        <v>2</v>
      </c>
    </row>
    <row r="188" spans="3:6" x14ac:dyDescent="0.2">
      <c r="C188" s="306">
        <v>185</v>
      </c>
      <c r="D188" s="303">
        <v>1980</v>
      </c>
      <c r="E188" s="303">
        <v>1</v>
      </c>
      <c r="F188" s="303">
        <v>2</v>
      </c>
    </row>
    <row r="189" spans="3:6" x14ac:dyDescent="0.2">
      <c r="C189" s="306">
        <v>186</v>
      </c>
      <c r="D189" s="303">
        <v>1981</v>
      </c>
      <c r="E189" s="303">
        <v>1</v>
      </c>
      <c r="F189" s="303">
        <v>2</v>
      </c>
    </row>
    <row r="190" spans="3:6" x14ac:dyDescent="0.2">
      <c r="C190" s="306">
        <v>187</v>
      </c>
      <c r="D190" s="303">
        <v>1982</v>
      </c>
      <c r="E190" s="303">
        <v>1</v>
      </c>
      <c r="F190" s="303">
        <v>2</v>
      </c>
    </row>
    <row r="191" spans="3:6" x14ac:dyDescent="0.2">
      <c r="C191" s="306">
        <v>188</v>
      </c>
      <c r="D191" s="303">
        <v>1983</v>
      </c>
      <c r="E191" s="303">
        <v>1</v>
      </c>
      <c r="F191" s="303">
        <v>2</v>
      </c>
    </row>
    <row r="192" spans="3:6" x14ac:dyDescent="0.2">
      <c r="C192" s="306">
        <v>189</v>
      </c>
      <c r="D192" s="303">
        <v>1984</v>
      </c>
      <c r="E192" s="303">
        <v>1</v>
      </c>
      <c r="F192" s="303">
        <v>2</v>
      </c>
    </row>
    <row r="193" spans="3:6" x14ac:dyDescent="0.2">
      <c r="C193" s="306">
        <v>190</v>
      </c>
      <c r="D193" s="303">
        <v>1985</v>
      </c>
      <c r="E193" s="303">
        <v>1</v>
      </c>
      <c r="F193" s="303">
        <v>2</v>
      </c>
    </row>
    <row r="194" spans="3:6" x14ac:dyDescent="0.2">
      <c r="C194" s="306">
        <v>191</v>
      </c>
      <c r="D194" s="303">
        <v>1986</v>
      </c>
      <c r="E194" s="303">
        <v>1</v>
      </c>
      <c r="F194" s="303">
        <v>2</v>
      </c>
    </row>
    <row r="195" spans="3:6" x14ac:dyDescent="0.2">
      <c r="C195" s="306">
        <v>192</v>
      </c>
      <c r="D195" s="303">
        <v>1987</v>
      </c>
      <c r="E195" s="303">
        <v>1</v>
      </c>
      <c r="F195" s="303">
        <v>2</v>
      </c>
    </row>
    <row r="196" spans="3:6" x14ac:dyDescent="0.2">
      <c r="C196" s="306">
        <v>193</v>
      </c>
      <c r="D196" s="303">
        <v>1988</v>
      </c>
      <c r="E196" s="303">
        <v>1</v>
      </c>
      <c r="F196" s="303">
        <v>2</v>
      </c>
    </row>
    <row r="197" spans="3:6" x14ac:dyDescent="0.2">
      <c r="C197" s="306">
        <v>194</v>
      </c>
      <c r="D197" s="303">
        <v>1989</v>
      </c>
      <c r="E197" s="303">
        <v>1</v>
      </c>
      <c r="F197" s="303">
        <v>2</v>
      </c>
    </row>
    <row r="198" spans="3:6" x14ac:dyDescent="0.2">
      <c r="C198" s="306">
        <v>195</v>
      </c>
      <c r="D198" s="303">
        <v>1990</v>
      </c>
      <c r="E198" s="303">
        <v>1</v>
      </c>
      <c r="F198" s="303">
        <v>2</v>
      </c>
    </row>
    <row r="199" spans="3:6" x14ac:dyDescent="0.2">
      <c r="C199" s="306">
        <v>196</v>
      </c>
      <c r="D199" s="303">
        <v>1991</v>
      </c>
      <c r="E199" s="303">
        <v>1</v>
      </c>
      <c r="F199" s="303">
        <v>2</v>
      </c>
    </row>
    <row r="200" spans="3:6" x14ac:dyDescent="0.2">
      <c r="C200" s="306">
        <v>197</v>
      </c>
      <c r="D200" s="303">
        <v>1992</v>
      </c>
      <c r="E200" s="303">
        <v>1</v>
      </c>
      <c r="F200" s="303">
        <v>2</v>
      </c>
    </row>
    <row r="201" spans="3:6" x14ac:dyDescent="0.2">
      <c r="C201" s="306">
        <v>198</v>
      </c>
      <c r="D201" s="303">
        <v>1993</v>
      </c>
      <c r="E201" s="303">
        <v>1</v>
      </c>
      <c r="F201" s="303">
        <v>2</v>
      </c>
    </row>
    <row r="202" spans="3:6" x14ac:dyDescent="0.2">
      <c r="C202" s="306">
        <v>199</v>
      </c>
      <c r="D202" s="303">
        <v>1994</v>
      </c>
      <c r="E202" s="303">
        <v>1</v>
      </c>
      <c r="F202" s="303">
        <v>2</v>
      </c>
    </row>
    <row r="203" spans="3:6" x14ac:dyDescent="0.2">
      <c r="C203" s="306">
        <v>200</v>
      </c>
      <c r="D203" s="303">
        <v>1995</v>
      </c>
      <c r="E203" s="303">
        <v>1</v>
      </c>
      <c r="F203" s="303">
        <v>2</v>
      </c>
    </row>
    <row r="204" spans="3:6" x14ac:dyDescent="0.2">
      <c r="C204" s="306">
        <v>201</v>
      </c>
      <c r="D204" s="303">
        <v>1996</v>
      </c>
      <c r="E204" s="303">
        <v>1</v>
      </c>
      <c r="F204" s="303">
        <v>2</v>
      </c>
    </row>
    <row r="205" spans="3:6" x14ac:dyDescent="0.2">
      <c r="C205" s="306">
        <v>202</v>
      </c>
      <c r="D205" s="303">
        <v>1997</v>
      </c>
      <c r="E205" s="303">
        <v>1</v>
      </c>
      <c r="F205" s="303">
        <v>2</v>
      </c>
    </row>
    <row r="206" spans="3:6" x14ac:dyDescent="0.2">
      <c r="C206" s="306">
        <v>203</v>
      </c>
      <c r="D206" s="303">
        <v>1998</v>
      </c>
      <c r="E206" s="303">
        <v>1</v>
      </c>
      <c r="F206" s="303">
        <v>2</v>
      </c>
    </row>
    <row r="207" spans="3:6" x14ac:dyDescent="0.2">
      <c r="C207" s="306">
        <v>204</v>
      </c>
      <c r="D207" s="303">
        <v>1999</v>
      </c>
      <c r="E207" s="303">
        <v>1</v>
      </c>
      <c r="F207" s="303">
        <v>2</v>
      </c>
    </row>
    <row r="208" spans="3:6" x14ac:dyDescent="0.2">
      <c r="C208" s="306">
        <v>205</v>
      </c>
      <c r="D208" s="303">
        <v>2000</v>
      </c>
      <c r="E208" s="303">
        <v>1</v>
      </c>
      <c r="F208" s="303">
        <v>2</v>
      </c>
    </row>
    <row r="209" spans="3:6" x14ac:dyDescent="0.2">
      <c r="C209" s="306">
        <v>206</v>
      </c>
      <c r="D209" s="303">
        <v>2001</v>
      </c>
      <c r="E209" s="303">
        <v>1</v>
      </c>
      <c r="F209" s="303">
        <v>2</v>
      </c>
    </row>
    <row r="210" spans="3:6" x14ac:dyDescent="0.2">
      <c r="C210" s="306">
        <v>207</v>
      </c>
      <c r="D210" s="303">
        <v>2002</v>
      </c>
      <c r="E210" s="303">
        <v>1</v>
      </c>
      <c r="F210" s="303">
        <v>2</v>
      </c>
    </row>
    <row r="211" spans="3:6" x14ac:dyDescent="0.2">
      <c r="C211" s="306">
        <v>208</v>
      </c>
      <c r="D211" s="303">
        <v>2003</v>
      </c>
      <c r="E211" s="303">
        <v>1</v>
      </c>
      <c r="F211" s="303">
        <v>2</v>
      </c>
    </row>
    <row r="212" spans="3:6" x14ac:dyDescent="0.2">
      <c r="C212" s="306">
        <v>209</v>
      </c>
      <c r="D212" s="303">
        <v>2004</v>
      </c>
      <c r="E212" s="303">
        <v>1</v>
      </c>
      <c r="F212" s="303">
        <v>2</v>
      </c>
    </row>
    <row r="213" spans="3:6" x14ac:dyDescent="0.2">
      <c r="C213" s="306">
        <v>210</v>
      </c>
      <c r="D213" s="303">
        <v>2005</v>
      </c>
      <c r="E213" s="303">
        <v>1</v>
      </c>
      <c r="F213" s="303">
        <v>2</v>
      </c>
    </row>
    <row r="214" spans="3:6" x14ac:dyDescent="0.2">
      <c r="C214" s="306">
        <v>211</v>
      </c>
      <c r="D214" s="303">
        <v>2006</v>
      </c>
      <c r="E214" s="303">
        <v>1</v>
      </c>
      <c r="F214" s="303">
        <v>2</v>
      </c>
    </row>
    <row r="215" spans="3:6" x14ac:dyDescent="0.2">
      <c r="C215" s="306">
        <v>212</v>
      </c>
      <c r="D215" s="303">
        <v>2007</v>
      </c>
      <c r="E215" s="303">
        <v>1</v>
      </c>
      <c r="F215" s="303">
        <v>2</v>
      </c>
    </row>
    <row r="216" spans="3:6" x14ac:dyDescent="0.2">
      <c r="C216" s="306">
        <v>213</v>
      </c>
      <c r="D216" s="303">
        <v>2008</v>
      </c>
      <c r="E216" s="303">
        <v>1</v>
      </c>
      <c r="F216" s="303">
        <v>2</v>
      </c>
    </row>
    <row r="217" spans="3:6" x14ac:dyDescent="0.2">
      <c r="C217" s="306">
        <v>214</v>
      </c>
      <c r="D217" s="303">
        <v>2009</v>
      </c>
      <c r="E217" s="303">
        <v>1</v>
      </c>
      <c r="F217" s="303">
        <v>2</v>
      </c>
    </row>
    <row r="218" spans="3:6" x14ac:dyDescent="0.2">
      <c r="C218" s="306">
        <v>215</v>
      </c>
      <c r="D218" s="303">
        <v>2010</v>
      </c>
      <c r="E218" s="303">
        <v>1</v>
      </c>
      <c r="F218" s="303">
        <v>2</v>
      </c>
    </row>
    <row r="219" spans="3:6" x14ac:dyDescent="0.2">
      <c r="C219" s="306">
        <v>216</v>
      </c>
      <c r="D219" s="303">
        <v>2011</v>
      </c>
      <c r="E219" s="303">
        <v>1</v>
      </c>
      <c r="F219" s="303">
        <v>2</v>
      </c>
    </row>
    <row r="220" spans="3:6" x14ac:dyDescent="0.2">
      <c r="C220" s="306">
        <v>217</v>
      </c>
      <c r="D220" s="303">
        <v>2012</v>
      </c>
      <c r="E220" s="303">
        <v>1</v>
      </c>
      <c r="F220" s="303">
        <v>2</v>
      </c>
    </row>
    <row r="221" spans="3:6" x14ac:dyDescent="0.2">
      <c r="C221" s="306">
        <v>218</v>
      </c>
      <c r="D221" s="303">
        <v>2013</v>
      </c>
      <c r="E221" s="303">
        <v>1</v>
      </c>
      <c r="F221" s="303">
        <v>2</v>
      </c>
    </row>
    <row r="222" spans="3:6" x14ac:dyDescent="0.2">
      <c r="C222" s="306">
        <v>219</v>
      </c>
      <c r="D222" s="303">
        <v>2014</v>
      </c>
      <c r="E222" s="303">
        <v>1</v>
      </c>
      <c r="F222" s="303">
        <v>2</v>
      </c>
    </row>
    <row r="223" spans="3:6" x14ac:dyDescent="0.2">
      <c r="C223" s="306">
        <v>220</v>
      </c>
      <c r="D223" s="303">
        <v>2015</v>
      </c>
      <c r="E223" s="303">
        <v>1</v>
      </c>
      <c r="F223" s="303">
        <v>2</v>
      </c>
    </row>
    <row r="224" spans="3:6" x14ac:dyDescent="0.2">
      <c r="C224" s="306">
        <v>221</v>
      </c>
      <c r="D224" s="303">
        <v>1971</v>
      </c>
      <c r="E224" s="303">
        <v>2</v>
      </c>
      <c r="F224" s="303">
        <v>2</v>
      </c>
    </row>
    <row r="225" spans="3:6" x14ac:dyDescent="0.2">
      <c r="C225" s="306">
        <v>222</v>
      </c>
      <c r="D225" s="303">
        <v>1972</v>
      </c>
      <c r="E225" s="303">
        <v>2</v>
      </c>
      <c r="F225" s="303">
        <v>2</v>
      </c>
    </row>
    <row r="226" spans="3:6" x14ac:dyDescent="0.2">
      <c r="C226" s="306">
        <v>223</v>
      </c>
      <c r="D226" s="303">
        <v>1974</v>
      </c>
      <c r="E226" s="303">
        <v>2</v>
      </c>
      <c r="F226" s="303">
        <v>2</v>
      </c>
    </row>
    <row r="227" spans="3:6" x14ac:dyDescent="0.2">
      <c r="C227" s="306">
        <v>224</v>
      </c>
      <c r="D227" s="303">
        <v>1975</v>
      </c>
      <c r="E227" s="303">
        <v>2</v>
      </c>
      <c r="F227" s="303">
        <v>2</v>
      </c>
    </row>
    <row r="228" spans="3:6" x14ac:dyDescent="0.2">
      <c r="C228" s="306">
        <v>225</v>
      </c>
      <c r="D228" s="303">
        <v>1976</v>
      </c>
      <c r="E228" s="303">
        <v>2</v>
      </c>
      <c r="F228" s="303">
        <v>2</v>
      </c>
    </row>
    <row r="229" spans="3:6" x14ac:dyDescent="0.2">
      <c r="C229" s="306">
        <v>226</v>
      </c>
      <c r="D229" s="303">
        <v>1977</v>
      </c>
      <c r="E229" s="303">
        <v>2</v>
      </c>
      <c r="F229" s="303">
        <v>2</v>
      </c>
    </row>
    <row r="230" spans="3:6" x14ac:dyDescent="0.2">
      <c r="C230" s="306">
        <v>227</v>
      </c>
      <c r="D230" s="303">
        <v>1978</v>
      </c>
      <c r="E230" s="303">
        <v>2</v>
      </c>
      <c r="F230" s="303">
        <v>2</v>
      </c>
    </row>
    <row r="231" spans="3:6" x14ac:dyDescent="0.2">
      <c r="C231" s="306">
        <v>228</v>
      </c>
      <c r="D231" s="303">
        <v>1979</v>
      </c>
      <c r="E231" s="303">
        <v>2</v>
      </c>
      <c r="F231" s="303">
        <v>2</v>
      </c>
    </row>
    <row r="232" spans="3:6" x14ac:dyDescent="0.2">
      <c r="C232" s="306">
        <v>229</v>
      </c>
      <c r="D232" s="303">
        <v>1980</v>
      </c>
      <c r="E232" s="303">
        <v>2</v>
      </c>
      <c r="F232" s="303">
        <v>2</v>
      </c>
    </row>
    <row r="233" spans="3:6" x14ac:dyDescent="0.2">
      <c r="C233" s="306">
        <v>230</v>
      </c>
      <c r="D233" s="303">
        <v>1981</v>
      </c>
      <c r="E233" s="303">
        <v>2</v>
      </c>
      <c r="F233" s="303">
        <v>2</v>
      </c>
    </row>
    <row r="234" spans="3:6" x14ac:dyDescent="0.2">
      <c r="C234" s="306">
        <v>231</v>
      </c>
      <c r="D234" s="303">
        <v>1982</v>
      </c>
      <c r="E234" s="303">
        <v>2</v>
      </c>
      <c r="F234" s="303">
        <v>2</v>
      </c>
    </row>
    <row r="235" spans="3:6" x14ac:dyDescent="0.2">
      <c r="C235" s="306">
        <v>232</v>
      </c>
      <c r="D235" s="303">
        <v>1983</v>
      </c>
      <c r="E235" s="303">
        <v>2</v>
      </c>
      <c r="F235" s="303">
        <v>2</v>
      </c>
    </row>
    <row r="236" spans="3:6" x14ac:dyDescent="0.2">
      <c r="C236" s="306">
        <v>233</v>
      </c>
      <c r="D236" s="303">
        <v>1984</v>
      </c>
      <c r="E236" s="303">
        <v>2</v>
      </c>
      <c r="F236" s="303">
        <v>2</v>
      </c>
    </row>
    <row r="237" spans="3:6" x14ac:dyDescent="0.2">
      <c r="C237" s="306">
        <v>234</v>
      </c>
      <c r="D237" s="303">
        <v>1985</v>
      </c>
      <c r="E237" s="303">
        <v>2</v>
      </c>
      <c r="F237" s="303">
        <v>2</v>
      </c>
    </row>
    <row r="238" spans="3:6" x14ac:dyDescent="0.2">
      <c r="C238" s="306">
        <v>235</v>
      </c>
      <c r="D238" s="303">
        <v>1986</v>
      </c>
      <c r="E238" s="303">
        <v>2</v>
      </c>
      <c r="F238" s="303">
        <v>2</v>
      </c>
    </row>
    <row r="239" spans="3:6" x14ac:dyDescent="0.2">
      <c r="C239" s="306">
        <v>236</v>
      </c>
      <c r="D239" s="303">
        <v>1987</v>
      </c>
      <c r="E239" s="303">
        <v>2</v>
      </c>
      <c r="F239" s="303">
        <v>2</v>
      </c>
    </row>
    <row r="240" spans="3:6" x14ac:dyDescent="0.2">
      <c r="C240" s="306">
        <v>237</v>
      </c>
      <c r="D240" s="303">
        <v>1988</v>
      </c>
      <c r="E240" s="303">
        <v>2</v>
      </c>
      <c r="F240" s="303">
        <v>2</v>
      </c>
    </row>
    <row r="241" spans="3:6" x14ac:dyDescent="0.2">
      <c r="C241" s="306">
        <v>238</v>
      </c>
      <c r="D241" s="303">
        <v>1989</v>
      </c>
      <c r="E241" s="303">
        <v>2</v>
      </c>
      <c r="F241" s="303">
        <v>2</v>
      </c>
    </row>
    <row r="242" spans="3:6" x14ac:dyDescent="0.2">
      <c r="C242" s="306">
        <v>239</v>
      </c>
      <c r="D242" s="303">
        <v>1990</v>
      </c>
      <c r="E242" s="303">
        <v>2</v>
      </c>
      <c r="F242" s="303">
        <v>2</v>
      </c>
    </row>
    <row r="243" spans="3:6" x14ac:dyDescent="0.2">
      <c r="C243" s="306">
        <v>240</v>
      </c>
      <c r="D243" s="303">
        <v>1991</v>
      </c>
      <c r="E243" s="303">
        <v>2</v>
      </c>
      <c r="F243" s="303">
        <v>2</v>
      </c>
    </row>
    <row r="244" spans="3:6" x14ac:dyDescent="0.2">
      <c r="C244" s="306">
        <v>241</v>
      </c>
      <c r="D244" s="303">
        <v>1992</v>
      </c>
      <c r="E244" s="303">
        <v>2</v>
      </c>
      <c r="F244" s="303">
        <v>2</v>
      </c>
    </row>
    <row r="245" spans="3:6" x14ac:dyDescent="0.2">
      <c r="C245" s="306">
        <v>242</v>
      </c>
      <c r="D245" s="303">
        <v>1993</v>
      </c>
      <c r="E245" s="303">
        <v>2</v>
      </c>
      <c r="F245" s="303">
        <v>2</v>
      </c>
    </row>
    <row r="246" spans="3:6" x14ac:dyDescent="0.2">
      <c r="C246" s="306">
        <v>243</v>
      </c>
      <c r="D246" s="303">
        <v>1994</v>
      </c>
      <c r="E246" s="303">
        <v>2</v>
      </c>
      <c r="F246" s="303">
        <v>2</v>
      </c>
    </row>
    <row r="247" spans="3:6" x14ac:dyDescent="0.2">
      <c r="C247" s="306">
        <v>244</v>
      </c>
      <c r="D247" s="303">
        <v>1995</v>
      </c>
      <c r="E247" s="303">
        <v>2</v>
      </c>
      <c r="F247" s="303">
        <v>2</v>
      </c>
    </row>
    <row r="248" spans="3:6" x14ac:dyDescent="0.2">
      <c r="C248" s="306">
        <v>245</v>
      </c>
      <c r="D248" s="303">
        <v>1996</v>
      </c>
      <c r="E248" s="303">
        <v>2</v>
      </c>
      <c r="F248" s="303">
        <v>2</v>
      </c>
    </row>
    <row r="249" spans="3:6" x14ac:dyDescent="0.2">
      <c r="C249" s="306">
        <v>246</v>
      </c>
      <c r="D249" s="303">
        <v>1997</v>
      </c>
      <c r="E249" s="303">
        <v>2</v>
      </c>
      <c r="F249" s="303">
        <v>2</v>
      </c>
    </row>
    <row r="250" spans="3:6" x14ac:dyDescent="0.2">
      <c r="C250" s="306">
        <v>247</v>
      </c>
      <c r="D250" s="303">
        <v>1998</v>
      </c>
      <c r="E250" s="303">
        <v>2</v>
      </c>
      <c r="F250" s="303">
        <v>2</v>
      </c>
    </row>
    <row r="251" spans="3:6" x14ac:dyDescent="0.2">
      <c r="C251" s="306">
        <v>248</v>
      </c>
      <c r="D251" s="303">
        <v>1999</v>
      </c>
      <c r="E251" s="303">
        <v>2</v>
      </c>
      <c r="F251" s="303">
        <v>2</v>
      </c>
    </row>
    <row r="252" spans="3:6" x14ac:dyDescent="0.2">
      <c r="C252" s="306">
        <v>249</v>
      </c>
      <c r="D252" s="303">
        <v>2000</v>
      </c>
      <c r="E252" s="303">
        <v>2</v>
      </c>
      <c r="F252" s="303">
        <v>2</v>
      </c>
    </row>
    <row r="253" spans="3:6" x14ac:dyDescent="0.2">
      <c r="C253" s="306">
        <v>250</v>
      </c>
      <c r="D253" s="303">
        <v>2001</v>
      </c>
      <c r="E253" s="303">
        <v>2</v>
      </c>
      <c r="F253" s="303">
        <v>2</v>
      </c>
    </row>
    <row r="254" spans="3:6" x14ac:dyDescent="0.2">
      <c r="C254" s="306">
        <v>251</v>
      </c>
      <c r="D254" s="303">
        <v>2002</v>
      </c>
      <c r="E254" s="303">
        <v>2</v>
      </c>
      <c r="F254" s="303">
        <v>2</v>
      </c>
    </row>
    <row r="255" spans="3:6" x14ac:dyDescent="0.2">
      <c r="C255" s="306">
        <v>252</v>
      </c>
      <c r="D255" s="303">
        <v>2003</v>
      </c>
      <c r="E255" s="303">
        <v>2</v>
      </c>
      <c r="F255" s="303">
        <v>2</v>
      </c>
    </row>
    <row r="256" spans="3:6" x14ac:dyDescent="0.2">
      <c r="C256" s="306">
        <v>253</v>
      </c>
      <c r="D256" s="303">
        <v>2004</v>
      </c>
      <c r="E256" s="303">
        <v>2</v>
      </c>
      <c r="F256" s="303">
        <v>2</v>
      </c>
    </row>
    <row r="257" spans="3:6" x14ac:dyDescent="0.2">
      <c r="C257" s="306">
        <v>254</v>
      </c>
      <c r="D257" s="303">
        <v>2005</v>
      </c>
      <c r="E257" s="303">
        <v>2</v>
      </c>
      <c r="F257" s="303">
        <v>2</v>
      </c>
    </row>
    <row r="258" spans="3:6" x14ac:dyDescent="0.2">
      <c r="C258" s="306">
        <v>255</v>
      </c>
      <c r="D258" s="303">
        <v>2006</v>
      </c>
      <c r="E258" s="303">
        <v>2</v>
      </c>
      <c r="F258" s="303">
        <v>2</v>
      </c>
    </row>
    <row r="259" spans="3:6" x14ac:dyDescent="0.2">
      <c r="C259" s="306">
        <v>256</v>
      </c>
      <c r="D259" s="303">
        <v>2007</v>
      </c>
      <c r="E259" s="303">
        <v>2</v>
      </c>
      <c r="F259" s="303">
        <v>2</v>
      </c>
    </row>
    <row r="260" spans="3:6" x14ac:dyDescent="0.2">
      <c r="C260" s="306">
        <v>257</v>
      </c>
      <c r="D260" s="303">
        <v>2008</v>
      </c>
      <c r="E260" s="303">
        <v>2</v>
      </c>
      <c r="F260" s="303">
        <v>2</v>
      </c>
    </row>
    <row r="261" spans="3:6" x14ac:dyDescent="0.2">
      <c r="C261" s="306">
        <v>258</v>
      </c>
      <c r="D261" s="303">
        <v>2009</v>
      </c>
      <c r="E261" s="303">
        <v>2</v>
      </c>
      <c r="F261" s="303">
        <v>2</v>
      </c>
    </row>
    <row r="262" spans="3:6" x14ac:dyDescent="0.2">
      <c r="C262" s="306">
        <v>259</v>
      </c>
      <c r="D262" s="303">
        <v>2010</v>
      </c>
      <c r="E262" s="303">
        <v>2</v>
      </c>
      <c r="F262" s="303">
        <v>2</v>
      </c>
    </row>
    <row r="263" spans="3:6" x14ac:dyDescent="0.2">
      <c r="C263" s="306">
        <v>260</v>
      </c>
      <c r="D263" s="303">
        <v>2011</v>
      </c>
      <c r="E263" s="303">
        <v>2</v>
      </c>
      <c r="F263" s="303">
        <v>2</v>
      </c>
    </row>
    <row r="264" spans="3:6" x14ac:dyDescent="0.2">
      <c r="C264" s="306">
        <v>261</v>
      </c>
      <c r="D264" s="303">
        <v>2012</v>
      </c>
      <c r="E264" s="303">
        <v>2</v>
      </c>
      <c r="F264" s="303">
        <v>2</v>
      </c>
    </row>
    <row r="265" spans="3:6" x14ac:dyDescent="0.2">
      <c r="C265" s="306">
        <v>262</v>
      </c>
      <c r="D265" s="303">
        <v>2013</v>
      </c>
      <c r="E265" s="303">
        <v>2</v>
      </c>
      <c r="F265" s="303">
        <v>2</v>
      </c>
    </row>
    <row r="266" spans="3:6" x14ac:dyDescent="0.2">
      <c r="C266" s="306">
        <v>263</v>
      </c>
      <c r="D266" s="303">
        <v>2014</v>
      </c>
      <c r="E266" s="303">
        <v>2</v>
      </c>
      <c r="F266" s="303">
        <v>2</v>
      </c>
    </row>
    <row r="267" spans="3:6" x14ac:dyDescent="0.2">
      <c r="C267" s="306">
        <v>264</v>
      </c>
      <c r="D267" s="303">
        <v>2015</v>
      </c>
      <c r="E267" s="303">
        <v>2</v>
      </c>
      <c r="F267" s="303">
        <v>2</v>
      </c>
    </row>
    <row r="268" spans="3:6" x14ac:dyDescent="0.2">
      <c r="C268" s="306">
        <v>265</v>
      </c>
      <c r="D268" s="303">
        <v>1971</v>
      </c>
      <c r="E268" s="303">
        <v>3</v>
      </c>
      <c r="F268" s="303">
        <v>2</v>
      </c>
    </row>
    <row r="269" spans="3:6" x14ac:dyDescent="0.2">
      <c r="C269" s="306">
        <v>266</v>
      </c>
      <c r="D269" s="303">
        <v>1972</v>
      </c>
      <c r="E269" s="303">
        <v>3</v>
      </c>
      <c r="F269" s="303">
        <v>2</v>
      </c>
    </row>
    <row r="270" spans="3:6" x14ac:dyDescent="0.2">
      <c r="C270" s="306">
        <v>267</v>
      </c>
      <c r="D270" s="303">
        <v>1974</v>
      </c>
      <c r="E270" s="303">
        <v>3</v>
      </c>
      <c r="F270" s="303">
        <v>2</v>
      </c>
    </row>
    <row r="271" spans="3:6" x14ac:dyDescent="0.2">
      <c r="C271" s="306">
        <v>268</v>
      </c>
      <c r="D271" s="303">
        <v>1975</v>
      </c>
      <c r="E271" s="303">
        <v>3</v>
      </c>
      <c r="F271" s="303">
        <v>2</v>
      </c>
    </row>
    <row r="272" spans="3:6" x14ac:dyDescent="0.2">
      <c r="C272" s="306">
        <v>269</v>
      </c>
      <c r="D272" s="303">
        <v>1976</v>
      </c>
      <c r="E272" s="303">
        <v>3</v>
      </c>
      <c r="F272" s="303">
        <v>2</v>
      </c>
    </row>
    <row r="273" spans="3:6" x14ac:dyDescent="0.2">
      <c r="C273" s="306">
        <v>270</v>
      </c>
      <c r="D273" s="303">
        <v>1977</v>
      </c>
      <c r="E273" s="303">
        <v>3</v>
      </c>
      <c r="F273" s="303">
        <v>2</v>
      </c>
    </row>
    <row r="274" spans="3:6" x14ac:dyDescent="0.2">
      <c r="C274" s="306">
        <v>271</v>
      </c>
      <c r="D274" s="303">
        <v>1978</v>
      </c>
      <c r="E274" s="303">
        <v>3</v>
      </c>
      <c r="F274" s="303">
        <v>2</v>
      </c>
    </row>
    <row r="275" spans="3:6" x14ac:dyDescent="0.2">
      <c r="C275" s="306">
        <v>272</v>
      </c>
      <c r="D275" s="303">
        <v>1979</v>
      </c>
      <c r="E275" s="303">
        <v>3</v>
      </c>
      <c r="F275" s="303">
        <v>2</v>
      </c>
    </row>
    <row r="276" spans="3:6" x14ac:dyDescent="0.2">
      <c r="C276" s="306">
        <v>273</v>
      </c>
      <c r="D276" s="303">
        <v>1980</v>
      </c>
      <c r="E276" s="303">
        <v>3</v>
      </c>
      <c r="F276" s="303">
        <v>2</v>
      </c>
    </row>
    <row r="277" spans="3:6" x14ac:dyDescent="0.2">
      <c r="C277" s="306">
        <v>274</v>
      </c>
      <c r="D277" s="303">
        <v>1981</v>
      </c>
      <c r="E277" s="303">
        <v>3</v>
      </c>
      <c r="F277" s="303">
        <v>2</v>
      </c>
    </row>
    <row r="278" spans="3:6" x14ac:dyDescent="0.2">
      <c r="C278" s="306">
        <v>275</v>
      </c>
      <c r="D278" s="303">
        <v>1982</v>
      </c>
      <c r="E278" s="303">
        <v>3</v>
      </c>
      <c r="F278" s="303">
        <v>2</v>
      </c>
    </row>
    <row r="279" spans="3:6" x14ac:dyDescent="0.2">
      <c r="C279" s="306">
        <v>276</v>
      </c>
      <c r="D279" s="303">
        <v>1983</v>
      </c>
      <c r="E279" s="303">
        <v>3</v>
      </c>
      <c r="F279" s="303">
        <v>2</v>
      </c>
    </row>
    <row r="280" spans="3:6" x14ac:dyDescent="0.2">
      <c r="C280" s="306">
        <v>277</v>
      </c>
      <c r="D280" s="303">
        <v>1984</v>
      </c>
      <c r="E280" s="303">
        <v>3</v>
      </c>
      <c r="F280" s="303">
        <v>2</v>
      </c>
    </row>
    <row r="281" spans="3:6" x14ac:dyDescent="0.2">
      <c r="C281" s="306">
        <v>278</v>
      </c>
      <c r="D281" s="303">
        <v>1985</v>
      </c>
      <c r="E281" s="303">
        <v>3</v>
      </c>
      <c r="F281" s="303">
        <v>2</v>
      </c>
    </row>
    <row r="282" spans="3:6" x14ac:dyDescent="0.2">
      <c r="C282" s="306">
        <v>279</v>
      </c>
      <c r="D282" s="303">
        <v>1986</v>
      </c>
      <c r="E282" s="303">
        <v>3</v>
      </c>
      <c r="F282" s="303">
        <v>2</v>
      </c>
    </row>
    <row r="283" spans="3:6" x14ac:dyDescent="0.2">
      <c r="C283" s="306">
        <v>280</v>
      </c>
      <c r="D283" s="303">
        <v>1987</v>
      </c>
      <c r="E283" s="303">
        <v>3</v>
      </c>
      <c r="F283" s="303">
        <v>2</v>
      </c>
    </row>
    <row r="284" spans="3:6" x14ac:dyDescent="0.2">
      <c r="C284" s="306">
        <v>281</v>
      </c>
      <c r="D284" s="303">
        <v>1988</v>
      </c>
      <c r="E284" s="303">
        <v>3</v>
      </c>
      <c r="F284" s="303">
        <v>2</v>
      </c>
    </row>
    <row r="285" spans="3:6" x14ac:dyDescent="0.2">
      <c r="C285" s="306">
        <v>282</v>
      </c>
      <c r="D285" s="303">
        <v>1989</v>
      </c>
      <c r="E285" s="303">
        <v>3</v>
      </c>
      <c r="F285" s="303">
        <v>2</v>
      </c>
    </row>
    <row r="286" spans="3:6" x14ac:dyDescent="0.2">
      <c r="C286" s="306">
        <v>283</v>
      </c>
      <c r="D286" s="303">
        <v>1990</v>
      </c>
      <c r="E286" s="303">
        <v>3</v>
      </c>
      <c r="F286" s="303">
        <v>2</v>
      </c>
    </row>
    <row r="287" spans="3:6" x14ac:dyDescent="0.2">
      <c r="C287" s="306">
        <v>284</v>
      </c>
      <c r="D287" s="303">
        <v>1991</v>
      </c>
      <c r="E287" s="303">
        <v>3</v>
      </c>
      <c r="F287" s="303">
        <v>2</v>
      </c>
    </row>
    <row r="288" spans="3:6" x14ac:dyDescent="0.2">
      <c r="C288" s="306">
        <v>285</v>
      </c>
      <c r="D288" s="303">
        <v>1992</v>
      </c>
      <c r="E288" s="303">
        <v>3</v>
      </c>
      <c r="F288" s="303">
        <v>2</v>
      </c>
    </row>
    <row r="289" spans="3:6" x14ac:dyDescent="0.2">
      <c r="C289" s="306">
        <v>286</v>
      </c>
      <c r="D289" s="303">
        <v>1993</v>
      </c>
      <c r="E289" s="303">
        <v>3</v>
      </c>
      <c r="F289" s="303">
        <v>2</v>
      </c>
    </row>
    <row r="290" spans="3:6" x14ac:dyDescent="0.2">
      <c r="C290" s="306">
        <v>287</v>
      </c>
      <c r="D290" s="303">
        <v>1994</v>
      </c>
      <c r="E290" s="303">
        <v>3</v>
      </c>
      <c r="F290" s="303">
        <v>2</v>
      </c>
    </row>
    <row r="291" spans="3:6" x14ac:dyDescent="0.2">
      <c r="C291" s="306">
        <v>288</v>
      </c>
      <c r="D291" s="303">
        <v>1995</v>
      </c>
      <c r="E291" s="303">
        <v>3</v>
      </c>
      <c r="F291" s="303">
        <v>2</v>
      </c>
    </row>
    <row r="292" spans="3:6" x14ac:dyDescent="0.2">
      <c r="C292" s="306">
        <v>289</v>
      </c>
      <c r="D292" s="303">
        <v>1996</v>
      </c>
      <c r="E292" s="303">
        <v>3</v>
      </c>
      <c r="F292" s="303">
        <v>2</v>
      </c>
    </row>
    <row r="293" spans="3:6" x14ac:dyDescent="0.2">
      <c r="C293" s="306">
        <v>290</v>
      </c>
      <c r="D293" s="303">
        <v>1997</v>
      </c>
      <c r="E293" s="303">
        <v>3</v>
      </c>
      <c r="F293" s="303">
        <v>2</v>
      </c>
    </row>
    <row r="294" spans="3:6" x14ac:dyDescent="0.2">
      <c r="C294" s="306">
        <v>291</v>
      </c>
      <c r="D294" s="303">
        <v>1998</v>
      </c>
      <c r="E294" s="303">
        <v>3</v>
      </c>
      <c r="F294" s="303">
        <v>2</v>
      </c>
    </row>
    <row r="295" spans="3:6" x14ac:dyDescent="0.2">
      <c r="C295" s="306">
        <v>292</v>
      </c>
      <c r="D295" s="303">
        <v>1999</v>
      </c>
      <c r="E295" s="303">
        <v>3</v>
      </c>
      <c r="F295" s="303">
        <v>2</v>
      </c>
    </row>
    <row r="296" spans="3:6" x14ac:dyDescent="0.2">
      <c r="C296" s="306">
        <v>293</v>
      </c>
      <c r="D296" s="303">
        <v>2000</v>
      </c>
      <c r="E296" s="303">
        <v>3</v>
      </c>
      <c r="F296" s="303">
        <v>2</v>
      </c>
    </row>
    <row r="297" spans="3:6" x14ac:dyDescent="0.2">
      <c r="C297" s="306">
        <v>294</v>
      </c>
      <c r="D297" s="303">
        <v>2001</v>
      </c>
      <c r="E297" s="303">
        <v>3</v>
      </c>
      <c r="F297" s="303">
        <v>2</v>
      </c>
    </row>
    <row r="298" spans="3:6" x14ac:dyDescent="0.2">
      <c r="C298" s="306">
        <v>295</v>
      </c>
      <c r="D298" s="303">
        <v>2002</v>
      </c>
      <c r="E298" s="303">
        <v>3</v>
      </c>
      <c r="F298" s="303">
        <v>2</v>
      </c>
    </row>
    <row r="299" spans="3:6" x14ac:dyDescent="0.2">
      <c r="C299" s="306">
        <v>296</v>
      </c>
      <c r="D299" s="303">
        <v>2003</v>
      </c>
      <c r="E299" s="303">
        <v>3</v>
      </c>
      <c r="F299" s="303">
        <v>2</v>
      </c>
    </row>
    <row r="300" spans="3:6" x14ac:dyDescent="0.2">
      <c r="C300" s="306">
        <v>297</v>
      </c>
      <c r="D300" s="303">
        <v>2004</v>
      </c>
      <c r="E300" s="303">
        <v>3</v>
      </c>
      <c r="F300" s="303">
        <v>2</v>
      </c>
    </row>
    <row r="301" spans="3:6" x14ac:dyDescent="0.2">
      <c r="C301" s="306">
        <v>298</v>
      </c>
      <c r="D301" s="303">
        <v>2005</v>
      </c>
      <c r="E301" s="303">
        <v>3</v>
      </c>
      <c r="F301" s="303">
        <v>2</v>
      </c>
    </row>
    <row r="302" spans="3:6" x14ac:dyDescent="0.2">
      <c r="C302" s="306">
        <v>299</v>
      </c>
      <c r="D302" s="303">
        <v>2006</v>
      </c>
      <c r="E302" s="303">
        <v>3</v>
      </c>
      <c r="F302" s="303">
        <v>2</v>
      </c>
    </row>
    <row r="303" spans="3:6" x14ac:dyDescent="0.2">
      <c r="C303" s="306">
        <v>300</v>
      </c>
      <c r="D303" s="303">
        <v>2007</v>
      </c>
      <c r="E303" s="303">
        <v>3</v>
      </c>
      <c r="F303" s="303">
        <v>2</v>
      </c>
    </row>
    <row r="304" spans="3:6" x14ac:dyDescent="0.2">
      <c r="C304" s="306">
        <v>301</v>
      </c>
      <c r="D304" s="303">
        <v>2008</v>
      </c>
      <c r="E304" s="303">
        <v>3</v>
      </c>
      <c r="F304" s="303">
        <v>2</v>
      </c>
    </row>
    <row r="305" spans="3:6" x14ac:dyDescent="0.2">
      <c r="C305" s="306">
        <v>302</v>
      </c>
      <c r="D305" s="303">
        <v>2009</v>
      </c>
      <c r="E305" s="303">
        <v>3</v>
      </c>
      <c r="F305" s="303">
        <v>2</v>
      </c>
    </row>
    <row r="306" spans="3:6" x14ac:dyDescent="0.2">
      <c r="C306" s="306">
        <v>303</v>
      </c>
      <c r="D306" s="303">
        <v>2010</v>
      </c>
      <c r="E306" s="303">
        <v>3</v>
      </c>
      <c r="F306" s="303">
        <v>2</v>
      </c>
    </row>
    <row r="307" spans="3:6" x14ac:dyDescent="0.2">
      <c r="C307" s="306">
        <v>304</v>
      </c>
      <c r="D307" s="303">
        <v>2011</v>
      </c>
      <c r="E307" s="303">
        <v>3</v>
      </c>
      <c r="F307" s="303">
        <v>2</v>
      </c>
    </row>
    <row r="308" spans="3:6" x14ac:dyDescent="0.2">
      <c r="C308" s="306">
        <v>305</v>
      </c>
      <c r="D308" s="303">
        <v>2012</v>
      </c>
      <c r="E308" s="303">
        <v>3</v>
      </c>
      <c r="F308" s="303">
        <v>2</v>
      </c>
    </row>
    <row r="309" spans="3:6" x14ac:dyDescent="0.2">
      <c r="C309" s="306">
        <v>306</v>
      </c>
      <c r="D309" s="303">
        <v>2013</v>
      </c>
      <c r="E309" s="303">
        <v>3</v>
      </c>
      <c r="F309" s="303">
        <v>2</v>
      </c>
    </row>
    <row r="310" spans="3:6" x14ac:dyDescent="0.2">
      <c r="C310" s="306">
        <v>307</v>
      </c>
      <c r="D310" s="303">
        <v>2014</v>
      </c>
      <c r="E310" s="303">
        <v>3</v>
      </c>
      <c r="F310" s="303">
        <v>2</v>
      </c>
    </row>
    <row r="311" spans="3:6" x14ac:dyDescent="0.2">
      <c r="C311" s="306">
        <v>308</v>
      </c>
      <c r="D311" s="303">
        <v>2015</v>
      </c>
      <c r="E311" s="303">
        <v>3</v>
      </c>
      <c r="F311" s="303">
        <v>2</v>
      </c>
    </row>
    <row r="312" spans="3:6" x14ac:dyDescent="0.2">
      <c r="C312" s="306">
        <v>309</v>
      </c>
      <c r="D312" s="303">
        <v>1971</v>
      </c>
      <c r="E312" s="303">
        <v>4</v>
      </c>
      <c r="F312" s="303">
        <v>2</v>
      </c>
    </row>
    <row r="313" spans="3:6" x14ac:dyDescent="0.2">
      <c r="C313" s="306">
        <v>310</v>
      </c>
      <c r="D313" s="303">
        <v>1972</v>
      </c>
      <c r="E313" s="303">
        <v>4</v>
      </c>
      <c r="F313" s="303">
        <v>2</v>
      </c>
    </row>
    <row r="314" spans="3:6" x14ac:dyDescent="0.2">
      <c r="C314" s="306">
        <v>311</v>
      </c>
      <c r="D314" s="303">
        <v>1974</v>
      </c>
      <c r="E314" s="303">
        <v>4</v>
      </c>
      <c r="F314" s="303">
        <v>2</v>
      </c>
    </row>
    <row r="315" spans="3:6" x14ac:dyDescent="0.2">
      <c r="C315" s="306">
        <v>312</v>
      </c>
      <c r="D315" s="303">
        <v>1975</v>
      </c>
      <c r="E315" s="303">
        <v>4</v>
      </c>
      <c r="F315" s="303">
        <v>2</v>
      </c>
    </row>
    <row r="316" spans="3:6" x14ac:dyDescent="0.2">
      <c r="C316" s="306">
        <v>313</v>
      </c>
      <c r="D316" s="303">
        <v>1976</v>
      </c>
      <c r="E316" s="303">
        <v>4</v>
      </c>
      <c r="F316" s="303">
        <v>2</v>
      </c>
    </row>
    <row r="317" spans="3:6" x14ac:dyDescent="0.2">
      <c r="C317" s="306">
        <v>314</v>
      </c>
      <c r="D317" s="303">
        <v>1977</v>
      </c>
      <c r="E317" s="303">
        <v>4</v>
      </c>
      <c r="F317" s="303">
        <v>2</v>
      </c>
    </row>
    <row r="318" spans="3:6" x14ac:dyDescent="0.2">
      <c r="C318" s="306">
        <v>315</v>
      </c>
      <c r="D318" s="303">
        <v>1978</v>
      </c>
      <c r="E318" s="303">
        <v>4</v>
      </c>
      <c r="F318" s="303">
        <v>2</v>
      </c>
    </row>
    <row r="319" spans="3:6" x14ac:dyDescent="0.2">
      <c r="C319" s="306">
        <v>316</v>
      </c>
      <c r="D319" s="303">
        <v>1979</v>
      </c>
      <c r="E319" s="303">
        <v>4</v>
      </c>
      <c r="F319" s="303">
        <v>2</v>
      </c>
    </row>
    <row r="320" spans="3:6" x14ac:dyDescent="0.2">
      <c r="C320" s="306">
        <v>317</v>
      </c>
      <c r="D320" s="303">
        <v>1980</v>
      </c>
      <c r="E320" s="303">
        <v>4</v>
      </c>
      <c r="F320" s="303">
        <v>2</v>
      </c>
    </row>
    <row r="321" spans="3:6" x14ac:dyDescent="0.2">
      <c r="C321" s="306">
        <v>318</v>
      </c>
      <c r="D321" s="303">
        <v>1981</v>
      </c>
      <c r="E321" s="303">
        <v>4</v>
      </c>
      <c r="F321" s="303">
        <v>2</v>
      </c>
    </row>
    <row r="322" spans="3:6" x14ac:dyDescent="0.2">
      <c r="C322" s="306">
        <v>319</v>
      </c>
      <c r="D322" s="303">
        <v>1982</v>
      </c>
      <c r="E322" s="303">
        <v>4</v>
      </c>
      <c r="F322" s="303">
        <v>2</v>
      </c>
    </row>
    <row r="323" spans="3:6" x14ac:dyDescent="0.2">
      <c r="C323" s="306">
        <v>320</v>
      </c>
      <c r="D323" s="303">
        <v>1983</v>
      </c>
      <c r="E323" s="303">
        <v>4</v>
      </c>
      <c r="F323" s="303">
        <v>2</v>
      </c>
    </row>
    <row r="324" spans="3:6" x14ac:dyDescent="0.2">
      <c r="C324" s="306">
        <v>321</v>
      </c>
      <c r="D324" s="303">
        <v>1984</v>
      </c>
      <c r="E324" s="303">
        <v>4</v>
      </c>
      <c r="F324" s="303">
        <v>2</v>
      </c>
    </row>
    <row r="325" spans="3:6" x14ac:dyDescent="0.2">
      <c r="C325" s="306">
        <v>322</v>
      </c>
      <c r="D325" s="303">
        <v>1985</v>
      </c>
      <c r="E325" s="303">
        <v>4</v>
      </c>
      <c r="F325" s="303">
        <v>2</v>
      </c>
    </row>
    <row r="326" spans="3:6" x14ac:dyDescent="0.2">
      <c r="C326" s="306">
        <v>323</v>
      </c>
      <c r="D326" s="303">
        <v>1986</v>
      </c>
      <c r="E326" s="303">
        <v>4</v>
      </c>
      <c r="F326" s="303">
        <v>2</v>
      </c>
    </row>
    <row r="327" spans="3:6" x14ac:dyDescent="0.2">
      <c r="C327" s="306">
        <v>324</v>
      </c>
      <c r="D327" s="303">
        <v>1987</v>
      </c>
      <c r="E327" s="303">
        <v>4</v>
      </c>
      <c r="F327" s="303">
        <v>2</v>
      </c>
    </row>
    <row r="328" spans="3:6" x14ac:dyDescent="0.2">
      <c r="C328" s="306">
        <v>325</v>
      </c>
      <c r="D328" s="303">
        <v>1988</v>
      </c>
      <c r="E328" s="303">
        <v>4</v>
      </c>
      <c r="F328" s="303">
        <v>2</v>
      </c>
    </row>
    <row r="329" spans="3:6" x14ac:dyDescent="0.2">
      <c r="C329" s="306">
        <v>326</v>
      </c>
      <c r="D329" s="303">
        <v>1989</v>
      </c>
      <c r="E329" s="303">
        <v>4</v>
      </c>
      <c r="F329" s="303">
        <v>2</v>
      </c>
    </row>
    <row r="330" spans="3:6" x14ac:dyDescent="0.2">
      <c r="C330" s="306">
        <v>327</v>
      </c>
      <c r="D330" s="303">
        <v>1990</v>
      </c>
      <c r="E330" s="303">
        <v>4</v>
      </c>
      <c r="F330" s="303">
        <v>2</v>
      </c>
    </row>
    <row r="331" spans="3:6" x14ac:dyDescent="0.2">
      <c r="C331" s="306">
        <v>328</v>
      </c>
      <c r="D331" s="303">
        <v>1991</v>
      </c>
      <c r="E331" s="303">
        <v>4</v>
      </c>
      <c r="F331" s="303">
        <v>2</v>
      </c>
    </row>
    <row r="332" spans="3:6" x14ac:dyDescent="0.2">
      <c r="C332" s="306">
        <v>329</v>
      </c>
      <c r="D332" s="303">
        <v>1992</v>
      </c>
      <c r="E332" s="303">
        <v>4</v>
      </c>
      <c r="F332" s="303">
        <v>2</v>
      </c>
    </row>
    <row r="333" spans="3:6" x14ac:dyDescent="0.2">
      <c r="C333" s="306">
        <v>330</v>
      </c>
      <c r="D333" s="303">
        <v>1993</v>
      </c>
      <c r="E333" s="303">
        <v>4</v>
      </c>
      <c r="F333" s="303">
        <v>2</v>
      </c>
    </row>
    <row r="334" spans="3:6" x14ac:dyDescent="0.2">
      <c r="C334" s="306">
        <v>331</v>
      </c>
      <c r="D334" s="303">
        <v>1994</v>
      </c>
      <c r="E334" s="303">
        <v>4</v>
      </c>
      <c r="F334" s="303">
        <v>2</v>
      </c>
    </row>
    <row r="335" spans="3:6" x14ac:dyDescent="0.2">
      <c r="C335" s="306">
        <v>332</v>
      </c>
      <c r="D335" s="303">
        <v>1995</v>
      </c>
      <c r="E335" s="303">
        <v>4</v>
      </c>
      <c r="F335" s="303">
        <v>2</v>
      </c>
    </row>
    <row r="336" spans="3:6" x14ac:dyDescent="0.2">
      <c r="C336" s="306">
        <v>333</v>
      </c>
      <c r="D336" s="303">
        <v>1996</v>
      </c>
      <c r="E336" s="303">
        <v>4</v>
      </c>
      <c r="F336" s="303">
        <v>2</v>
      </c>
    </row>
    <row r="337" spans="3:6" x14ac:dyDescent="0.2">
      <c r="C337" s="306">
        <v>334</v>
      </c>
      <c r="D337" s="303">
        <v>1997</v>
      </c>
      <c r="E337" s="303">
        <v>4</v>
      </c>
      <c r="F337" s="303">
        <v>2</v>
      </c>
    </row>
    <row r="338" spans="3:6" x14ac:dyDescent="0.2">
      <c r="C338" s="306">
        <v>335</v>
      </c>
      <c r="D338" s="303">
        <v>1998</v>
      </c>
      <c r="E338" s="303">
        <v>4</v>
      </c>
      <c r="F338" s="303">
        <v>2</v>
      </c>
    </row>
    <row r="339" spans="3:6" x14ac:dyDescent="0.2">
      <c r="C339" s="306">
        <v>336</v>
      </c>
      <c r="D339" s="303">
        <v>1999</v>
      </c>
      <c r="E339" s="303">
        <v>4</v>
      </c>
      <c r="F339" s="303">
        <v>2</v>
      </c>
    </row>
    <row r="340" spans="3:6" x14ac:dyDescent="0.2">
      <c r="C340" s="306">
        <v>337</v>
      </c>
      <c r="D340" s="303">
        <v>2000</v>
      </c>
      <c r="E340" s="303">
        <v>4</v>
      </c>
      <c r="F340" s="303">
        <v>2</v>
      </c>
    </row>
    <row r="341" spans="3:6" x14ac:dyDescent="0.2">
      <c r="C341" s="306">
        <v>338</v>
      </c>
      <c r="D341" s="303">
        <v>2001</v>
      </c>
      <c r="E341" s="303">
        <v>4</v>
      </c>
      <c r="F341" s="303">
        <v>2</v>
      </c>
    </row>
    <row r="342" spans="3:6" x14ac:dyDescent="0.2">
      <c r="C342" s="306">
        <v>339</v>
      </c>
      <c r="D342" s="303">
        <v>2002</v>
      </c>
      <c r="E342" s="303">
        <v>4</v>
      </c>
      <c r="F342" s="303">
        <v>2</v>
      </c>
    </row>
    <row r="343" spans="3:6" x14ac:dyDescent="0.2">
      <c r="C343" s="306">
        <v>340</v>
      </c>
      <c r="D343" s="303">
        <v>2003</v>
      </c>
      <c r="E343" s="303">
        <v>4</v>
      </c>
      <c r="F343" s="303">
        <v>2</v>
      </c>
    </row>
    <row r="344" spans="3:6" x14ac:dyDescent="0.2">
      <c r="C344" s="306">
        <v>341</v>
      </c>
      <c r="D344" s="303">
        <v>2004</v>
      </c>
      <c r="E344" s="303">
        <v>4</v>
      </c>
      <c r="F344" s="303">
        <v>2</v>
      </c>
    </row>
    <row r="345" spans="3:6" x14ac:dyDescent="0.2">
      <c r="C345" s="306">
        <v>342</v>
      </c>
      <c r="D345" s="303">
        <v>2005</v>
      </c>
      <c r="E345" s="303">
        <v>4</v>
      </c>
      <c r="F345" s="303">
        <v>2</v>
      </c>
    </row>
    <row r="346" spans="3:6" x14ac:dyDescent="0.2">
      <c r="C346" s="306">
        <v>343</v>
      </c>
      <c r="D346" s="303">
        <v>2006</v>
      </c>
      <c r="E346" s="303">
        <v>4</v>
      </c>
      <c r="F346" s="303">
        <v>2</v>
      </c>
    </row>
    <row r="347" spans="3:6" x14ac:dyDescent="0.2">
      <c r="C347" s="306">
        <v>344</v>
      </c>
      <c r="D347" s="303">
        <v>2007</v>
      </c>
      <c r="E347" s="303">
        <v>4</v>
      </c>
      <c r="F347" s="303">
        <v>2</v>
      </c>
    </row>
    <row r="348" spans="3:6" x14ac:dyDescent="0.2">
      <c r="C348" s="306">
        <v>345</v>
      </c>
      <c r="D348" s="303">
        <v>2008</v>
      </c>
      <c r="E348" s="303">
        <v>4</v>
      </c>
      <c r="F348" s="303">
        <v>2</v>
      </c>
    </row>
    <row r="349" spans="3:6" x14ac:dyDescent="0.2">
      <c r="C349" s="306">
        <v>346</v>
      </c>
      <c r="D349" s="303">
        <v>2009</v>
      </c>
      <c r="E349" s="303">
        <v>4</v>
      </c>
      <c r="F349" s="303">
        <v>2</v>
      </c>
    </row>
    <row r="350" spans="3:6" x14ac:dyDescent="0.2">
      <c r="C350" s="306">
        <v>347</v>
      </c>
      <c r="D350" s="303">
        <v>2010</v>
      </c>
      <c r="E350" s="303">
        <v>4</v>
      </c>
      <c r="F350" s="303">
        <v>2</v>
      </c>
    </row>
    <row r="351" spans="3:6" x14ac:dyDescent="0.2">
      <c r="C351" s="306">
        <v>348</v>
      </c>
      <c r="D351" s="303">
        <v>2011</v>
      </c>
      <c r="E351" s="303">
        <v>4</v>
      </c>
      <c r="F351" s="303">
        <v>2</v>
      </c>
    </row>
    <row r="352" spans="3:6" x14ac:dyDescent="0.2">
      <c r="C352" s="306">
        <v>349</v>
      </c>
      <c r="D352" s="303">
        <v>2012</v>
      </c>
      <c r="E352" s="303">
        <v>4</v>
      </c>
      <c r="F352" s="303">
        <v>2</v>
      </c>
    </row>
    <row r="353" spans="3:6" x14ac:dyDescent="0.2">
      <c r="C353" s="306">
        <v>350</v>
      </c>
      <c r="D353" s="303">
        <v>2013</v>
      </c>
      <c r="E353" s="303">
        <v>4</v>
      </c>
      <c r="F353" s="303">
        <v>2</v>
      </c>
    </row>
    <row r="354" spans="3:6" x14ac:dyDescent="0.2">
      <c r="C354" s="306">
        <v>351</v>
      </c>
      <c r="D354" s="303">
        <v>2014</v>
      </c>
      <c r="E354" s="303">
        <v>4</v>
      </c>
      <c r="F354" s="303">
        <v>2</v>
      </c>
    </row>
    <row r="355" spans="3:6" x14ac:dyDescent="0.2">
      <c r="C355" s="306">
        <v>352</v>
      </c>
      <c r="D355" s="303">
        <v>2015</v>
      </c>
      <c r="E355" s="303">
        <v>4</v>
      </c>
      <c r="F355" s="303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449"/>
  <sheetViews>
    <sheetView topLeftCell="AC1" zoomScale="85" zoomScaleNormal="85" workbookViewId="0">
      <selection activeCell="AU81" sqref="AU81"/>
    </sheetView>
  </sheetViews>
  <sheetFormatPr defaultRowHeight="12.75" x14ac:dyDescent="0.2"/>
  <cols>
    <col min="16" max="16" width="15.85546875" customWidth="1"/>
    <col min="17" max="17" width="18" customWidth="1"/>
    <col min="22" max="22" width="13.140625" customWidth="1"/>
    <col min="23" max="23" width="10.140625" customWidth="1"/>
    <col min="24" max="24" width="13.7109375" customWidth="1"/>
    <col min="25" max="25" width="18.7109375" customWidth="1"/>
    <col min="26" max="26" width="15" customWidth="1"/>
    <col min="27" max="27" width="15.7109375" customWidth="1"/>
    <col min="28" max="28" width="16.140625" customWidth="1"/>
  </cols>
  <sheetData>
    <row r="1" spans="1:36" x14ac:dyDescent="0.2">
      <c r="V1" s="18" t="s">
        <v>68</v>
      </c>
      <c r="W1" s="21" t="s">
        <v>40</v>
      </c>
      <c r="X1" s="20" t="s">
        <v>68</v>
      </c>
      <c r="Y1" s="21" t="s">
        <v>40</v>
      </c>
    </row>
    <row r="2" spans="1:36" x14ac:dyDescent="0.2">
      <c r="A2" t="s">
        <v>0</v>
      </c>
      <c r="B2" t="s">
        <v>1</v>
      </c>
      <c r="C2" t="s">
        <v>2</v>
      </c>
      <c r="E2" t="s">
        <v>365</v>
      </c>
      <c r="N2" t="s">
        <v>73</v>
      </c>
      <c r="V2" s="18" t="s">
        <v>64</v>
      </c>
      <c r="W2" s="22"/>
      <c r="X2" s="17" t="s">
        <v>64</v>
      </c>
      <c r="Y2" s="22"/>
      <c r="Z2" t="s">
        <v>43</v>
      </c>
    </row>
    <row r="3" spans="1:36" x14ac:dyDescent="0.2">
      <c r="A3">
        <v>1971</v>
      </c>
      <c r="B3">
        <v>1</v>
      </c>
      <c r="C3">
        <v>33.700000000000003</v>
      </c>
      <c r="G3" t="s">
        <v>40</v>
      </c>
      <c r="N3" t="s">
        <v>40</v>
      </c>
      <c r="V3" s="18" t="s">
        <v>65</v>
      </c>
      <c r="W3" s="22"/>
      <c r="X3" s="17" t="s">
        <v>63</v>
      </c>
      <c r="Y3" s="22"/>
      <c r="Z3" t="s">
        <v>44</v>
      </c>
    </row>
    <row r="4" spans="1:36" x14ac:dyDescent="0.2">
      <c r="A4">
        <v>1971</v>
      </c>
      <c r="B4">
        <v>2</v>
      </c>
      <c r="C4">
        <v>36.725000000000001</v>
      </c>
      <c r="D4" s="7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18" t="s">
        <v>66</v>
      </c>
      <c r="W4" s="19" t="s">
        <v>40</v>
      </c>
      <c r="X4" s="17" t="s">
        <v>22</v>
      </c>
      <c r="Y4" s="8" t="s">
        <v>40</v>
      </c>
      <c r="Z4" s="8" t="s">
        <v>71</v>
      </c>
      <c r="AA4" s="8" t="s">
        <v>72</v>
      </c>
      <c r="AC4" s="6" t="s">
        <v>28</v>
      </c>
      <c r="AD4" t="s">
        <v>0</v>
      </c>
      <c r="AE4" t="s">
        <v>23</v>
      </c>
      <c r="AF4" t="s">
        <v>24</v>
      </c>
      <c r="AG4" t="s">
        <v>25</v>
      </c>
      <c r="AH4" t="s">
        <v>26</v>
      </c>
      <c r="AI4" t="s">
        <v>4</v>
      </c>
      <c r="AJ4" t="s">
        <v>3</v>
      </c>
    </row>
    <row r="5" spans="1:36" x14ac:dyDescent="0.2">
      <c r="A5">
        <v>1971</v>
      </c>
      <c r="B5">
        <v>3</v>
      </c>
      <c r="C5">
        <v>35.700000000000003</v>
      </c>
      <c r="D5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IF((((M5-I5)*60*0.0239)/0.5)&lt;0,0,((M5-I5)*60*0.0239)/0.5)</f>
        <v>5.4491999999999958</v>
      </c>
      <c r="W5">
        <f>V5*1.12</f>
        <v>6.1031039999999956</v>
      </c>
      <c r="X5">
        <f>IF((((M5-F5)*60*0.0239)/0.5)&lt;0,0,((M5-F5)*60*0.0239)/0.5)</f>
        <v>2.0075999999999881</v>
      </c>
      <c r="Y5">
        <f>IF(X5*1.12&lt;0,0,X5*1.12)</f>
        <v>2.248511999999987</v>
      </c>
      <c r="Z5">
        <f>(V5*0.7)-(20.7*0.7)</f>
        <v>-10.675560000000001</v>
      </c>
      <c r="AA5">
        <f>(V5*0.7)-(60*0.7)</f>
        <v>-38.185560000000002</v>
      </c>
      <c r="AB5" t="e">
        <f t="shared" ref="AB5:AB39" si="0">ABS(1-(X5/X4))</f>
        <v>#VALUE!</v>
      </c>
      <c r="AC5">
        <f>M5/F5</f>
        <v>1.0190605854322667</v>
      </c>
      <c r="AD5">
        <v>1971</v>
      </c>
      <c r="AE5">
        <v>52.663649999999997</v>
      </c>
      <c r="AF5">
        <v>53.667450000000002</v>
      </c>
      <c r="AG5">
        <f>AF5-AE5</f>
        <v>1.0038000000000054</v>
      </c>
      <c r="AH5">
        <f>(AF5-AE5)/100</f>
        <v>1.0038000000000054E-2</v>
      </c>
      <c r="AI5">
        <v>37.424999999999997</v>
      </c>
      <c r="AJ5">
        <v>36.725000000000001</v>
      </c>
    </row>
    <row r="6" spans="1:36" x14ac:dyDescent="0.2">
      <c r="A6">
        <v>1971</v>
      </c>
      <c r="B6">
        <v>4</v>
      </c>
      <c r="C6">
        <v>35.524999999999999</v>
      </c>
      <c r="D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 t="shared" ref="V6:V41" si="4">IF((((M6-I6)*60*0.0239)/0.5)&lt;0,0,((M6-I6)*60*0.0239)/0.5)</f>
        <v>0</v>
      </c>
      <c r="W6">
        <f t="shared" ref="W6:W41" si="5">V6*1.12</f>
        <v>0</v>
      </c>
      <c r="X6">
        <f t="shared" ref="X6:X41" si="6">IF((((M6-F6)*60*0.0239)/0.5)&lt;0,0,((M6-F6)*60*0.0239)/0.5)</f>
        <v>0</v>
      </c>
      <c r="Y6">
        <f t="shared" ref="Y6:Y41" si="7">IF(X6*1.12&lt;0,0,X6*1.12)</f>
        <v>0</v>
      </c>
      <c r="Z6">
        <f t="shared" ref="Z6:Z41" si="8">(V6*0.7)-(20.7*0.7)</f>
        <v>-14.489999999999998</v>
      </c>
      <c r="AA6">
        <f t="shared" ref="AA6:AA41" si="9">(V6*0.7)-(60*0.7)</f>
        <v>-42</v>
      </c>
      <c r="AB6">
        <f>ABS(1-(X6/X5))</f>
        <v>1</v>
      </c>
      <c r="AC6">
        <f t="shared" ref="AC6:AC40" si="10">M6/F6</f>
        <v>0.78139534883720929</v>
      </c>
      <c r="AD6">
        <v>1972</v>
      </c>
      <c r="AE6">
        <v>40.080300000000001</v>
      </c>
      <c r="AF6">
        <v>31.318560000000002</v>
      </c>
      <c r="AG6">
        <f t="shared" ref="AG6:AG48" si="11">AF6-AE6</f>
        <v>-8.7617399999999996</v>
      </c>
      <c r="AH6">
        <f>(AF6-AE6)/100</f>
        <v>-8.7617399999999998E-2</v>
      </c>
      <c r="AI6">
        <v>21.84</v>
      </c>
      <c r="AJ6">
        <v>27.95</v>
      </c>
    </row>
    <row r="7" spans="1:36" x14ac:dyDescent="0.2">
      <c r="A7">
        <v>1971</v>
      </c>
      <c r="B7">
        <v>5</v>
      </c>
      <c r="C7">
        <v>35.225000000000001</v>
      </c>
      <c r="D7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si="4"/>
        <v>0</v>
      </c>
      <c r="W7">
        <f t="shared" si="5"/>
        <v>0</v>
      </c>
      <c r="X7">
        <f t="shared" si="6"/>
        <v>32.273604000000006</v>
      </c>
      <c r="Y7">
        <f t="shared" si="7"/>
        <v>36.146436480000013</v>
      </c>
      <c r="Z7">
        <f t="shared" si="8"/>
        <v>-14.489999999999998</v>
      </c>
      <c r="AA7">
        <f t="shared" si="9"/>
        <v>-42</v>
      </c>
      <c r="AB7" t="e">
        <f t="shared" si="0"/>
        <v>#DIV/0!</v>
      </c>
      <c r="AC7">
        <f t="shared" si="10"/>
        <v>1.6800731261425961</v>
      </c>
      <c r="AD7">
        <v>1974</v>
      </c>
      <c r="AE7">
        <v>23.728039500000001</v>
      </c>
      <c r="AF7">
        <v>39.864842000000003</v>
      </c>
      <c r="AG7">
        <f t="shared" si="11"/>
        <v>16.136802500000002</v>
      </c>
      <c r="AH7">
        <f t="shared" ref="AH7:AH48" si="12">(AF7-AE7)/100</f>
        <v>0.16136802500000003</v>
      </c>
      <c r="AI7">
        <v>27.79975</v>
      </c>
      <c r="AJ7">
        <v>16.546749999999999</v>
      </c>
    </row>
    <row r="8" spans="1:36" x14ac:dyDescent="0.2">
      <c r="A8">
        <v>1971</v>
      </c>
      <c r="B8">
        <v>6</v>
      </c>
      <c r="C8">
        <v>35.424999999999997</v>
      </c>
      <c r="D8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4"/>
        <v>31.059006000000011</v>
      </c>
      <c r="W8">
        <f t="shared" si="5"/>
        <v>34.786086720000014</v>
      </c>
      <c r="X8">
        <f t="shared" si="6"/>
        <v>67.930731000000009</v>
      </c>
      <c r="Y8">
        <f t="shared" si="7"/>
        <v>76.082418720000021</v>
      </c>
      <c r="Z8">
        <f t="shared" si="8"/>
        <v>7.251304200000007</v>
      </c>
      <c r="AA8">
        <f t="shared" si="9"/>
        <v>-20.258695799999995</v>
      </c>
      <c r="AB8">
        <f t="shared" si="0"/>
        <v>1.104838709677419</v>
      </c>
      <c r="AC8">
        <f t="shared" si="10"/>
        <v>1.8817567567567568</v>
      </c>
      <c r="AD8">
        <v>1975</v>
      </c>
      <c r="AE8">
        <v>38.520108</v>
      </c>
      <c r="AF8">
        <v>72.485473999999996</v>
      </c>
      <c r="AG8">
        <f t="shared" si="11"/>
        <v>33.965365999999996</v>
      </c>
      <c r="AH8">
        <f t="shared" si="12"/>
        <v>0.33965365999999997</v>
      </c>
      <c r="AI8">
        <v>50.547750000000001</v>
      </c>
      <c r="AJ8">
        <v>26.861999999999998</v>
      </c>
    </row>
    <row r="9" spans="1:36" x14ac:dyDescent="0.2">
      <c r="A9">
        <v>1971</v>
      </c>
      <c r="B9">
        <v>7</v>
      </c>
      <c r="C9">
        <v>37.424999999999997</v>
      </c>
      <c r="D9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4"/>
        <v>42.077145000000009</v>
      </c>
      <c r="W9">
        <f t="shared" si="5"/>
        <v>47.126402400000018</v>
      </c>
      <c r="X9">
        <f t="shared" si="6"/>
        <v>67.323431999999997</v>
      </c>
      <c r="Y9">
        <f t="shared" si="7"/>
        <v>75.402243839999997</v>
      </c>
      <c r="Z9">
        <f t="shared" si="8"/>
        <v>14.964001500000006</v>
      </c>
      <c r="AA9">
        <f t="shared" si="9"/>
        <v>-12.545998499999996</v>
      </c>
      <c r="AB9">
        <f t="shared" si="0"/>
        <v>8.93997445721606E-3</v>
      </c>
      <c r="AC9">
        <f t="shared" si="10"/>
        <v>2.0091027308192455</v>
      </c>
      <c r="AD9">
        <v>1976</v>
      </c>
      <c r="AE9">
        <v>33.3580665</v>
      </c>
      <c r="AF9">
        <v>67.019783000000004</v>
      </c>
      <c r="AG9">
        <f t="shared" si="11"/>
        <v>33.661716500000004</v>
      </c>
      <c r="AH9">
        <f t="shared" si="12"/>
        <v>0.33661716500000005</v>
      </c>
      <c r="AI9">
        <v>46.736249999999998</v>
      </c>
      <c r="AJ9">
        <v>23.262250000000002</v>
      </c>
    </row>
    <row r="10" spans="1:36" x14ac:dyDescent="0.2">
      <c r="A10">
        <v>1971</v>
      </c>
      <c r="B10">
        <v>8</v>
      </c>
      <c r="C10">
        <v>30.75</v>
      </c>
      <c r="D10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4"/>
        <v>1.9954110000000009</v>
      </c>
      <c r="W10">
        <f t="shared" si="5"/>
        <v>2.2348603200000015</v>
      </c>
      <c r="X10">
        <f t="shared" si="6"/>
        <v>34.008744</v>
      </c>
      <c r="Y10">
        <f t="shared" si="7"/>
        <v>38.089793280000002</v>
      </c>
      <c r="Z10">
        <f t="shared" si="8"/>
        <v>-13.093212299999998</v>
      </c>
      <c r="AA10">
        <f t="shared" si="9"/>
        <v>-40.603212300000003</v>
      </c>
      <c r="AB10">
        <f t="shared" si="0"/>
        <v>0.49484536082474229</v>
      </c>
      <c r="AC10">
        <f t="shared" si="10"/>
        <v>1.6987522281639929</v>
      </c>
      <c r="AD10">
        <v>1977</v>
      </c>
      <c r="AE10">
        <v>24.335338499999999</v>
      </c>
      <c r="AF10">
        <v>41.339711000000001</v>
      </c>
      <c r="AG10">
        <f t="shared" si="11"/>
        <v>17.004372500000002</v>
      </c>
      <c r="AH10">
        <f t="shared" si="12"/>
        <v>0.17004372500000003</v>
      </c>
      <c r="AI10">
        <v>28.828250000000001</v>
      </c>
      <c r="AJ10">
        <v>16.97025</v>
      </c>
    </row>
    <row r="11" spans="1:36" x14ac:dyDescent="0.2">
      <c r="A11">
        <v>1971</v>
      </c>
      <c r="B11">
        <v>9</v>
      </c>
      <c r="C11">
        <v>31.85</v>
      </c>
      <c r="D11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4"/>
        <v>14.141391000000009</v>
      </c>
      <c r="W11">
        <f t="shared" si="5"/>
        <v>15.838357920000012</v>
      </c>
      <c r="X11">
        <f t="shared" si="6"/>
        <v>51.186630000000001</v>
      </c>
      <c r="Y11">
        <f t="shared" si="7"/>
        <v>57.329025600000008</v>
      </c>
      <c r="Z11">
        <f t="shared" si="8"/>
        <v>-4.5910262999999922</v>
      </c>
      <c r="AA11">
        <f t="shared" si="9"/>
        <v>-32.101026299999994</v>
      </c>
      <c r="AB11">
        <f t="shared" si="0"/>
        <v>0.50510204081632648</v>
      </c>
      <c r="AC11">
        <f t="shared" si="10"/>
        <v>1.8613138686131387</v>
      </c>
      <c r="AD11">
        <v>1978</v>
      </c>
      <c r="AE11">
        <v>29.7142725</v>
      </c>
      <c r="AF11">
        <v>55.307588000000003</v>
      </c>
      <c r="AG11">
        <f t="shared" si="11"/>
        <v>25.593315500000003</v>
      </c>
      <c r="AH11">
        <f t="shared" si="12"/>
        <v>0.25593315500000002</v>
      </c>
      <c r="AI11">
        <v>38.568750000000001</v>
      </c>
      <c r="AJ11">
        <v>20.721250000000001</v>
      </c>
    </row>
    <row r="12" spans="1:36" x14ac:dyDescent="0.2">
      <c r="A12">
        <v>1971</v>
      </c>
      <c r="B12">
        <v>10</v>
      </c>
      <c r="C12">
        <v>35.549999999999997</v>
      </c>
      <c r="D12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4"/>
        <v>10.826700000000017</v>
      </c>
      <c r="W12">
        <f t="shared" si="5"/>
        <v>12.12590400000002</v>
      </c>
      <c r="X12">
        <f t="shared" si="6"/>
        <v>5.4707100000000173</v>
      </c>
      <c r="Y12">
        <f t="shared" si="7"/>
        <v>6.1271952000000196</v>
      </c>
      <c r="Z12">
        <f t="shared" si="8"/>
        <v>-6.911309999999987</v>
      </c>
      <c r="AA12">
        <f t="shared" si="9"/>
        <v>-34.421309999999991</v>
      </c>
      <c r="AB12">
        <f t="shared" si="0"/>
        <v>0.89312228603445831</v>
      </c>
      <c r="AC12">
        <f t="shared" si="10"/>
        <v>1.050630391506304</v>
      </c>
      <c r="AD12">
        <v>1979</v>
      </c>
      <c r="AE12">
        <v>41.312040000000003</v>
      </c>
      <c r="AF12">
        <v>45.7059</v>
      </c>
      <c r="AG12">
        <f t="shared" si="11"/>
        <v>4.3938599999999965</v>
      </c>
      <c r="AH12">
        <f t="shared" si="12"/>
        <v>4.3938599999999967E-2</v>
      </c>
      <c r="AI12">
        <v>39.582500000000003</v>
      </c>
      <c r="AJ12">
        <v>37.674999999999997</v>
      </c>
    </row>
    <row r="13" spans="1:36" x14ac:dyDescent="0.2">
      <c r="A13">
        <v>1971</v>
      </c>
      <c r="B13">
        <v>11</v>
      </c>
      <c r="C13">
        <v>35.950000000000003</v>
      </c>
      <c r="D13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4"/>
        <v>51.279840000000014</v>
      </c>
      <c r="W13">
        <f t="shared" si="5"/>
        <v>57.433420800000022</v>
      </c>
      <c r="X13">
        <f t="shared" si="6"/>
        <v>98.816939999999988</v>
      </c>
      <c r="Y13">
        <f t="shared" si="7"/>
        <v>110.67497279999999</v>
      </c>
      <c r="Z13">
        <f t="shared" si="8"/>
        <v>21.405888000000008</v>
      </c>
      <c r="AA13">
        <f t="shared" si="9"/>
        <v>-6.1041119999999935</v>
      </c>
      <c r="AB13">
        <f t="shared" si="0"/>
        <v>17.062909567496664</v>
      </c>
      <c r="AC13">
        <f t="shared" si="10"/>
        <v>2.6531126304426049</v>
      </c>
      <c r="AD13">
        <v>1980</v>
      </c>
      <c r="AE13">
        <v>24.123750000000001</v>
      </c>
      <c r="AF13">
        <v>71.604585</v>
      </c>
      <c r="AG13">
        <f t="shared" si="11"/>
        <v>47.480834999999999</v>
      </c>
      <c r="AH13">
        <f t="shared" si="12"/>
        <v>0.47480834999999999</v>
      </c>
      <c r="AI13">
        <v>55.297499999999999</v>
      </c>
      <c r="AJ13">
        <v>20.842500000000001</v>
      </c>
    </row>
    <row r="14" spans="1:36" x14ac:dyDescent="0.2">
      <c r="A14">
        <v>1971</v>
      </c>
      <c r="B14">
        <v>12</v>
      </c>
      <c r="C14">
        <v>38.9</v>
      </c>
      <c r="D14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4"/>
        <v>18.656339999999989</v>
      </c>
      <c r="W14">
        <f t="shared" si="5"/>
        <v>20.895100799999991</v>
      </c>
      <c r="X14">
        <f t="shared" si="6"/>
        <v>55.180319999999995</v>
      </c>
      <c r="Y14">
        <f t="shared" si="7"/>
        <v>61.801958399999997</v>
      </c>
      <c r="Z14">
        <f t="shared" si="8"/>
        <v>-1.4305620000000072</v>
      </c>
      <c r="AA14">
        <f t="shared" si="9"/>
        <v>-28.940562000000007</v>
      </c>
      <c r="AB14">
        <f t="shared" si="0"/>
        <v>0.44159048033667103</v>
      </c>
      <c r="AC14">
        <f t="shared" si="10"/>
        <v>1.9845209159524113</v>
      </c>
      <c r="AD14">
        <v>1981</v>
      </c>
      <c r="AE14">
        <v>23.926649999999999</v>
      </c>
      <c r="AF14">
        <v>62.148899999999998</v>
      </c>
      <c r="AG14">
        <f t="shared" si="11"/>
        <v>38.222250000000003</v>
      </c>
      <c r="AH14">
        <f t="shared" si="12"/>
        <v>0.38222250000000002</v>
      </c>
      <c r="AI14">
        <v>38.782499999999999</v>
      </c>
      <c r="AJ14">
        <v>19.5425</v>
      </c>
    </row>
    <row r="15" spans="1:36" x14ac:dyDescent="0.2">
      <c r="A15">
        <v>1971</v>
      </c>
      <c r="B15">
        <v>13</v>
      </c>
      <c r="C15">
        <v>38.225000000000001</v>
      </c>
      <c r="D15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4"/>
        <v>0</v>
      </c>
      <c r="W15">
        <f t="shared" si="5"/>
        <v>0</v>
      </c>
      <c r="X15">
        <f t="shared" si="6"/>
        <v>0.86757000000000573</v>
      </c>
      <c r="Y15">
        <f t="shared" si="7"/>
        <v>0.97167840000000649</v>
      </c>
      <c r="Z15">
        <f t="shared" si="8"/>
        <v>-14.489999999999998</v>
      </c>
      <c r="AA15">
        <f t="shared" si="9"/>
        <v>-42</v>
      </c>
      <c r="AB15">
        <f t="shared" si="0"/>
        <v>0.98427754677754664</v>
      </c>
      <c r="AC15">
        <f t="shared" si="10"/>
        <v>1.0110010000909175</v>
      </c>
      <c r="AD15">
        <v>1982</v>
      </c>
      <c r="AE15">
        <v>34.967865000000003</v>
      </c>
      <c r="AF15">
        <v>46.161945000000003</v>
      </c>
      <c r="AG15">
        <f t="shared" si="11"/>
        <v>11.19408</v>
      </c>
      <c r="AH15">
        <f t="shared" si="12"/>
        <v>0.11194079999999999</v>
      </c>
      <c r="AI15">
        <v>27.8</v>
      </c>
      <c r="AJ15">
        <v>27.497499999999999</v>
      </c>
    </row>
    <row r="16" spans="1:36" x14ac:dyDescent="0.2">
      <c r="A16">
        <v>1971</v>
      </c>
      <c r="B16">
        <v>14</v>
      </c>
      <c r="C16">
        <v>34.299999999999997</v>
      </c>
      <c r="D1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4"/>
        <v>0</v>
      </c>
      <c r="W16">
        <f t="shared" si="5"/>
        <v>0</v>
      </c>
      <c r="X16">
        <f t="shared" si="6"/>
        <v>0</v>
      </c>
      <c r="Y16">
        <f t="shared" si="7"/>
        <v>0</v>
      </c>
      <c r="Z16">
        <f t="shared" si="8"/>
        <v>-14.489999999999998</v>
      </c>
      <c r="AA16">
        <f t="shared" si="9"/>
        <v>-42</v>
      </c>
      <c r="AB16">
        <f t="shared" si="0"/>
        <v>1</v>
      </c>
      <c r="AC16">
        <f t="shared" si="10"/>
        <v>0.97093739863769046</v>
      </c>
      <c r="AD16">
        <v>1983</v>
      </c>
      <c r="AE16">
        <v>41.869554200000003</v>
      </c>
      <c r="AF16">
        <v>55.697069999999997</v>
      </c>
      <c r="AG16">
        <f t="shared" si="11"/>
        <v>13.827515799999993</v>
      </c>
      <c r="AH16">
        <f t="shared" si="12"/>
        <v>0.13827515799999993</v>
      </c>
      <c r="AI16">
        <v>37.417499999999997</v>
      </c>
      <c r="AJ16">
        <v>38.537500000000001</v>
      </c>
    </row>
    <row r="17" spans="1:36" x14ac:dyDescent="0.2">
      <c r="A17">
        <v>1972</v>
      </c>
      <c r="B17">
        <v>1</v>
      </c>
      <c r="C17">
        <v>27.98</v>
      </c>
      <c r="D17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4"/>
        <v>0</v>
      </c>
      <c r="W17">
        <f t="shared" si="5"/>
        <v>0</v>
      </c>
      <c r="X17">
        <f t="shared" si="6"/>
        <v>20.032979999999998</v>
      </c>
      <c r="Y17">
        <f t="shared" si="7"/>
        <v>22.4369376</v>
      </c>
      <c r="Z17">
        <f t="shared" si="8"/>
        <v>-14.489999999999998</v>
      </c>
      <c r="AA17">
        <f t="shared" si="9"/>
        <v>-42</v>
      </c>
      <c r="AB17" t="e">
        <f t="shared" si="0"/>
        <v>#DIV/0!</v>
      </c>
      <c r="AC17">
        <f t="shared" si="10"/>
        <v>1.2093511164393826</v>
      </c>
      <c r="AD17">
        <v>1984</v>
      </c>
      <c r="AE17">
        <v>39.931260000000002</v>
      </c>
      <c r="AF17">
        <v>60.904020000000003</v>
      </c>
      <c r="AG17">
        <f t="shared" si="11"/>
        <v>20.972760000000001</v>
      </c>
      <c r="AH17">
        <f t="shared" si="12"/>
        <v>0.20972760000000001</v>
      </c>
      <c r="AI17">
        <v>40.35</v>
      </c>
      <c r="AJ17">
        <v>33.365000000000002</v>
      </c>
    </row>
    <row r="18" spans="1:36" x14ac:dyDescent="0.2">
      <c r="A18">
        <v>1972</v>
      </c>
      <c r="B18">
        <v>2</v>
      </c>
      <c r="C18">
        <v>27.95</v>
      </c>
      <c r="D18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4"/>
        <v>0</v>
      </c>
      <c r="W18">
        <f t="shared" si="5"/>
        <v>0</v>
      </c>
      <c r="X18">
        <f t="shared" si="6"/>
        <v>28.113569999999996</v>
      </c>
      <c r="Y18">
        <f t="shared" si="7"/>
        <v>31.487198399999997</v>
      </c>
      <c r="Z18">
        <f t="shared" si="8"/>
        <v>-14.489999999999998</v>
      </c>
      <c r="AA18">
        <f t="shared" si="9"/>
        <v>-42</v>
      </c>
      <c r="AB18">
        <f t="shared" si="0"/>
        <v>0.40336435218324973</v>
      </c>
      <c r="AC18">
        <f t="shared" si="10"/>
        <v>1.4801028529447777</v>
      </c>
      <c r="AD18">
        <v>1985</v>
      </c>
      <c r="AE18">
        <v>23.357970000000002</v>
      </c>
      <c r="AF18">
        <v>48.509475000000002</v>
      </c>
      <c r="AG18">
        <f t="shared" si="11"/>
        <v>25.151505</v>
      </c>
      <c r="AH18">
        <f t="shared" si="12"/>
        <v>0.25151505000000002</v>
      </c>
      <c r="AI18">
        <v>30.22</v>
      </c>
      <c r="AJ18">
        <v>20.4175</v>
      </c>
    </row>
    <row r="19" spans="1:36" x14ac:dyDescent="0.2">
      <c r="A19">
        <v>1972</v>
      </c>
      <c r="B19">
        <v>3</v>
      </c>
      <c r="C19">
        <v>27.557500000000001</v>
      </c>
      <c r="D19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4"/>
        <v>8.4104099999999935</v>
      </c>
      <c r="W19">
        <f t="shared" si="5"/>
        <v>9.4196591999999928</v>
      </c>
      <c r="X19">
        <f t="shared" si="6"/>
        <v>16.139669999999995</v>
      </c>
      <c r="Y19">
        <f t="shared" si="7"/>
        <v>18.076430399999996</v>
      </c>
      <c r="Z19">
        <f t="shared" si="8"/>
        <v>-8.6027130000000032</v>
      </c>
      <c r="AA19">
        <f t="shared" si="9"/>
        <v>-36.112713000000007</v>
      </c>
      <c r="AB19">
        <f t="shared" si="0"/>
        <v>0.42591175720479479</v>
      </c>
      <c r="AC19">
        <f t="shared" si="10"/>
        <v>1.1393549185909737</v>
      </c>
      <c r="AD19">
        <v>1986</v>
      </c>
      <c r="AE19">
        <v>57.908504999999998</v>
      </c>
      <c r="AF19">
        <v>65.978340000000003</v>
      </c>
      <c r="AG19">
        <f t="shared" si="11"/>
        <v>8.0698350000000048</v>
      </c>
      <c r="AH19">
        <f t="shared" si="12"/>
        <v>8.0698350000000044E-2</v>
      </c>
      <c r="AI19">
        <v>46.01</v>
      </c>
      <c r="AJ19">
        <v>40.3825</v>
      </c>
    </row>
    <row r="20" spans="1:36" x14ac:dyDescent="0.2">
      <c r="A20">
        <v>1972</v>
      </c>
      <c r="B20">
        <v>4</v>
      </c>
      <c r="C20">
        <v>25.377500000000001</v>
      </c>
      <c r="D20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4"/>
        <v>1.1185200000000017</v>
      </c>
      <c r="W20">
        <f t="shared" si="5"/>
        <v>1.252742400000002</v>
      </c>
      <c r="X20">
        <f t="shared" si="6"/>
        <v>31.576679999999996</v>
      </c>
      <c r="Y20">
        <f t="shared" si="7"/>
        <v>35.365881600000002</v>
      </c>
      <c r="Z20">
        <f t="shared" si="8"/>
        <v>-13.707035999999997</v>
      </c>
      <c r="AA20">
        <f t="shared" si="9"/>
        <v>-41.217036</v>
      </c>
      <c r="AB20">
        <f t="shared" si="0"/>
        <v>0.95646379386939162</v>
      </c>
      <c r="AC20">
        <f t="shared" si="10"/>
        <v>1.3610723948511929</v>
      </c>
      <c r="AD20">
        <v>1987</v>
      </c>
      <c r="AE20">
        <v>43.726244999999999</v>
      </c>
      <c r="AF20">
        <v>59.514584999999997</v>
      </c>
      <c r="AG20">
        <f t="shared" si="11"/>
        <v>15.788339999999998</v>
      </c>
      <c r="AH20">
        <f t="shared" si="12"/>
        <v>0.15788339999999998</v>
      </c>
      <c r="AI20">
        <v>41.502499999999998</v>
      </c>
      <c r="AJ20">
        <v>30.4925</v>
      </c>
    </row>
    <row r="21" spans="1:36" x14ac:dyDescent="0.2">
      <c r="A21">
        <v>1972</v>
      </c>
      <c r="B21">
        <v>5</v>
      </c>
      <c r="C21">
        <v>25.017499999999998</v>
      </c>
      <c r="D21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4"/>
        <v>43.550579999999989</v>
      </c>
      <c r="W21">
        <f t="shared" si="5"/>
        <v>48.776649599999992</v>
      </c>
      <c r="X21">
        <f t="shared" si="6"/>
        <v>103.49894999999998</v>
      </c>
      <c r="Y21">
        <f t="shared" si="7"/>
        <v>115.91882399999999</v>
      </c>
      <c r="Z21">
        <f t="shared" si="8"/>
        <v>15.995405999999992</v>
      </c>
      <c r="AA21">
        <f t="shared" si="9"/>
        <v>-11.51459400000001</v>
      </c>
      <c r="AB21">
        <f t="shared" si="0"/>
        <v>2.2777020890099906</v>
      </c>
      <c r="AC21">
        <f t="shared" si="10"/>
        <v>2.3329947363560808</v>
      </c>
      <c r="AD21">
        <v>1988</v>
      </c>
      <c r="AE21">
        <v>38.821964999999999</v>
      </c>
      <c r="AF21">
        <v>90.571439999999996</v>
      </c>
      <c r="AG21">
        <f t="shared" si="11"/>
        <v>51.749474999999997</v>
      </c>
      <c r="AH21">
        <f t="shared" si="12"/>
        <v>0.51749475</v>
      </c>
      <c r="AI21">
        <v>63.16</v>
      </c>
      <c r="AJ21">
        <v>27.072500000000002</v>
      </c>
    </row>
    <row r="22" spans="1:36" x14ac:dyDescent="0.2">
      <c r="A22">
        <v>1972</v>
      </c>
      <c r="B22">
        <v>6</v>
      </c>
      <c r="C22">
        <v>23.047499999999999</v>
      </c>
      <c r="D22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4"/>
        <v>8.0662500000000001</v>
      </c>
      <c r="W22">
        <f t="shared" si="5"/>
        <v>9.0342000000000002</v>
      </c>
      <c r="X22">
        <f t="shared" si="6"/>
        <v>63.762809999999995</v>
      </c>
      <c r="Y22">
        <f t="shared" si="7"/>
        <v>71.414347199999995</v>
      </c>
      <c r="Z22">
        <f t="shared" si="8"/>
        <v>-8.8436249999999994</v>
      </c>
      <c r="AA22">
        <f t="shared" si="9"/>
        <v>-36.353625000000001</v>
      </c>
      <c r="AB22">
        <f t="shared" si="0"/>
        <v>0.38392795289227566</v>
      </c>
      <c r="AC22">
        <f t="shared" si="10"/>
        <v>2.2289939192924266</v>
      </c>
      <c r="AD22">
        <v>1989</v>
      </c>
      <c r="AE22">
        <v>25.94106</v>
      </c>
      <c r="AF22">
        <v>57.822465000000001</v>
      </c>
      <c r="AG22">
        <f t="shared" si="11"/>
        <v>31.881405000000001</v>
      </c>
      <c r="AH22">
        <f t="shared" si="12"/>
        <v>0.31881405000000002</v>
      </c>
      <c r="AI22">
        <v>40.322499999999998</v>
      </c>
      <c r="AJ22">
        <v>18.09</v>
      </c>
    </row>
    <row r="23" spans="1:36" x14ac:dyDescent="0.2">
      <c r="A23">
        <v>1972</v>
      </c>
      <c r="B23">
        <v>7</v>
      </c>
      <c r="C23">
        <v>21.84</v>
      </c>
      <c r="D23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4"/>
        <v>0</v>
      </c>
      <c r="W23">
        <f t="shared" si="5"/>
        <v>0</v>
      </c>
      <c r="X23">
        <f t="shared" si="6"/>
        <v>49.974899999999991</v>
      </c>
      <c r="Y23">
        <f t="shared" si="7"/>
        <v>55.971887999999993</v>
      </c>
      <c r="Z23">
        <f t="shared" si="8"/>
        <v>-14.489999999999998</v>
      </c>
      <c r="AA23">
        <f t="shared" si="9"/>
        <v>-42</v>
      </c>
      <c r="AB23">
        <f t="shared" si="0"/>
        <v>0.21623749016080074</v>
      </c>
      <c r="AC23">
        <f t="shared" si="10"/>
        <v>1.6591016548463355</v>
      </c>
      <c r="AD23">
        <v>1990</v>
      </c>
      <c r="AE23">
        <v>37.911375</v>
      </c>
      <c r="AF23">
        <v>62.898825000000002</v>
      </c>
      <c r="AG23">
        <f t="shared" si="11"/>
        <v>24.987450000000003</v>
      </c>
      <c r="AH23">
        <f t="shared" si="12"/>
        <v>0.24987450000000003</v>
      </c>
      <c r="AI23">
        <v>43.862499999999997</v>
      </c>
      <c r="AJ23">
        <v>26.4375</v>
      </c>
    </row>
    <row r="24" spans="1:36" x14ac:dyDescent="0.2">
      <c r="A24">
        <v>1972</v>
      </c>
      <c r="B24">
        <v>8</v>
      </c>
      <c r="C24">
        <v>27.4025</v>
      </c>
      <c r="D24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4"/>
        <v>3.8933099999999947</v>
      </c>
      <c r="W24">
        <f t="shared" si="5"/>
        <v>4.3605071999999945</v>
      </c>
      <c r="X24">
        <f t="shared" si="6"/>
        <v>19.602779999999992</v>
      </c>
      <c r="Y24">
        <f t="shared" si="7"/>
        <v>21.955113599999994</v>
      </c>
      <c r="Z24">
        <f t="shared" si="8"/>
        <v>-11.764683000000002</v>
      </c>
      <c r="AA24">
        <f t="shared" si="9"/>
        <v>-39.274683000000003</v>
      </c>
      <c r="AB24">
        <f t="shared" si="0"/>
        <v>0.60774748923959843</v>
      </c>
      <c r="AC24">
        <f t="shared" si="10"/>
        <v>1.301699404105054</v>
      </c>
      <c r="AD24">
        <v>1991</v>
      </c>
      <c r="AE24">
        <v>29.087040200000001</v>
      </c>
      <c r="AF24">
        <v>51.962724999999999</v>
      </c>
      <c r="AG24">
        <f t="shared" si="11"/>
        <v>22.875684799999998</v>
      </c>
      <c r="AH24">
        <f t="shared" si="12"/>
        <v>0.22875684799999998</v>
      </c>
      <c r="AI24">
        <v>29.49</v>
      </c>
      <c r="AJ24">
        <v>22.655000000000001</v>
      </c>
    </row>
    <row r="25" spans="1:36" x14ac:dyDescent="0.2">
      <c r="A25">
        <v>1972</v>
      </c>
      <c r="B25">
        <v>9</v>
      </c>
      <c r="C25">
        <v>25.5</v>
      </c>
      <c r="D25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4"/>
        <v>12.093925800000003</v>
      </c>
      <c r="W25">
        <f t="shared" si="5"/>
        <v>13.545196896000004</v>
      </c>
      <c r="X25">
        <f t="shared" si="6"/>
        <v>59.818951500000011</v>
      </c>
      <c r="Y25">
        <f t="shared" si="7"/>
        <v>66.997225680000014</v>
      </c>
      <c r="Z25">
        <f t="shared" si="8"/>
        <v>-6.0242519399999974</v>
      </c>
      <c r="AA25">
        <f t="shared" si="9"/>
        <v>-33.534251939999997</v>
      </c>
      <c r="AB25">
        <f t="shared" si="0"/>
        <v>2.0515544989027084</v>
      </c>
      <c r="AC25">
        <f t="shared" si="10"/>
        <v>2.1658775786269868</v>
      </c>
      <c r="AD25">
        <v>1992</v>
      </c>
      <c r="AE25">
        <v>25.654044899999999</v>
      </c>
      <c r="AF25">
        <v>55.563521000000001</v>
      </c>
      <c r="AG25">
        <f t="shared" si="11"/>
        <v>29.909476100000003</v>
      </c>
      <c r="AH25">
        <f t="shared" si="12"/>
        <v>0.29909476100000004</v>
      </c>
      <c r="AI25">
        <v>38.747225</v>
      </c>
      <c r="AJ25">
        <v>17.889849999999999</v>
      </c>
    </row>
    <row r="26" spans="1:36" x14ac:dyDescent="0.2">
      <c r="A26">
        <v>1972</v>
      </c>
      <c r="B26">
        <v>10</v>
      </c>
      <c r="C26">
        <v>25.65</v>
      </c>
      <c r="D2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4"/>
        <v>13.499389200000014</v>
      </c>
      <c r="W26">
        <f t="shared" si="5"/>
        <v>15.119315904000016</v>
      </c>
      <c r="X26">
        <f t="shared" si="6"/>
        <v>54.969235200000007</v>
      </c>
      <c r="Y26">
        <f t="shared" si="7"/>
        <v>61.565543424000012</v>
      </c>
      <c r="Z26">
        <f t="shared" si="8"/>
        <v>-5.0404275599999888</v>
      </c>
      <c r="AA26">
        <f t="shared" si="9"/>
        <v>-32.550427559999989</v>
      </c>
      <c r="AB26">
        <f t="shared" si="0"/>
        <v>8.1073241479332925E-2</v>
      </c>
      <c r="AC26">
        <f t="shared" si="10"/>
        <v>2.1174603174603175</v>
      </c>
      <c r="AD26">
        <v>1993</v>
      </c>
      <c r="AE26">
        <v>19.987258199999999</v>
      </c>
      <c r="AF26">
        <v>53.509895999999998</v>
      </c>
      <c r="AG26">
        <f t="shared" si="11"/>
        <v>33.522637799999998</v>
      </c>
      <c r="AH26">
        <f t="shared" si="12"/>
        <v>0.33522637799999999</v>
      </c>
      <c r="AI26">
        <v>36.318150000000003</v>
      </c>
      <c r="AJ26">
        <v>17.15175</v>
      </c>
    </row>
    <row r="27" spans="1:36" x14ac:dyDescent="0.2">
      <c r="A27">
        <v>1972</v>
      </c>
      <c r="B27">
        <v>11</v>
      </c>
      <c r="C27">
        <v>27.072500000000002</v>
      </c>
      <c r="D27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4"/>
        <v>65.232588300000018</v>
      </c>
      <c r="W27">
        <f t="shared" si="5"/>
        <v>73.060498896000027</v>
      </c>
      <c r="X27">
        <f t="shared" si="6"/>
        <v>98.148194100000012</v>
      </c>
      <c r="Y27">
        <f t="shared" si="7"/>
        <v>109.92597739200002</v>
      </c>
      <c r="Z27">
        <f t="shared" si="8"/>
        <v>31.17281181000001</v>
      </c>
      <c r="AA27">
        <f t="shared" si="9"/>
        <v>3.662811810000008</v>
      </c>
      <c r="AB27">
        <f t="shared" si="0"/>
        <v>0.78551136363636354</v>
      </c>
      <c r="AC27">
        <f t="shared" si="10"/>
        <v>4.0850831742568863</v>
      </c>
      <c r="AD27">
        <v>1994</v>
      </c>
      <c r="AE27">
        <v>15.906896</v>
      </c>
      <c r="AF27">
        <v>64.980992999999998</v>
      </c>
      <c r="AG27">
        <f t="shared" si="11"/>
        <v>49.074096999999995</v>
      </c>
      <c r="AH27">
        <f>(AF27-AE27)/100</f>
        <v>0.49074096999999994</v>
      </c>
      <c r="AI27">
        <v>45.314500000000002</v>
      </c>
      <c r="AJ27">
        <v>11.092675</v>
      </c>
    </row>
    <row r="28" spans="1:36" x14ac:dyDescent="0.2">
      <c r="A28">
        <v>1972</v>
      </c>
      <c r="B28">
        <v>12</v>
      </c>
      <c r="C28">
        <v>24.8675</v>
      </c>
      <c r="D28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4"/>
        <v>23.217865033200013</v>
      </c>
      <c r="W28">
        <f t="shared" si="5"/>
        <v>26.004008837184017</v>
      </c>
      <c r="X28">
        <f t="shared" si="6"/>
        <v>47.522800152000002</v>
      </c>
      <c r="Y28">
        <f t="shared" si="7"/>
        <v>53.225536170240005</v>
      </c>
      <c r="Z28">
        <f t="shared" si="8"/>
        <v>1.7625055232400086</v>
      </c>
      <c r="AA28">
        <f t="shared" si="9"/>
        <v>-25.747494476759993</v>
      </c>
      <c r="AB28">
        <f t="shared" si="0"/>
        <v>0.51580565910789389</v>
      </c>
      <c r="AC28">
        <f t="shared" si="10"/>
        <v>1.5638683319486866</v>
      </c>
      <c r="AD28">
        <v>1995</v>
      </c>
      <c r="AE28">
        <v>42.139979699999998</v>
      </c>
      <c r="AF28">
        <v>65.901380000000003</v>
      </c>
      <c r="AG28">
        <f t="shared" si="11"/>
        <v>23.761400300000005</v>
      </c>
      <c r="AH28">
        <f t="shared" si="12"/>
        <v>0.23761400300000005</v>
      </c>
      <c r="AI28">
        <v>45.956331800000001</v>
      </c>
      <c r="AJ28">
        <v>29.3863178</v>
      </c>
    </row>
    <row r="29" spans="1:36" x14ac:dyDescent="0.2">
      <c r="A29">
        <v>1972</v>
      </c>
      <c r="B29">
        <v>13</v>
      </c>
      <c r="C29">
        <v>21.327500000000001</v>
      </c>
      <c r="D29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4"/>
        <v>32.906678863200014</v>
      </c>
      <c r="W29">
        <f t="shared" si="5"/>
        <v>36.855480326784019</v>
      </c>
      <c r="X29">
        <f t="shared" si="6"/>
        <v>59.508861332400009</v>
      </c>
      <c r="Y29">
        <f t="shared" si="7"/>
        <v>66.64992469228801</v>
      </c>
      <c r="Z29">
        <f t="shared" si="8"/>
        <v>8.5446752042400114</v>
      </c>
      <c r="AA29">
        <f t="shared" si="9"/>
        <v>-18.96532479575999</v>
      </c>
      <c r="AB29">
        <f t="shared" si="0"/>
        <v>0.25221706511533437</v>
      </c>
      <c r="AC29">
        <f t="shared" si="10"/>
        <v>2.1518626174100373</v>
      </c>
      <c r="AD29">
        <v>1996</v>
      </c>
      <c r="AE29">
        <v>26.193071499999999</v>
      </c>
      <c r="AF29">
        <v>74.111282000000003</v>
      </c>
      <c r="AG29">
        <f t="shared" si="11"/>
        <v>47.918210500000001</v>
      </c>
      <c r="AH29">
        <f t="shared" si="12"/>
        <v>0.47918210500000002</v>
      </c>
      <c r="AI29">
        <v>38.762908000000003</v>
      </c>
      <c r="AJ29">
        <v>18.013653699999999</v>
      </c>
    </row>
    <row r="30" spans="1:36" x14ac:dyDescent="0.2">
      <c r="A30">
        <v>1972</v>
      </c>
      <c r="B30">
        <v>14</v>
      </c>
      <c r="C30">
        <v>25.44</v>
      </c>
      <c r="D30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4"/>
        <v>68.839999999200018</v>
      </c>
      <c r="W30">
        <f t="shared" si="5"/>
        <v>77.100799999104026</v>
      </c>
      <c r="X30">
        <f t="shared" si="6"/>
        <v>98.54423449920003</v>
      </c>
      <c r="Y30">
        <f t="shared" si="7"/>
        <v>110.36954263910404</v>
      </c>
      <c r="Z30">
        <f t="shared" si="8"/>
        <v>33.697999999440015</v>
      </c>
      <c r="AA30">
        <f t="shared" si="9"/>
        <v>6.1879999994400094</v>
      </c>
      <c r="AB30">
        <f t="shared" si="0"/>
        <v>0.65595899993379536</v>
      </c>
      <c r="AC30">
        <f t="shared" si="10"/>
        <v>2.8269042996555025</v>
      </c>
      <c r="AD30">
        <v>1997</v>
      </c>
      <c r="AE30">
        <v>28.866251299999998</v>
      </c>
      <c r="AF30">
        <v>83.729668000000004</v>
      </c>
      <c r="AG30">
        <f t="shared" si="11"/>
        <v>54.863416700000002</v>
      </c>
      <c r="AH30">
        <f t="shared" si="12"/>
        <v>0.54863416700000001</v>
      </c>
      <c r="AI30">
        <v>53.167639800000003</v>
      </c>
      <c r="AJ30">
        <v>18.807725399999999</v>
      </c>
    </row>
    <row r="31" spans="1:36" x14ac:dyDescent="0.2">
      <c r="A31">
        <v>1974</v>
      </c>
      <c r="B31">
        <v>1</v>
      </c>
      <c r="C31">
        <v>17.061</v>
      </c>
      <c r="D31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4"/>
        <v>43.210009015200001</v>
      </c>
      <c r="W31">
        <f t="shared" si="5"/>
        <v>48.395210097024005</v>
      </c>
      <c r="X31">
        <f t="shared" si="6"/>
        <v>79.696171280400009</v>
      </c>
      <c r="Y31">
        <f t="shared" si="7"/>
        <v>89.259711834048019</v>
      </c>
      <c r="Z31">
        <f t="shared" si="8"/>
        <v>15.757006310640001</v>
      </c>
      <c r="AA31">
        <f t="shared" si="9"/>
        <v>-11.75299368936</v>
      </c>
      <c r="AB31">
        <f t="shared" si="0"/>
        <v>0.19126500210373065</v>
      </c>
      <c r="AC31">
        <f t="shared" si="10"/>
        <v>1.9762607549951792</v>
      </c>
      <c r="AD31">
        <v>1998</v>
      </c>
      <c r="AE31">
        <v>39.7048664</v>
      </c>
      <c r="AF31">
        <v>87.604659999999996</v>
      </c>
      <c r="AG31">
        <f t="shared" si="11"/>
        <v>47.899793599999995</v>
      </c>
      <c r="AH31">
        <f t="shared" si="12"/>
        <v>0.47899793599999996</v>
      </c>
      <c r="AI31">
        <v>56.251839099999998</v>
      </c>
      <c r="AJ31">
        <v>28.463773799999998</v>
      </c>
    </row>
    <row r="32" spans="1:36" x14ac:dyDescent="0.2">
      <c r="A32">
        <v>1974</v>
      </c>
      <c r="B32">
        <v>2</v>
      </c>
      <c r="C32">
        <v>16.546749999999999</v>
      </c>
      <c r="D32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4"/>
        <v>66.007671322800007</v>
      </c>
      <c r="W32">
        <f t="shared" si="5"/>
        <v>73.928591881536022</v>
      </c>
      <c r="X32">
        <f t="shared" si="6"/>
        <v>99.9285039528</v>
      </c>
      <c r="Y32">
        <f t="shared" si="7"/>
        <v>111.91992442713601</v>
      </c>
      <c r="Z32">
        <f t="shared" si="8"/>
        <v>31.715369925960001</v>
      </c>
      <c r="AA32">
        <f t="shared" si="9"/>
        <v>4.2053699259599995</v>
      </c>
      <c r="AB32">
        <f t="shared" si="0"/>
        <v>0.25386831446664249</v>
      </c>
      <c r="AC32">
        <f t="shared" si="10"/>
        <v>2.8161939738653987</v>
      </c>
      <c r="AD32">
        <v>1999</v>
      </c>
      <c r="AE32">
        <v>25.9260941</v>
      </c>
      <c r="AF32">
        <v>84.899838000000003</v>
      </c>
      <c r="AG32">
        <f t="shared" si="11"/>
        <v>58.973743900000002</v>
      </c>
      <c r="AH32">
        <f t="shared" si="12"/>
        <v>0.58973743899999997</v>
      </c>
      <c r="AI32">
        <v>54.026965199999999</v>
      </c>
      <c r="AJ32">
        <v>19.1843906</v>
      </c>
    </row>
    <row r="33" spans="1:36" x14ac:dyDescent="0.2">
      <c r="A33">
        <v>1974</v>
      </c>
      <c r="B33">
        <v>3</v>
      </c>
      <c r="C33">
        <v>27.043500000000002</v>
      </c>
      <c r="D33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4"/>
        <v>9.2990807364000059</v>
      </c>
      <c r="W33">
        <f t="shared" si="5"/>
        <v>10.414970424768008</v>
      </c>
      <c r="X33">
        <f t="shared" si="6"/>
        <v>43.565556696000009</v>
      </c>
      <c r="Y33">
        <f t="shared" si="7"/>
        <v>48.793423499520017</v>
      </c>
      <c r="Z33">
        <f t="shared" si="8"/>
        <v>-7.9806434845199945</v>
      </c>
      <c r="AA33">
        <f t="shared" si="9"/>
        <v>-35.490643484519993</v>
      </c>
      <c r="AB33">
        <f t="shared" si="0"/>
        <v>0.5640327336774934</v>
      </c>
      <c r="AC33">
        <f t="shared" si="10"/>
        <v>1.627522938933095</v>
      </c>
      <c r="AD33">
        <v>2000</v>
      </c>
      <c r="AE33">
        <v>35.241509299999997</v>
      </c>
      <c r="AF33">
        <v>61.054589</v>
      </c>
      <c r="AG33">
        <f t="shared" si="11"/>
        <v>25.813079700000003</v>
      </c>
      <c r="AH33">
        <f t="shared" si="12"/>
        <v>0.25813079700000002</v>
      </c>
      <c r="AI33">
        <v>39.396862200000001</v>
      </c>
      <c r="AJ33">
        <v>24.206640199999999</v>
      </c>
    </row>
    <row r="34" spans="1:36" x14ac:dyDescent="0.2">
      <c r="A34">
        <v>1974</v>
      </c>
      <c r="B34">
        <v>4</v>
      </c>
      <c r="C34">
        <v>32.609499999999997</v>
      </c>
      <c r="D34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4"/>
        <v>0</v>
      </c>
      <c r="W34">
        <f t="shared" si="5"/>
        <v>0</v>
      </c>
      <c r="X34">
        <f t="shared" si="6"/>
        <v>0</v>
      </c>
      <c r="Y34">
        <f t="shared" si="7"/>
        <v>0</v>
      </c>
      <c r="Z34">
        <f t="shared" si="8"/>
        <v>-14.489999999999998</v>
      </c>
      <c r="AA34">
        <f t="shared" si="9"/>
        <v>-42</v>
      </c>
      <c r="AB34">
        <f t="shared" si="0"/>
        <v>1</v>
      </c>
      <c r="AC34">
        <f t="shared" si="10"/>
        <v>0.76899288473525151</v>
      </c>
      <c r="AD34">
        <v>2001</v>
      </c>
      <c r="AE34">
        <v>31.409297299999999</v>
      </c>
      <c r="AF34">
        <v>32.996068000000001</v>
      </c>
      <c r="AG34">
        <f t="shared" si="11"/>
        <v>1.5867707000000024</v>
      </c>
      <c r="AH34">
        <f t="shared" si="12"/>
        <v>1.5867707000000023E-2</v>
      </c>
      <c r="AI34">
        <v>21.164360899999998</v>
      </c>
      <c r="AJ34">
        <v>27.5221804</v>
      </c>
    </row>
    <row r="35" spans="1:36" x14ac:dyDescent="0.2">
      <c r="A35">
        <v>1974</v>
      </c>
      <c r="B35">
        <v>5</v>
      </c>
      <c r="C35">
        <v>30.310500000000001</v>
      </c>
      <c r="D35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4"/>
        <v>0</v>
      </c>
      <c r="W35">
        <f t="shared" si="5"/>
        <v>0</v>
      </c>
      <c r="X35">
        <f t="shared" si="6"/>
        <v>21.558521971199983</v>
      </c>
      <c r="Y35">
        <f t="shared" si="7"/>
        <v>24.145544607743982</v>
      </c>
      <c r="Z35">
        <f t="shared" si="8"/>
        <v>-14.489999999999998</v>
      </c>
      <c r="AA35">
        <f t="shared" si="9"/>
        <v>-42</v>
      </c>
      <c r="AB35" t="e">
        <f t="shared" si="0"/>
        <v>#DIV/0!</v>
      </c>
      <c r="AC35">
        <f t="shared" si="10"/>
        <v>1.2065161863742739</v>
      </c>
      <c r="AD35">
        <v>2002</v>
      </c>
      <c r="AE35">
        <v>40.821400500000003</v>
      </c>
      <c r="AF35">
        <v>66.416807000000006</v>
      </c>
      <c r="AG35">
        <f t="shared" si="11"/>
        <v>25.595406500000003</v>
      </c>
      <c r="AH35">
        <f t="shared" si="12"/>
        <v>0.25595406500000001</v>
      </c>
      <c r="AI35">
        <v>43.915607199999997</v>
      </c>
      <c r="AJ35">
        <v>36.398688800000002</v>
      </c>
    </row>
    <row r="36" spans="1:36" x14ac:dyDescent="0.2">
      <c r="A36">
        <v>1974</v>
      </c>
      <c r="B36">
        <v>6</v>
      </c>
      <c r="C36">
        <v>29.645</v>
      </c>
      <c r="D3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4"/>
        <v>58.918053906000011</v>
      </c>
      <c r="W36">
        <f t="shared" si="5"/>
        <v>65.988220374720015</v>
      </c>
      <c r="X36">
        <f t="shared" si="6"/>
        <v>139.65760960919999</v>
      </c>
      <c r="Y36">
        <f t="shared" si="7"/>
        <v>156.416522762304</v>
      </c>
      <c r="Z36">
        <f t="shared" si="8"/>
        <v>26.752637734200004</v>
      </c>
      <c r="AA36">
        <f t="shared" si="9"/>
        <v>-0.75736226579999766</v>
      </c>
      <c r="AB36">
        <f t="shared" si="0"/>
        <v>5.4780697765722763</v>
      </c>
      <c r="AC36">
        <f t="shared" si="10"/>
        <v>2.2286212899293791</v>
      </c>
      <c r="AD36">
        <v>2003</v>
      </c>
      <c r="AE36">
        <v>45.455019800000002</v>
      </c>
      <c r="AF36">
        <v>138.66404199999999</v>
      </c>
      <c r="AG36">
        <f t="shared" si="11"/>
        <v>93.209022199999993</v>
      </c>
      <c r="AH36">
        <f t="shared" si="12"/>
        <v>0.93209022199999991</v>
      </c>
      <c r="AI36">
        <v>88.329077699999999</v>
      </c>
      <c r="AJ36">
        <v>39.633955800000003</v>
      </c>
    </row>
    <row r="37" spans="1:36" x14ac:dyDescent="0.2">
      <c r="A37">
        <v>1974</v>
      </c>
      <c r="B37">
        <v>7</v>
      </c>
      <c r="C37">
        <v>27.79975</v>
      </c>
      <c r="D37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4"/>
        <v>71.112409896000003</v>
      </c>
      <c r="W37">
        <f t="shared" si="5"/>
        <v>79.645899083520007</v>
      </c>
      <c r="X37">
        <f t="shared" si="6"/>
        <v>117.00040989600001</v>
      </c>
      <c r="Y37">
        <f t="shared" si="7"/>
        <v>131.04045908352003</v>
      </c>
      <c r="Z37">
        <f t="shared" si="8"/>
        <v>35.288686927200004</v>
      </c>
      <c r="AA37">
        <f t="shared" si="9"/>
        <v>7.778686927199999</v>
      </c>
      <c r="AB37">
        <f t="shared" si="0"/>
        <v>0.16223390745839772</v>
      </c>
      <c r="AC37">
        <f t="shared" si="10"/>
        <v>3.0397561</v>
      </c>
      <c r="AD37">
        <v>2004</v>
      </c>
      <c r="AE37">
        <v>27.984507499999999</v>
      </c>
      <c r="AF37">
        <v>102.007182</v>
      </c>
      <c r="AG37">
        <f t="shared" si="11"/>
        <v>74.022674499999994</v>
      </c>
      <c r="AH37">
        <f t="shared" si="12"/>
        <v>0.74022674499999996</v>
      </c>
      <c r="AI37">
        <v>60.7</v>
      </c>
      <c r="AJ37">
        <v>20</v>
      </c>
    </row>
    <row r="38" spans="1:36" x14ac:dyDescent="0.2">
      <c r="A38">
        <v>1974</v>
      </c>
      <c r="B38">
        <v>8</v>
      </c>
      <c r="C38">
        <v>24.230250000000002</v>
      </c>
      <c r="D38">
        <v>2005</v>
      </c>
      <c r="E38">
        <v>23.1956226</v>
      </c>
      <c r="F38">
        <v>23.916775000000001</v>
      </c>
      <c r="G38" s="10">
        <f t="shared" si="1"/>
        <v>1607.2072800000001</v>
      </c>
      <c r="H38">
        <v>28.694932099999999</v>
      </c>
      <c r="I38">
        <v>33.319544299999997</v>
      </c>
      <c r="J38" s="10">
        <f t="shared" si="2"/>
        <v>2239.0733769600001</v>
      </c>
      <c r="K38">
        <v>38.118406299999997</v>
      </c>
      <c r="L38">
        <v>38.795962899999999</v>
      </c>
      <c r="M38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4"/>
        <v>27.131285736000009</v>
      </c>
      <c r="W38">
        <f t="shared" si="5"/>
        <v>30.387040024320015</v>
      </c>
      <c r="X38">
        <f t="shared" si="6"/>
        <v>54.098428088399992</v>
      </c>
      <c r="Y38">
        <f t="shared" si="7"/>
        <v>60.590239459007996</v>
      </c>
      <c r="Z38">
        <f t="shared" si="8"/>
        <v>4.5019000152000075</v>
      </c>
      <c r="AA38">
        <f t="shared" si="9"/>
        <v>-23.008099984799994</v>
      </c>
      <c r="AB38">
        <f t="shared" si="0"/>
        <v>0.53762189263706595</v>
      </c>
      <c r="AC38">
        <f t="shared" si="10"/>
        <v>1.7886837293071494</v>
      </c>
      <c r="AD38">
        <v>2005</v>
      </c>
      <c r="AE38">
        <v>32.879244700000001</v>
      </c>
      <c r="AF38">
        <v>63.877437</v>
      </c>
      <c r="AG38">
        <f t="shared" si="11"/>
        <v>30.998192299999999</v>
      </c>
      <c r="AH38">
        <f t="shared" si="12"/>
        <v>0.30998192299999999</v>
      </c>
      <c r="AJ38">
        <v>23.916775000000001</v>
      </c>
    </row>
    <row r="39" spans="1:36" x14ac:dyDescent="0.2">
      <c r="A39">
        <v>1974</v>
      </c>
      <c r="B39">
        <v>9</v>
      </c>
      <c r="C39">
        <v>31.823</v>
      </c>
      <c r="D39">
        <v>2006</v>
      </c>
      <c r="E39">
        <v>41.51</v>
      </c>
      <c r="F39">
        <v>34.46</v>
      </c>
      <c r="G39" s="10">
        <f t="shared" si="1"/>
        <v>2315.712</v>
      </c>
      <c r="H39">
        <v>38.46</v>
      </c>
      <c r="I39">
        <v>35.9</v>
      </c>
      <c r="J39" s="10">
        <f t="shared" si="2"/>
        <v>2412.48</v>
      </c>
      <c r="K39">
        <v>33.82</v>
      </c>
      <c r="L39">
        <v>40.29</v>
      </c>
      <c r="M39">
        <v>40.714831699999998</v>
      </c>
      <c r="N39" s="10">
        <f t="shared" si="3"/>
        <v>2736.0366902400001</v>
      </c>
      <c r="O39">
        <v>53.11</v>
      </c>
      <c r="P39">
        <v>45.25</v>
      </c>
      <c r="Q39">
        <v>36.68</v>
      </c>
      <c r="R39">
        <v>35.479999999999997</v>
      </c>
      <c r="S39">
        <v>40.479999999999997</v>
      </c>
      <c r="T39">
        <v>24.39</v>
      </c>
      <c r="U39">
        <v>43.62</v>
      </c>
      <c r="V39">
        <f t="shared" si="4"/>
        <v>13.808937315599998</v>
      </c>
      <c r="W39">
        <f t="shared" si="5"/>
        <v>15.466009793471999</v>
      </c>
      <c r="X39">
        <f t="shared" si="6"/>
        <v>17.938857315599993</v>
      </c>
      <c r="Y39">
        <f t="shared" si="7"/>
        <v>20.091520193471993</v>
      </c>
      <c r="Z39">
        <f t="shared" si="8"/>
        <v>-4.8237438790800002</v>
      </c>
      <c r="AA39">
        <f t="shared" si="9"/>
        <v>-32.333743879080004</v>
      </c>
      <c r="AB39">
        <f t="shared" si="0"/>
        <v>0.66840335385924976</v>
      </c>
      <c r="AC39">
        <f t="shared" si="10"/>
        <v>1.1815099158444573</v>
      </c>
      <c r="AD39">
        <v>2006</v>
      </c>
      <c r="AE39">
        <v>35.397792299999999</v>
      </c>
      <c r="AF39">
        <v>65.096721000000002</v>
      </c>
      <c r="AG39">
        <f t="shared" si="11"/>
        <v>29.698928700000003</v>
      </c>
      <c r="AH39">
        <f t="shared" si="12"/>
        <v>0.29698928700000005</v>
      </c>
    </row>
    <row r="40" spans="1:36" x14ac:dyDescent="0.2">
      <c r="A40">
        <v>1974</v>
      </c>
      <c r="B40">
        <v>10</v>
      </c>
      <c r="C40">
        <v>33.728749999999998</v>
      </c>
      <c r="D40">
        <v>2007</v>
      </c>
      <c r="E40">
        <v>38.729999999999997</v>
      </c>
      <c r="F40">
        <v>38.729999999999997</v>
      </c>
      <c r="G40" s="10">
        <f t="shared" si="1"/>
        <v>2602.6559999999999</v>
      </c>
      <c r="H40">
        <v>47.26</v>
      </c>
      <c r="I40">
        <v>51.73</v>
      </c>
      <c r="J40" s="10">
        <f t="shared" si="2"/>
        <v>3476.2559999999999</v>
      </c>
      <c r="K40">
        <v>46.54</v>
      </c>
      <c r="L40">
        <v>42.35</v>
      </c>
      <c r="M40">
        <v>50.31</v>
      </c>
      <c r="N40" s="10">
        <f t="shared" si="3"/>
        <v>3380.8320000000008</v>
      </c>
      <c r="V40">
        <f t="shared" si="4"/>
        <v>0</v>
      </c>
      <c r="W40">
        <f t="shared" si="5"/>
        <v>0</v>
      </c>
      <c r="X40">
        <f t="shared" si="6"/>
        <v>33.211440000000017</v>
      </c>
      <c r="Y40">
        <f t="shared" si="7"/>
        <v>37.196812800000025</v>
      </c>
      <c r="Z40">
        <f t="shared" si="8"/>
        <v>-14.489999999999998</v>
      </c>
      <c r="AA40">
        <f t="shared" si="9"/>
        <v>-42</v>
      </c>
      <c r="AC40">
        <f t="shared" si="10"/>
        <v>1.2989930286599536</v>
      </c>
      <c r="AD40">
        <v>2007</v>
      </c>
      <c r="AE40">
        <v>49.738792199999999</v>
      </c>
      <c r="AF40">
        <v>71.118216000000004</v>
      </c>
      <c r="AG40">
        <f t="shared" si="11"/>
        <v>21.379423800000005</v>
      </c>
      <c r="AH40">
        <f t="shared" si="12"/>
        <v>0.21379423800000005</v>
      </c>
    </row>
    <row r="41" spans="1:36" x14ac:dyDescent="0.2">
      <c r="A41">
        <v>1974</v>
      </c>
      <c r="B41">
        <v>11</v>
      </c>
      <c r="C41">
        <v>34.273249999999997</v>
      </c>
      <c r="D41">
        <v>2008</v>
      </c>
      <c r="E41">
        <v>42.282615700000001</v>
      </c>
      <c r="F41">
        <v>42.282615700000001</v>
      </c>
      <c r="G41" s="10">
        <f>F41*60*1.12</f>
        <v>2841.3917750400005</v>
      </c>
      <c r="H41">
        <v>62.34</v>
      </c>
      <c r="I41">
        <v>79.989999999999995</v>
      </c>
      <c r="J41" s="10">
        <f>I41*60*1.12</f>
        <v>5375.3280000000004</v>
      </c>
      <c r="K41">
        <v>73.37</v>
      </c>
      <c r="L41">
        <v>79.650000000000006</v>
      </c>
      <c r="M41">
        <v>88.324678000000006</v>
      </c>
      <c r="N41" s="10">
        <f>M41*60*1.12</f>
        <v>5935.4183616000009</v>
      </c>
      <c r="V41">
        <f t="shared" si="4"/>
        <v>23.903856504000032</v>
      </c>
      <c r="W41">
        <f t="shared" si="5"/>
        <v>26.772319284480037</v>
      </c>
      <c r="X41">
        <f t="shared" si="6"/>
        <v>132.04863467640001</v>
      </c>
      <c r="Y41">
        <f t="shared" si="7"/>
        <v>147.89447083756804</v>
      </c>
      <c r="Z41">
        <f t="shared" si="8"/>
        <v>2.2426995528000226</v>
      </c>
      <c r="AA41">
        <f t="shared" si="9"/>
        <v>-25.267300447199979</v>
      </c>
      <c r="AC41">
        <f>M41/F41</f>
        <v>2.0889123470192503</v>
      </c>
      <c r="AD41">
        <v>2008</v>
      </c>
      <c r="AE41">
        <v>41.264431700000003</v>
      </c>
      <c r="AF41">
        <v>114.14818</v>
      </c>
      <c r="AG41">
        <f t="shared" si="11"/>
        <v>72.883748299999993</v>
      </c>
      <c r="AH41">
        <f t="shared" si="12"/>
        <v>0.72883748299999995</v>
      </c>
    </row>
    <row r="42" spans="1:36" x14ac:dyDescent="0.2">
      <c r="A42">
        <v>1974</v>
      </c>
      <c r="B42">
        <v>12</v>
      </c>
      <c r="C42">
        <v>30.824750000000002</v>
      </c>
      <c r="D42">
        <v>2009</v>
      </c>
      <c r="E42">
        <v>23.14</v>
      </c>
      <c r="F42">
        <v>23.14</v>
      </c>
      <c r="G42" s="10">
        <f t="shared" ref="G42:G47" si="13">F42*60*1.12</f>
        <v>1555.0080000000003</v>
      </c>
      <c r="J42" s="10"/>
      <c r="M42">
        <v>73.034999999999997</v>
      </c>
      <c r="N42" s="10">
        <f t="shared" ref="N42:N48" si="14">M42*60*1.12</f>
        <v>4907.9520000000002</v>
      </c>
      <c r="AD42">
        <v>2009</v>
      </c>
      <c r="AE42">
        <v>25.007344100000001</v>
      </c>
      <c r="AF42">
        <v>78.495348000000007</v>
      </c>
      <c r="AG42">
        <f t="shared" si="11"/>
        <v>53.48800390000001</v>
      </c>
      <c r="AH42">
        <f t="shared" si="12"/>
        <v>0.53488003900000014</v>
      </c>
    </row>
    <row r="43" spans="1:36" x14ac:dyDescent="0.2">
      <c r="A43">
        <v>1974</v>
      </c>
      <c r="B43">
        <v>13</v>
      </c>
      <c r="C43">
        <v>29.130749999999999</v>
      </c>
      <c r="D43">
        <v>2010</v>
      </c>
      <c r="E43">
        <v>13.0204874</v>
      </c>
      <c r="F43">
        <v>13.0204874</v>
      </c>
      <c r="G43" s="10">
        <f t="shared" si="13"/>
        <v>874.97675328000003</v>
      </c>
      <c r="J43" s="10"/>
      <c r="M43">
        <v>31.3270424</v>
      </c>
      <c r="N43" s="10">
        <f t="shared" si="14"/>
        <v>2105.1772492800001</v>
      </c>
      <c r="AD43">
        <v>2010</v>
      </c>
      <c r="AE43">
        <v>18.1897777</v>
      </c>
      <c r="AF43">
        <v>47.896805000000001</v>
      </c>
      <c r="AG43">
        <f t="shared" si="11"/>
        <v>29.7070273</v>
      </c>
      <c r="AH43">
        <f t="shared" si="12"/>
        <v>0.297070273</v>
      </c>
    </row>
    <row r="44" spans="1:36" x14ac:dyDescent="0.2">
      <c r="A44">
        <v>1974</v>
      </c>
      <c r="B44">
        <v>14</v>
      </c>
      <c r="C44">
        <v>31.943999999999999</v>
      </c>
      <c r="D44">
        <v>2011</v>
      </c>
      <c r="E44">
        <v>27.515000000000001</v>
      </c>
      <c r="F44">
        <v>27.515000000000001</v>
      </c>
      <c r="G44" s="10">
        <f t="shared" si="13"/>
        <v>1849.0080000000003</v>
      </c>
      <c r="J44" s="10"/>
      <c r="M44">
        <v>44.692500000000003</v>
      </c>
      <c r="N44" s="10">
        <f t="shared" si="14"/>
        <v>3003.3360000000007</v>
      </c>
      <c r="AD44">
        <v>2011</v>
      </c>
      <c r="AE44">
        <v>31.4660382</v>
      </c>
      <c r="AF44">
        <v>76.408799999999999</v>
      </c>
      <c r="AG44">
        <f t="shared" si="11"/>
        <v>44.9427618</v>
      </c>
      <c r="AH44">
        <f t="shared" si="12"/>
        <v>0.44942761799999997</v>
      </c>
    </row>
    <row r="45" spans="1:36" x14ac:dyDescent="0.2">
      <c r="A45">
        <v>1975</v>
      </c>
      <c r="B45">
        <v>1</v>
      </c>
      <c r="C45">
        <v>28.797999999999998</v>
      </c>
      <c r="D45">
        <v>2012</v>
      </c>
      <c r="E45">
        <v>27.074999999999999</v>
      </c>
      <c r="F45">
        <v>27.074999999999999</v>
      </c>
      <c r="G45" s="10">
        <f t="shared" si="13"/>
        <v>1819.4400000000003</v>
      </c>
      <c r="J45" s="10"/>
      <c r="M45">
        <v>61.225000000000001</v>
      </c>
      <c r="N45" s="10">
        <f t="shared" si="14"/>
        <v>4114.3200000000006</v>
      </c>
      <c r="AD45">
        <v>2012</v>
      </c>
      <c r="AE45">
        <v>31.049010299999999</v>
      </c>
      <c r="AF45">
        <v>78.285084999999995</v>
      </c>
      <c r="AG45">
        <f t="shared" si="11"/>
        <v>47.236074699999996</v>
      </c>
      <c r="AH45">
        <f t="shared" si="12"/>
        <v>0.47236074699999997</v>
      </c>
    </row>
    <row r="46" spans="1:36" x14ac:dyDescent="0.2">
      <c r="A46">
        <v>1975</v>
      </c>
      <c r="B46">
        <v>2</v>
      </c>
      <c r="C46">
        <v>26.861999999999998</v>
      </c>
      <c r="D46">
        <v>2013</v>
      </c>
      <c r="E46">
        <v>23.0102197</v>
      </c>
      <c r="F46">
        <v>23.0102197</v>
      </c>
      <c r="G46" s="10">
        <f t="shared" si="13"/>
        <v>1546.2867638400003</v>
      </c>
      <c r="J46" s="10"/>
      <c r="M46">
        <v>39.885410299999997</v>
      </c>
      <c r="N46" s="10">
        <f t="shared" si="14"/>
        <v>2680.29957216</v>
      </c>
      <c r="AD46">
        <v>2013</v>
      </c>
      <c r="AE46">
        <v>27.961082399999999</v>
      </c>
      <c r="AF46">
        <v>56.824084999999997</v>
      </c>
      <c r="AG46">
        <f t="shared" si="11"/>
        <v>28.863002599999998</v>
      </c>
      <c r="AH46">
        <f t="shared" si="12"/>
        <v>0.28863002599999998</v>
      </c>
    </row>
    <row r="47" spans="1:36" x14ac:dyDescent="0.2">
      <c r="A47">
        <v>1975</v>
      </c>
      <c r="B47">
        <v>3</v>
      </c>
      <c r="C47">
        <v>34.878250000000001</v>
      </c>
      <c r="D47">
        <v>2014</v>
      </c>
      <c r="E47">
        <v>29.798127399999998</v>
      </c>
      <c r="F47">
        <v>29.798127399999998</v>
      </c>
      <c r="G47" s="10">
        <f t="shared" si="13"/>
        <v>2002.4341612800001</v>
      </c>
      <c r="J47" s="10"/>
      <c r="M47">
        <v>28.236882600000001</v>
      </c>
      <c r="N47" s="10">
        <f t="shared" si="14"/>
        <v>1897.5185107200002</v>
      </c>
      <c r="AD47">
        <v>2014</v>
      </c>
      <c r="AE47">
        <v>33.978554799999998</v>
      </c>
      <c r="AF47">
        <v>47.108100999999998</v>
      </c>
      <c r="AG47">
        <f t="shared" si="11"/>
        <v>13.1295462</v>
      </c>
      <c r="AH47">
        <f t="shared" si="12"/>
        <v>0.131295462</v>
      </c>
    </row>
    <row r="48" spans="1:36" x14ac:dyDescent="0.2">
      <c r="A48">
        <v>1975</v>
      </c>
      <c r="B48">
        <v>4</v>
      </c>
      <c r="C48">
        <v>39.718249999999998</v>
      </c>
      <c r="D48">
        <v>2015</v>
      </c>
      <c r="E48">
        <v>28.515000000000001</v>
      </c>
      <c r="F48">
        <v>28.515000000000001</v>
      </c>
      <c r="G48" s="10">
        <f>F48*60*1.12</f>
        <v>1916.2080000000003</v>
      </c>
      <c r="J48" s="10"/>
      <c r="M48">
        <v>40.094999999999999</v>
      </c>
      <c r="N48" s="10">
        <f t="shared" si="14"/>
        <v>2694.384</v>
      </c>
      <c r="AD48">
        <v>2015</v>
      </c>
      <c r="AE48">
        <v>32.947423999999998</v>
      </c>
      <c r="AF48">
        <v>55.472678999999999</v>
      </c>
      <c r="AG48">
        <f t="shared" si="11"/>
        <v>22.525255000000001</v>
      </c>
      <c r="AH48">
        <f t="shared" si="12"/>
        <v>0.22525255000000002</v>
      </c>
    </row>
    <row r="49" spans="1:27" x14ac:dyDescent="0.2">
      <c r="A49">
        <v>1975</v>
      </c>
      <c r="B49">
        <v>5</v>
      </c>
      <c r="C49">
        <v>46.857250000000001</v>
      </c>
    </row>
    <row r="50" spans="1:27" x14ac:dyDescent="0.2">
      <c r="A50">
        <v>1975</v>
      </c>
      <c r="B50">
        <v>6</v>
      </c>
      <c r="C50">
        <v>51.27375</v>
      </c>
    </row>
    <row r="51" spans="1:27" x14ac:dyDescent="0.2">
      <c r="A51">
        <v>1975</v>
      </c>
      <c r="B51">
        <v>7</v>
      </c>
      <c r="C51">
        <v>50.547750000000001</v>
      </c>
    </row>
    <row r="52" spans="1:27" x14ac:dyDescent="0.2">
      <c r="A52">
        <v>1975</v>
      </c>
      <c r="B52">
        <v>8</v>
      </c>
      <c r="C52">
        <v>51.183</v>
      </c>
    </row>
    <row r="53" spans="1:27" x14ac:dyDescent="0.2">
      <c r="A53">
        <v>1975</v>
      </c>
      <c r="B53">
        <v>9</v>
      </c>
      <c r="C53">
        <v>43.862499999999997</v>
      </c>
    </row>
    <row r="54" spans="1:27" x14ac:dyDescent="0.2">
      <c r="A54">
        <v>1975</v>
      </c>
      <c r="B54">
        <v>10</v>
      </c>
      <c r="C54">
        <v>45.223750000000003</v>
      </c>
    </row>
    <row r="55" spans="1:27" x14ac:dyDescent="0.2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25.07680220571428</v>
      </c>
      <c r="F55">
        <f t="shared" ref="F55:L55" si="15">AVERAGE(F5:F41)</f>
        <v>26.464486275675675</v>
      </c>
      <c r="G55">
        <f t="shared" si="15"/>
        <v>1778.4134777254055</v>
      </c>
      <c r="H55">
        <f t="shared" si="15"/>
        <v>34.251441370270264</v>
      </c>
      <c r="I55">
        <f t="shared" si="15"/>
        <v>38.154884029729736</v>
      </c>
      <c r="J55">
        <f t="shared" si="15"/>
        <v>2564.0082067978374</v>
      </c>
      <c r="K55">
        <f t="shared" si="15"/>
        <v>41.500292670270277</v>
      </c>
      <c r="L55">
        <f t="shared" si="15"/>
        <v>44.072198729729728</v>
      </c>
      <c r="M55" s="6">
        <f>AVERAGE(M5:M41)</f>
        <v>44.049159321621623</v>
      </c>
      <c r="N55" s="6">
        <f>AVERAGE(N5:N41)</f>
        <v>2960.1035064129728</v>
      </c>
      <c r="O55">
        <f t="shared" ref="O55:T55" si="16">AVERAGE(O5:O40)</f>
        <v>39.589486885714273</v>
      </c>
      <c r="P55">
        <f t="shared" si="16"/>
        <v>40.868033151428577</v>
      </c>
      <c r="Q55">
        <f t="shared" si="16"/>
        <v>41.694494302857137</v>
      </c>
      <c r="R55">
        <f t="shared" si="16"/>
        <v>42.513643074285717</v>
      </c>
      <c r="S55">
        <f t="shared" si="16"/>
        <v>42.272038262857144</v>
      </c>
      <c r="T55">
        <f t="shared" si="16"/>
        <v>40.584599202857149</v>
      </c>
      <c r="U55" s="21" t="s">
        <v>67</v>
      </c>
      <c r="V55" s="6">
        <f t="shared" ref="V55:AA55" si="17">AVERAGE(V5:V41)</f>
        <v>20.802860935881085</v>
      </c>
      <c r="W55" s="6">
        <f t="shared" si="17"/>
        <v>23.299204248186822</v>
      </c>
      <c r="X55" s="6">
        <f t="shared" si="17"/>
        <v>51.486081926205401</v>
      </c>
      <c r="Y55">
        <f t="shared" si="17"/>
        <v>57.664411757350067</v>
      </c>
      <c r="Z55" s="11">
        <f t="shared" si="17"/>
        <v>7.200265511676078E-2</v>
      </c>
      <c r="AA55" s="11">
        <f t="shared" si="17"/>
        <v>-27.437997344883239</v>
      </c>
    </row>
    <row r="56" spans="1:27" x14ac:dyDescent="0.2">
      <c r="A56">
        <v>1975</v>
      </c>
      <c r="B56">
        <v>12</v>
      </c>
      <c r="C56">
        <v>47.19</v>
      </c>
      <c r="D56" s="6" t="s">
        <v>69</v>
      </c>
      <c r="E56">
        <f>STDEV(E5:E39)</f>
        <v>7.7054648158421966</v>
      </c>
      <c r="F56">
        <f t="shared" ref="F56:N56" si="18">STDEV(F5:F41)</f>
        <v>8.2560819239200001</v>
      </c>
      <c r="G56">
        <f t="shared" si="18"/>
        <v>554.80870528742469</v>
      </c>
      <c r="H56">
        <f t="shared" si="18"/>
        <v>9.7030711819229793</v>
      </c>
      <c r="I56">
        <f t="shared" si="18"/>
        <v>11.30502687067573</v>
      </c>
      <c r="J56">
        <f t="shared" si="18"/>
        <v>759.69780570941657</v>
      </c>
      <c r="K56">
        <f t="shared" si="18"/>
        <v>11.315599500149339</v>
      </c>
      <c r="L56">
        <f t="shared" si="18"/>
        <v>13.407992308772892</v>
      </c>
      <c r="M56" s="6">
        <f t="shared" si="18"/>
        <v>14.579638254601633</v>
      </c>
      <c r="N56" s="6">
        <f t="shared" si="18"/>
        <v>979.75169070922902</v>
      </c>
      <c r="O56">
        <f t="shared" ref="O56:T56" si="19">STDEV(O5:O40)</f>
        <v>12.274161392415611</v>
      </c>
      <c r="P56">
        <f t="shared" si="19"/>
        <v>10.957235487792101</v>
      </c>
      <c r="Q56">
        <f t="shared" si="19"/>
        <v>11.911276166837375</v>
      </c>
      <c r="R56">
        <f t="shared" si="19"/>
        <v>11.202606686609856</v>
      </c>
      <c r="S56">
        <f t="shared" si="19"/>
        <v>12.710997131524341</v>
      </c>
      <c r="T56">
        <f t="shared" si="19"/>
        <v>12.025954123563784</v>
      </c>
      <c r="U56" s="21" t="s">
        <v>69</v>
      </c>
      <c r="V56">
        <f t="shared" ref="V56:AA56" si="20">STDEV(V5:V41)</f>
        <v>23.203340249369248</v>
      </c>
      <c r="W56">
        <f t="shared" si="20"/>
        <v>25.987741079293556</v>
      </c>
      <c r="X56">
        <f t="shared" si="20"/>
        <v>38.824179542281982</v>
      </c>
      <c r="Y56">
        <f t="shared" si="20"/>
        <v>43.483081087355814</v>
      </c>
      <c r="Z56">
        <f t="shared" si="20"/>
        <v>16.242338174558473</v>
      </c>
      <c r="AA56">
        <f t="shared" si="20"/>
        <v>16.242338174558483</v>
      </c>
    </row>
    <row r="57" spans="1:27" x14ac:dyDescent="0.2">
      <c r="A57">
        <v>1975</v>
      </c>
      <c r="B57">
        <v>13</v>
      </c>
      <c r="C57">
        <v>48.732750000000003</v>
      </c>
    </row>
    <row r="58" spans="1:27" x14ac:dyDescent="0.2">
      <c r="A58">
        <v>1975</v>
      </c>
      <c r="B58">
        <v>14</v>
      </c>
      <c r="C58">
        <v>47.915999999999997</v>
      </c>
    </row>
    <row r="59" spans="1:27" x14ac:dyDescent="0.2">
      <c r="A59">
        <v>1976</v>
      </c>
      <c r="B59">
        <v>1</v>
      </c>
      <c r="C59">
        <v>25.440249999999999</v>
      </c>
    </row>
    <row r="60" spans="1:27" x14ac:dyDescent="0.2">
      <c r="A60">
        <v>1976</v>
      </c>
      <c r="B60">
        <v>2</v>
      </c>
      <c r="C60">
        <v>23.262250000000002</v>
      </c>
    </row>
    <row r="61" spans="1:27" x14ac:dyDescent="0.2">
      <c r="A61">
        <v>1976</v>
      </c>
      <c r="B61">
        <v>3</v>
      </c>
      <c r="C61">
        <v>27.497250000000001</v>
      </c>
    </row>
    <row r="62" spans="1:27" x14ac:dyDescent="0.2">
      <c r="A62">
        <v>1976</v>
      </c>
      <c r="B62">
        <v>4</v>
      </c>
      <c r="C62">
        <v>32.064999999999998</v>
      </c>
    </row>
    <row r="63" spans="1:27" x14ac:dyDescent="0.2">
      <c r="A63">
        <v>1976</v>
      </c>
      <c r="B63">
        <v>5</v>
      </c>
      <c r="C63">
        <v>40.111499999999999</v>
      </c>
    </row>
    <row r="64" spans="1:27" x14ac:dyDescent="0.2">
      <c r="A64">
        <v>1976</v>
      </c>
      <c r="B64">
        <v>6</v>
      </c>
      <c r="C64">
        <v>44.588500000000003</v>
      </c>
    </row>
    <row r="65" spans="1:35" x14ac:dyDescent="0.2">
      <c r="A65">
        <v>1976</v>
      </c>
      <c r="B65">
        <v>7</v>
      </c>
      <c r="C65">
        <v>46.736249999999998</v>
      </c>
    </row>
    <row r="66" spans="1:35" x14ac:dyDescent="0.2">
      <c r="A66">
        <v>1976</v>
      </c>
      <c r="B66">
        <v>8</v>
      </c>
      <c r="C66">
        <v>39.960250000000002</v>
      </c>
    </row>
    <row r="67" spans="1:35" x14ac:dyDescent="0.2">
      <c r="A67">
        <v>1976</v>
      </c>
      <c r="B67">
        <v>9</v>
      </c>
      <c r="C67">
        <v>39.506500000000003</v>
      </c>
    </row>
    <row r="68" spans="1:35" x14ac:dyDescent="0.2">
      <c r="A68">
        <v>1976</v>
      </c>
      <c r="B68">
        <v>10</v>
      </c>
      <c r="C68">
        <v>37.90325</v>
      </c>
    </row>
    <row r="69" spans="1:35" ht="45" x14ac:dyDescent="0.6">
      <c r="A69">
        <v>1976</v>
      </c>
      <c r="B69">
        <v>11</v>
      </c>
      <c r="C69">
        <v>39.294750000000001</v>
      </c>
      <c r="AE69" s="284" t="s">
        <v>26</v>
      </c>
    </row>
    <row r="70" spans="1:35" x14ac:dyDescent="0.2">
      <c r="A70">
        <v>1976</v>
      </c>
      <c r="B70">
        <v>12</v>
      </c>
      <c r="C70">
        <v>39.234250000000003</v>
      </c>
    </row>
    <row r="71" spans="1:35" x14ac:dyDescent="0.2">
      <c r="A71">
        <v>1976</v>
      </c>
      <c r="B71">
        <v>13</v>
      </c>
      <c r="C71">
        <v>46.070749999999997</v>
      </c>
    </row>
    <row r="72" spans="1:35" x14ac:dyDescent="0.2">
      <c r="A72">
        <v>1976</v>
      </c>
      <c r="B72">
        <v>14</v>
      </c>
      <c r="C72">
        <v>43.015500000000003</v>
      </c>
      <c r="AD72" s="6"/>
      <c r="AE72" s="6" t="s">
        <v>351</v>
      </c>
      <c r="AF72" s="6" t="s">
        <v>351</v>
      </c>
      <c r="AG72" s="6" t="s">
        <v>352</v>
      </c>
      <c r="AH72" s="6" t="s">
        <v>352</v>
      </c>
      <c r="AI72" s="6"/>
    </row>
    <row r="73" spans="1:35" x14ac:dyDescent="0.2">
      <c r="A73">
        <v>1977</v>
      </c>
      <c r="B73">
        <v>1</v>
      </c>
      <c r="C73">
        <v>15.609</v>
      </c>
      <c r="AD73" s="6"/>
      <c r="AE73" s="6" t="s">
        <v>349</v>
      </c>
      <c r="AF73" s="6" t="s">
        <v>350</v>
      </c>
      <c r="AG73" s="6" t="s">
        <v>349</v>
      </c>
      <c r="AH73" s="6" t="s">
        <v>350</v>
      </c>
      <c r="AI73" s="6"/>
    </row>
    <row r="74" spans="1:35" x14ac:dyDescent="0.2">
      <c r="A74">
        <v>1977</v>
      </c>
      <c r="B74">
        <v>2</v>
      </c>
      <c r="C74">
        <v>16.97025</v>
      </c>
      <c r="AD74" s="6" t="s">
        <v>348</v>
      </c>
      <c r="AE74" s="6" t="s">
        <v>3</v>
      </c>
      <c r="AF74" s="6" t="s">
        <v>3</v>
      </c>
      <c r="AG74" s="6" t="s">
        <v>4</v>
      </c>
      <c r="AH74" s="6" t="s">
        <v>4</v>
      </c>
      <c r="AI74" s="6" t="s">
        <v>26</v>
      </c>
    </row>
    <row r="75" spans="1:35" x14ac:dyDescent="0.2">
      <c r="A75">
        <v>1977</v>
      </c>
      <c r="B75">
        <v>3</v>
      </c>
      <c r="C75">
        <v>26.861999999999998</v>
      </c>
      <c r="AD75">
        <v>1971</v>
      </c>
      <c r="AE75">
        <v>36.725000000000001</v>
      </c>
      <c r="AF75">
        <v>52.663649999999997</v>
      </c>
      <c r="AG75">
        <v>37.424999999999997</v>
      </c>
      <c r="AH75">
        <v>53.667450000000002</v>
      </c>
      <c r="AI75">
        <f>((AH75-AF75)/100)*100</f>
        <v>1.0038000000000054</v>
      </c>
    </row>
    <row r="76" spans="1:35" x14ac:dyDescent="0.2">
      <c r="A76">
        <v>1977</v>
      </c>
      <c r="B76">
        <v>4</v>
      </c>
      <c r="C76">
        <v>28.1325</v>
      </c>
      <c r="AD76">
        <v>1972</v>
      </c>
      <c r="AE76">
        <v>27.95</v>
      </c>
      <c r="AF76">
        <v>40.080300000000001</v>
      </c>
      <c r="AG76">
        <v>21.84</v>
      </c>
      <c r="AH76">
        <v>31.318560000000002</v>
      </c>
      <c r="AI76">
        <f t="shared" ref="AI76:AI118" si="21">((AH76-AF76)/100)*100</f>
        <v>-8.7617399999999996</v>
      </c>
    </row>
    <row r="77" spans="1:35" x14ac:dyDescent="0.2">
      <c r="A77">
        <v>1977</v>
      </c>
      <c r="B77">
        <v>5</v>
      </c>
      <c r="C77">
        <v>28.737500000000001</v>
      </c>
      <c r="AD77">
        <v>1974</v>
      </c>
      <c r="AE77">
        <v>16.546749999999999</v>
      </c>
      <c r="AF77">
        <v>23.728039500000001</v>
      </c>
      <c r="AG77">
        <v>27.79975</v>
      </c>
      <c r="AH77">
        <v>39.864842000000003</v>
      </c>
      <c r="AI77">
        <f t="shared" si="21"/>
        <v>16.136802500000002</v>
      </c>
    </row>
    <row r="78" spans="1:35" ht="14.25" x14ac:dyDescent="0.3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D78">
        <v>1975</v>
      </c>
      <c r="AE78">
        <v>26.861999999999998</v>
      </c>
      <c r="AF78">
        <v>38.520108</v>
      </c>
      <c r="AG78">
        <v>50.547750000000001</v>
      </c>
      <c r="AH78">
        <v>72.485473999999996</v>
      </c>
      <c r="AI78">
        <f t="shared" si="21"/>
        <v>33.965365999999996</v>
      </c>
    </row>
    <row r="79" spans="1:35" ht="14.25" x14ac:dyDescent="0.3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D79">
        <v>1976</v>
      </c>
      <c r="AE79">
        <v>23.262250000000002</v>
      </c>
      <c r="AF79">
        <v>33.3580665</v>
      </c>
      <c r="AG79">
        <v>46.736249999999998</v>
      </c>
      <c r="AH79">
        <v>67.019783000000004</v>
      </c>
      <c r="AI79">
        <f t="shared" si="21"/>
        <v>33.661716500000004</v>
      </c>
    </row>
    <row r="80" spans="1:35" ht="14.25" x14ac:dyDescent="0.3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D80">
        <v>1977</v>
      </c>
      <c r="AE80">
        <v>16.97025</v>
      </c>
      <c r="AF80">
        <v>24.335338499999999</v>
      </c>
      <c r="AG80">
        <v>28.828250000000001</v>
      </c>
      <c r="AH80">
        <v>41.339711000000001</v>
      </c>
      <c r="AI80">
        <f t="shared" si="21"/>
        <v>17.004372500000002</v>
      </c>
    </row>
    <row r="81" spans="1:35" ht="14.25" x14ac:dyDescent="0.3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D81">
        <v>1978</v>
      </c>
      <c r="AE81">
        <v>20.721250000000001</v>
      </c>
      <c r="AF81">
        <v>29.7142725</v>
      </c>
      <c r="AG81">
        <v>38.568750000000001</v>
      </c>
      <c r="AH81">
        <v>55.307588000000003</v>
      </c>
      <c r="AI81">
        <f t="shared" si="21"/>
        <v>25.593315500000003</v>
      </c>
    </row>
    <row r="82" spans="1:35" ht="14.25" x14ac:dyDescent="0.3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D82">
        <v>1979</v>
      </c>
      <c r="AE82">
        <v>37.674999999999997</v>
      </c>
      <c r="AF82">
        <v>41.312040000000003</v>
      </c>
      <c r="AG82">
        <v>39.582500000000003</v>
      </c>
      <c r="AH82">
        <v>45.7059</v>
      </c>
      <c r="AI82">
        <f t="shared" si="21"/>
        <v>4.3938599999999965</v>
      </c>
    </row>
    <row r="83" spans="1:35" ht="14.25" x14ac:dyDescent="0.3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D83">
        <v>1980</v>
      </c>
      <c r="AE83">
        <v>20.842500000000001</v>
      </c>
      <c r="AF83">
        <v>24.123750000000001</v>
      </c>
      <c r="AG83">
        <v>55.297499999999999</v>
      </c>
      <c r="AH83">
        <v>71.604585</v>
      </c>
      <c r="AI83">
        <f t="shared" si="21"/>
        <v>47.480834999999999</v>
      </c>
    </row>
    <row r="84" spans="1:35" ht="14.25" x14ac:dyDescent="0.3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D84">
        <v>1981</v>
      </c>
      <c r="AE84">
        <v>19.5425</v>
      </c>
      <c r="AF84">
        <v>23.926649999999999</v>
      </c>
      <c r="AG84">
        <v>38.782499999999999</v>
      </c>
      <c r="AH84">
        <v>62.148899999999998</v>
      </c>
      <c r="AI84">
        <f t="shared" si="21"/>
        <v>38.222250000000003</v>
      </c>
    </row>
    <row r="85" spans="1:35" ht="14.25" x14ac:dyDescent="0.3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D85">
        <v>1982</v>
      </c>
      <c r="AE85">
        <v>27.497499999999999</v>
      </c>
      <c r="AF85">
        <v>34.967865000000003</v>
      </c>
      <c r="AG85">
        <v>27.8</v>
      </c>
      <c r="AH85">
        <v>46.161945000000003</v>
      </c>
      <c r="AI85">
        <f t="shared" si="21"/>
        <v>11.19408</v>
      </c>
    </row>
    <row r="86" spans="1:35" ht="14.25" x14ac:dyDescent="0.3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D86">
        <v>1983</v>
      </c>
      <c r="AE86">
        <v>38.537500000000001</v>
      </c>
      <c r="AF86">
        <v>41.869554200000003</v>
      </c>
      <c r="AG86">
        <v>37.417499999999997</v>
      </c>
      <c r="AH86">
        <v>55.697069999999997</v>
      </c>
      <c r="AI86">
        <f t="shared" si="21"/>
        <v>13.827515799999993</v>
      </c>
    </row>
    <row r="87" spans="1:35" ht="14.25" x14ac:dyDescent="0.3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D87">
        <v>1984</v>
      </c>
      <c r="AE87">
        <v>33.365000000000002</v>
      </c>
      <c r="AF87">
        <v>39.931260000000002</v>
      </c>
      <c r="AG87">
        <v>40.35</v>
      </c>
      <c r="AH87">
        <v>60.904020000000003</v>
      </c>
      <c r="AI87">
        <f t="shared" si="21"/>
        <v>20.972760000000001</v>
      </c>
    </row>
    <row r="88" spans="1:35" ht="14.25" x14ac:dyDescent="0.3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D88">
        <v>1985</v>
      </c>
      <c r="AE88">
        <v>20.4175</v>
      </c>
      <c r="AF88">
        <v>23.357970000000002</v>
      </c>
      <c r="AG88">
        <v>30.22</v>
      </c>
      <c r="AH88">
        <v>48.509475000000002</v>
      </c>
      <c r="AI88">
        <f t="shared" si="21"/>
        <v>25.151505</v>
      </c>
    </row>
    <row r="89" spans="1:35" ht="14.25" x14ac:dyDescent="0.3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D89">
        <v>1986</v>
      </c>
      <c r="AE89">
        <v>40.3825</v>
      </c>
      <c r="AF89">
        <v>57.908504999999998</v>
      </c>
      <c r="AG89">
        <v>46.01</v>
      </c>
      <c r="AH89">
        <v>65.978340000000003</v>
      </c>
      <c r="AI89">
        <f t="shared" si="21"/>
        <v>8.0698350000000048</v>
      </c>
    </row>
    <row r="90" spans="1:35" ht="14.25" x14ac:dyDescent="0.3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D90">
        <v>1987</v>
      </c>
      <c r="AE90">
        <v>30.4925</v>
      </c>
      <c r="AF90">
        <v>43.726244999999999</v>
      </c>
      <c r="AG90">
        <v>41.502499999999998</v>
      </c>
      <c r="AH90">
        <v>59.514584999999997</v>
      </c>
      <c r="AI90">
        <f t="shared" si="21"/>
        <v>15.788339999999998</v>
      </c>
    </row>
    <row r="91" spans="1:35" ht="14.25" x14ac:dyDescent="0.3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D91">
        <v>1988</v>
      </c>
      <c r="AE91">
        <v>27.072500000000002</v>
      </c>
      <c r="AF91">
        <v>38.821964999999999</v>
      </c>
      <c r="AG91">
        <v>63.16</v>
      </c>
      <c r="AH91">
        <v>90.571439999999996</v>
      </c>
      <c r="AI91">
        <f t="shared" si="21"/>
        <v>51.749475000000004</v>
      </c>
    </row>
    <row r="92" spans="1:35" x14ac:dyDescent="0.2">
      <c r="A92">
        <v>1978</v>
      </c>
      <c r="B92">
        <v>6</v>
      </c>
      <c r="C92">
        <v>44.346499999999999</v>
      </c>
      <c r="AD92">
        <v>1989</v>
      </c>
      <c r="AE92">
        <v>18.09</v>
      </c>
      <c r="AF92">
        <v>25.94106</v>
      </c>
      <c r="AG92">
        <v>40.322499999999998</v>
      </c>
      <c r="AH92">
        <v>57.822465000000001</v>
      </c>
      <c r="AI92">
        <f t="shared" si="21"/>
        <v>31.881405000000001</v>
      </c>
    </row>
    <row r="93" spans="1:35" x14ac:dyDescent="0.2">
      <c r="A93">
        <v>1978</v>
      </c>
      <c r="B93">
        <v>7</v>
      </c>
      <c r="C93">
        <v>38.568750000000001</v>
      </c>
      <c r="AD93">
        <v>1990</v>
      </c>
      <c r="AE93">
        <v>26.4375</v>
      </c>
      <c r="AF93">
        <v>37.911375</v>
      </c>
      <c r="AG93">
        <v>43.862499999999997</v>
      </c>
      <c r="AH93">
        <v>62.898825000000002</v>
      </c>
      <c r="AI93">
        <f t="shared" si="21"/>
        <v>24.987450000000003</v>
      </c>
    </row>
    <row r="94" spans="1:35" x14ac:dyDescent="0.2">
      <c r="A94">
        <v>1978</v>
      </c>
      <c r="B94">
        <v>8</v>
      </c>
      <c r="C94">
        <v>37.419249999999998</v>
      </c>
      <c r="AD94">
        <v>1991</v>
      </c>
      <c r="AE94">
        <v>22.655000000000001</v>
      </c>
      <c r="AF94">
        <v>29.087040200000001</v>
      </c>
      <c r="AG94">
        <v>29.49</v>
      </c>
      <c r="AH94">
        <v>51.962724999999999</v>
      </c>
      <c r="AI94">
        <f t="shared" si="21"/>
        <v>22.875684799999998</v>
      </c>
    </row>
    <row r="95" spans="1:35" x14ac:dyDescent="0.2">
      <c r="A95">
        <v>1978</v>
      </c>
      <c r="B95">
        <v>9</v>
      </c>
      <c r="C95">
        <v>34.878250000000001</v>
      </c>
      <c r="AD95">
        <v>1992</v>
      </c>
      <c r="AE95">
        <v>17.889849999999999</v>
      </c>
      <c r="AF95">
        <v>25.654044899999999</v>
      </c>
      <c r="AG95">
        <v>38.747225</v>
      </c>
      <c r="AH95">
        <v>55.563521000000001</v>
      </c>
      <c r="AI95">
        <f t="shared" si="21"/>
        <v>29.909476100000003</v>
      </c>
    </row>
    <row r="96" spans="1:35" x14ac:dyDescent="0.2">
      <c r="A96">
        <v>1978</v>
      </c>
      <c r="B96">
        <v>10</v>
      </c>
      <c r="C96">
        <v>39.627499999999998</v>
      </c>
      <c r="AD96">
        <v>1993</v>
      </c>
      <c r="AE96">
        <v>17.15175</v>
      </c>
      <c r="AF96">
        <v>19.987258199999999</v>
      </c>
      <c r="AG96">
        <v>36.318150000000003</v>
      </c>
      <c r="AH96">
        <v>53.509895999999998</v>
      </c>
      <c r="AI96">
        <f t="shared" si="21"/>
        <v>33.522637799999998</v>
      </c>
    </row>
    <row r="97" spans="1:35" x14ac:dyDescent="0.2">
      <c r="A97">
        <v>1978</v>
      </c>
      <c r="B97">
        <v>11</v>
      </c>
      <c r="C97">
        <v>39.536749999999998</v>
      </c>
      <c r="AD97">
        <v>1994</v>
      </c>
      <c r="AE97">
        <v>11.092675</v>
      </c>
      <c r="AF97">
        <v>15.906896</v>
      </c>
      <c r="AG97">
        <v>45.314500000000002</v>
      </c>
      <c r="AH97">
        <v>64.980992999999998</v>
      </c>
      <c r="AI97">
        <f t="shared" si="21"/>
        <v>49.074096999999995</v>
      </c>
    </row>
    <row r="98" spans="1:35" x14ac:dyDescent="0.2">
      <c r="A98">
        <v>1978</v>
      </c>
      <c r="B98">
        <v>12</v>
      </c>
      <c r="C98">
        <v>40.262749999999997</v>
      </c>
      <c r="AD98">
        <v>1995</v>
      </c>
      <c r="AE98">
        <v>29.3863178</v>
      </c>
      <c r="AF98">
        <v>42.139979699999998</v>
      </c>
      <c r="AG98">
        <v>45.956331800000001</v>
      </c>
      <c r="AH98">
        <v>65.901380000000003</v>
      </c>
      <c r="AI98">
        <f t="shared" si="21"/>
        <v>23.761400300000005</v>
      </c>
    </row>
    <row r="99" spans="1:35" x14ac:dyDescent="0.2">
      <c r="A99">
        <v>1978</v>
      </c>
      <c r="B99">
        <v>13</v>
      </c>
      <c r="C99">
        <v>47.40175</v>
      </c>
      <c r="AD99">
        <v>1996</v>
      </c>
      <c r="AE99">
        <v>18.013653699999999</v>
      </c>
      <c r="AF99">
        <v>26.193071499999999</v>
      </c>
      <c r="AG99">
        <v>38.762908000000003</v>
      </c>
      <c r="AH99">
        <v>74.111282000000003</v>
      </c>
      <c r="AI99">
        <f t="shared" si="21"/>
        <v>47.918210500000001</v>
      </c>
    </row>
    <row r="100" spans="1:35" x14ac:dyDescent="0.2">
      <c r="A100">
        <v>1978</v>
      </c>
      <c r="B100">
        <v>14</v>
      </c>
      <c r="C100">
        <v>38.780500000000004</v>
      </c>
      <c r="AD100">
        <v>1997</v>
      </c>
      <c r="AE100">
        <v>18.807725399999999</v>
      </c>
      <c r="AF100">
        <v>28.866251299999998</v>
      </c>
      <c r="AG100">
        <v>53.167639800000003</v>
      </c>
      <c r="AH100">
        <v>83.729668000000004</v>
      </c>
      <c r="AI100">
        <f t="shared" si="21"/>
        <v>54.863416700000002</v>
      </c>
    </row>
    <row r="101" spans="1:35" x14ac:dyDescent="0.2">
      <c r="A101">
        <v>1979</v>
      </c>
      <c r="B101">
        <v>1</v>
      </c>
      <c r="C101">
        <v>42.177500000000002</v>
      </c>
      <c r="AD101">
        <v>1998</v>
      </c>
      <c r="AE101">
        <v>28.463773799999998</v>
      </c>
      <c r="AF101">
        <v>39.7048664</v>
      </c>
      <c r="AG101">
        <v>56.251839099999998</v>
      </c>
      <c r="AH101">
        <v>87.604659999999996</v>
      </c>
      <c r="AI101">
        <f t="shared" si="21"/>
        <v>47.899793599999995</v>
      </c>
    </row>
    <row r="102" spans="1:35" x14ac:dyDescent="0.2">
      <c r="A102">
        <v>1979</v>
      </c>
      <c r="B102">
        <v>2</v>
      </c>
      <c r="C102">
        <v>37.674999999999997</v>
      </c>
      <c r="AD102">
        <v>1999</v>
      </c>
      <c r="AE102">
        <v>19.1843906</v>
      </c>
      <c r="AF102">
        <v>25.9260941</v>
      </c>
      <c r="AG102">
        <v>54.026965199999999</v>
      </c>
      <c r="AH102">
        <v>84.899838000000003</v>
      </c>
      <c r="AI102">
        <f t="shared" si="21"/>
        <v>58.973743899999995</v>
      </c>
    </row>
    <row r="103" spans="1:35" x14ac:dyDescent="0.2">
      <c r="A103">
        <v>1979</v>
      </c>
      <c r="B103">
        <v>3</v>
      </c>
      <c r="C103">
        <v>44.68</v>
      </c>
      <c r="AD103">
        <v>2000</v>
      </c>
      <c r="AE103">
        <v>24.206640199999999</v>
      </c>
      <c r="AF103">
        <v>35.241509299999997</v>
      </c>
      <c r="AG103">
        <v>39.396862200000001</v>
      </c>
      <c r="AH103">
        <v>61.054589</v>
      </c>
      <c r="AI103">
        <f t="shared" si="21"/>
        <v>25.813079700000003</v>
      </c>
    </row>
    <row r="104" spans="1:35" x14ac:dyDescent="0.2">
      <c r="A104">
        <v>1979</v>
      </c>
      <c r="B104">
        <v>4</v>
      </c>
      <c r="C104">
        <v>35.807499999999997</v>
      </c>
      <c r="AD104">
        <v>2001</v>
      </c>
      <c r="AE104">
        <v>27.5221804</v>
      </c>
      <c r="AF104">
        <v>31.409297299999999</v>
      </c>
      <c r="AG104">
        <v>21.164360899999998</v>
      </c>
      <c r="AH104">
        <v>32.996068000000001</v>
      </c>
      <c r="AI104">
        <f t="shared" si="21"/>
        <v>1.5867707000000022</v>
      </c>
    </row>
    <row r="105" spans="1:35" x14ac:dyDescent="0.2">
      <c r="A105">
        <v>1979</v>
      </c>
      <c r="B105">
        <v>5</v>
      </c>
      <c r="C105">
        <v>38.357500000000002</v>
      </c>
      <c r="AD105">
        <v>2002</v>
      </c>
      <c r="AE105">
        <v>36.398688800000002</v>
      </c>
      <c r="AF105">
        <v>40.821400500000003</v>
      </c>
      <c r="AG105">
        <v>43.915607199999997</v>
      </c>
      <c r="AH105">
        <v>66.416807000000006</v>
      </c>
      <c r="AI105">
        <f t="shared" si="21"/>
        <v>25.595406499999999</v>
      </c>
    </row>
    <row r="106" spans="1:35" x14ac:dyDescent="0.2">
      <c r="A106">
        <v>1979</v>
      </c>
      <c r="B106">
        <v>6</v>
      </c>
      <c r="C106">
        <v>42.177500000000002</v>
      </c>
      <c r="AD106">
        <v>2003</v>
      </c>
      <c r="AE106">
        <v>39.633955800000003</v>
      </c>
      <c r="AF106">
        <v>45.455019800000002</v>
      </c>
      <c r="AG106">
        <v>88.329077699999999</v>
      </c>
      <c r="AH106">
        <v>138.66404199999999</v>
      </c>
      <c r="AI106">
        <f>((AH106-AF106)/100)*100</f>
        <v>93.209022199999993</v>
      </c>
    </row>
    <row r="107" spans="1:35" x14ac:dyDescent="0.2">
      <c r="A107">
        <v>1979</v>
      </c>
      <c r="B107">
        <v>7</v>
      </c>
      <c r="C107">
        <v>39.582500000000003</v>
      </c>
      <c r="AD107">
        <v>2004</v>
      </c>
      <c r="AE107">
        <v>20.040624999999999</v>
      </c>
      <c r="AF107">
        <v>27.984507499999999</v>
      </c>
      <c r="AG107">
        <v>60.795121999999999</v>
      </c>
      <c r="AH107">
        <v>102.007182</v>
      </c>
      <c r="AI107">
        <f t="shared" si="21"/>
        <v>74.022674499999994</v>
      </c>
    </row>
    <row r="108" spans="1:35" x14ac:dyDescent="0.2">
      <c r="A108">
        <v>1979</v>
      </c>
      <c r="B108">
        <v>8</v>
      </c>
      <c r="C108">
        <v>35.67</v>
      </c>
      <c r="AD108">
        <v>2005</v>
      </c>
      <c r="AE108">
        <v>23.916775000000001</v>
      </c>
      <c r="AF108">
        <v>32.879244700000001</v>
      </c>
      <c r="AG108">
        <v>42.7795463</v>
      </c>
      <c r="AH108">
        <v>63.877437</v>
      </c>
      <c r="AI108">
        <f t="shared" si="21"/>
        <v>30.998192299999999</v>
      </c>
    </row>
    <row r="109" spans="1:35" x14ac:dyDescent="0.2">
      <c r="A109">
        <v>1979</v>
      </c>
      <c r="B109">
        <v>9</v>
      </c>
      <c r="C109">
        <v>46.045000000000002</v>
      </c>
      <c r="AD109">
        <v>2006</v>
      </c>
      <c r="AE109">
        <v>34.4634754</v>
      </c>
      <c r="AF109">
        <v>35.397792299999999</v>
      </c>
      <c r="AG109">
        <v>40.714831699999998</v>
      </c>
      <c r="AH109">
        <v>65.096721000000002</v>
      </c>
      <c r="AI109">
        <f t="shared" si="21"/>
        <v>29.698928700000003</v>
      </c>
    </row>
    <row r="110" spans="1:35" x14ac:dyDescent="0.2">
      <c r="A110">
        <v>1979</v>
      </c>
      <c r="B110">
        <v>10</v>
      </c>
      <c r="C110">
        <v>32.762500000000003</v>
      </c>
      <c r="AD110">
        <v>2007</v>
      </c>
      <c r="AE110">
        <v>38.729999999999997</v>
      </c>
      <c r="AF110">
        <v>49.738792199999999</v>
      </c>
      <c r="AG110">
        <v>50.31</v>
      </c>
      <c r="AH110">
        <v>71.118216000000004</v>
      </c>
      <c r="AI110">
        <f t="shared" si="21"/>
        <v>21.379423800000005</v>
      </c>
    </row>
    <row r="111" spans="1:35" x14ac:dyDescent="0.2">
      <c r="A111">
        <v>1979</v>
      </c>
      <c r="B111">
        <v>11</v>
      </c>
      <c r="C111">
        <v>38.585000000000001</v>
      </c>
      <c r="AD111">
        <v>2008</v>
      </c>
      <c r="AE111">
        <v>42.282615700000001</v>
      </c>
      <c r="AF111">
        <v>41.264431700000003</v>
      </c>
      <c r="AG111">
        <v>88.324678000000006</v>
      </c>
      <c r="AH111">
        <v>114.14818</v>
      </c>
      <c r="AI111">
        <f t="shared" si="21"/>
        <v>72.883748299999993</v>
      </c>
    </row>
    <row r="112" spans="1:35" x14ac:dyDescent="0.2">
      <c r="A112">
        <v>1979</v>
      </c>
      <c r="B112">
        <v>12</v>
      </c>
      <c r="C112">
        <v>31.987500000000001</v>
      </c>
      <c r="AD112">
        <v>2009</v>
      </c>
      <c r="AE112">
        <v>23.14</v>
      </c>
      <c r="AF112">
        <v>25.007344100000001</v>
      </c>
      <c r="AG112">
        <v>73.034999999999997</v>
      </c>
      <c r="AH112">
        <v>78.495348000000007</v>
      </c>
      <c r="AI112">
        <f t="shared" si="21"/>
        <v>53.488003900000017</v>
      </c>
    </row>
    <row r="113" spans="1:35" x14ac:dyDescent="0.2">
      <c r="A113">
        <v>1979</v>
      </c>
      <c r="B113">
        <v>13</v>
      </c>
      <c r="C113">
        <v>39.765000000000001</v>
      </c>
      <c r="AD113">
        <v>2010</v>
      </c>
      <c r="AE113">
        <v>13.0204874</v>
      </c>
      <c r="AF113">
        <v>18.1897777</v>
      </c>
      <c r="AG113">
        <v>31.3270424</v>
      </c>
      <c r="AH113">
        <v>47.896805000000001</v>
      </c>
      <c r="AI113">
        <f t="shared" si="21"/>
        <v>29.7070273</v>
      </c>
    </row>
    <row r="114" spans="1:35" x14ac:dyDescent="0.2">
      <c r="A114">
        <v>1979</v>
      </c>
      <c r="B114">
        <v>14</v>
      </c>
      <c r="C114">
        <v>45.865000000000002</v>
      </c>
      <c r="AD114">
        <v>2011</v>
      </c>
      <c r="AE114">
        <v>27.515000000000001</v>
      </c>
      <c r="AF114">
        <v>31.4660382</v>
      </c>
      <c r="AG114">
        <v>44.692500000000003</v>
      </c>
      <c r="AH114">
        <v>76.408799999999999</v>
      </c>
      <c r="AI114">
        <f t="shared" si="21"/>
        <v>44.9427618</v>
      </c>
    </row>
    <row r="115" spans="1:35" x14ac:dyDescent="0.2">
      <c r="A115">
        <v>1980</v>
      </c>
      <c r="B115">
        <v>1</v>
      </c>
      <c r="C115">
        <v>18.997499999999999</v>
      </c>
      <c r="AD115">
        <v>2012</v>
      </c>
      <c r="AE115">
        <v>27.074999999999999</v>
      </c>
      <c r="AF115">
        <v>31.049010299999999</v>
      </c>
      <c r="AG115">
        <v>61.225000000000001</v>
      </c>
      <c r="AH115">
        <v>78.285084999999995</v>
      </c>
      <c r="AI115">
        <f t="shared" si="21"/>
        <v>47.236074699999996</v>
      </c>
    </row>
    <row r="116" spans="1:35" x14ac:dyDescent="0.2">
      <c r="A116">
        <v>1980</v>
      </c>
      <c r="B116">
        <v>2</v>
      </c>
      <c r="C116">
        <v>20.842500000000001</v>
      </c>
      <c r="AD116">
        <v>2013</v>
      </c>
      <c r="AE116">
        <v>23.0102197</v>
      </c>
      <c r="AF116">
        <v>27.961082399999999</v>
      </c>
      <c r="AG116">
        <v>39.885410299999997</v>
      </c>
      <c r="AH116">
        <v>56.824084999999997</v>
      </c>
      <c r="AI116">
        <f t="shared" si="21"/>
        <v>28.863002599999998</v>
      </c>
    </row>
    <row r="117" spans="1:35" x14ac:dyDescent="0.2">
      <c r="A117">
        <v>1980</v>
      </c>
      <c r="B117">
        <v>3</v>
      </c>
      <c r="C117">
        <v>28.405000000000001</v>
      </c>
      <c r="AD117">
        <v>2014</v>
      </c>
      <c r="AE117">
        <v>29.798127399999998</v>
      </c>
      <c r="AF117">
        <v>33.978554799999998</v>
      </c>
      <c r="AG117">
        <v>28.236882600000001</v>
      </c>
      <c r="AH117">
        <v>47.108100999999998</v>
      </c>
      <c r="AI117">
        <f t="shared" si="21"/>
        <v>13.1295462</v>
      </c>
    </row>
    <row r="118" spans="1:35" x14ac:dyDescent="0.2">
      <c r="A118">
        <v>1980</v>
      </c>
      <c r="B118">
        <v>4</v>
      </c>
      <c r="C118">
        <v>37.417499999999997</v>
      </c>
      <c r="AD118">
        <v>2015</v>
      </c>
      <c r="AE118">
        <v>28.515000000000001</v>
      </c>
      <c r="AF118">
        <v>32.947423999999998</v>
      </c>
      <c r="AG118">
        <v>40.094999999999999</v>
      </c>
      <c r="AH118">
        <v>55.472678999999999</v>
      </c>
      <c r="AI118">
        <f t="shared" si="21"/>
        <v>22.525255000000001</v>
      </c>
    </row>
    <row r="119" spans="1:35" x14ac:dyDescent="0.2">
      <c r="A119">
        <v>1980</v>
      </c>
      <c r="B119">
        <v>5</v>
      </c>
      <c r="C119">
        <v>52.302500000000002</v>
      </c>
    </row>
    <row r="120" spans="1:35" x14ac:dyDescent="0.2">
      <c r="A120">
        <v>1980</v>
      </c>
      <c r="B120">
        <v>7</v>
      </c>
      <c r="C120">
        <v>55.297499999999999</v>
      </c>
      <c r="AD120" s="6" t="s">
        <v>70</v>
      </c>
      <c r="AE120" s="6">
        <f>AVERAGE(AE74:AE118)</f>
        <v>26.165998343181819</v>
      </c>
      <c r="AF120" s="6">
        <f>AVERAGE(AF74:AF118)</f>
        <v>33.419425984090907</v>
      </c>
      <c r="AG120" s="6">
        <f>AVERAGE(AG74:AG118)</f>
        <v>44.279902959090911</v>
      </c>
      <c r="AH120" s="6">
        <f>AVERAGE(AH74:AH118)</f>
        <v>65.151251500000001</v>
      </c>
      <c r="AI120" s="6">
        <f>AVERAGE(AI74:AI118)</f>
        <v>31.731825515909087</v>
      </c>
    </row>
    <row r="121" spans="1:35" x14ac:dyDescent="0.2">
      <c r="A121">
        <v>1980</v>
      </c>
      <c r="B121">
        <v>8</v>
      </c>
      <c r="C121">
        <v>42.505000000000003</v>
      </c>
      <c r="AD121" s="135" t="s">
        <v>276</v>
      </c>
      <c r="AE121" s="6">
        <f>MIN(AE74:AE118)</f>
        <v>11.092675</v>
      </c>
      <c r="AF121" s="6">
        <f>MIN(AF74:AF118)</f>
        <v>15.906896</v>
      </c>
      <c r="AG121" s="6">
        <f>MIN(AG74:AG118)</f>
        <v>21.164360899999998</v>
      </c>
      <c r="AH121" s="6">
        <f>MIN(AH74:AH118)</f>
        <v>31.318560000000002</v>
      </c>
      <c r="AI121" s="6">
        <f>MIN(AI74:AI118)</f>
        <v>-8.7617399999999996</v>
      </c>
    </row>
    <row r="122" spans="1:35" x14ac:dyDescent="0.2">
      <c r="A122">
        <v>1980</v>
      </c>
      <c r="B122">
        <v>9</v>
      </c>
      <c r="C122">
        <v>47.914999999999999</v>
      </c>
      <c r="AD122" s="135" t="s">
        <v>277</v>
      </c>
      <c r="AE122" s="6">
        <f>MAX(AE74:AE118)</f>
        <v>42.282615700000001</v>
      </c>
      <c r="AF122" s="6">
        <f>MAX(AF74:AF118)</f>
        <v>57.908504999999998</v>
      </c>
      <c r="AG122" s="6">
        <f>MAX(AG74:AG118)</f>
        <v>88.329077699999999</v>
      </c>
      <c r="AH122" s="6">
        <f>MAX(AH74:AH118)</f>
        <v>138.66404199999999</v>
      </c>
      <c r="AI122" s="6">
        <f>MAX(AI74:AI118)</f>
        <v>93.209022199999993</v>
      </c>
    </row>
    <row r="123" spans="1:35" x14ac:dyDescent="0.2">
      <c r="A123">
        <v>1980</v>
      </c>
      <c r="B123">
        <v>10</v>
      </c>
      <c r="C123">
        <v>51.092500000000001</v>
      </c>
      <c r="AD123" s="135" t="s">
        <v>353</v>
      </c>
      <c r="AE123" s="6">
        <f>STDEV(AE74:AE118)</f>
        <v>7.8799054986574166</v>
      </c>
      <c r="AF123" s="6">
        <f>STDEV(AF74:AF118)</f>
        <v>9.1756939016694385</v>
      </c>
      <c r="AG123" s="6">
        <f>STDEV(AG74:AG118)</f>
        <v>14.65136144901907</v>
      </c>
      <c r="AH123" s="6">
        <f>STDEV(AH74:AH118)</f>
        <v>20.337952846947214</v>
      </c>
      <c r="AI123" s="6">
        <f>STDEV(AI74:AI118)</f>
        <v>20.587640605555652</v>
      </c>
    </row>
    <row r="124" spans="1:35" x14ac:dyDescent="0.2">
      <c r="A124">
        <v>1980</v>
      </c>
      <c r="B124">
        <v>11</v>
      </c>
      <c r="C124">
        <v>52.994999999999997</v>
      </c>
    </row>
    <row r="125" spans="1:35" x14ac:dyDescent="0.2">
      <c r="A125">
        <v>1980</v>
      </c>
      <c r="B125">
        <v>12</v>
      </c>
      <c r="C125">
        <v>51.667499999999997</v>
      </c>
    </row>
    <row r="126" spans="1:35" x14ac:dyDescent="0.2">
      <c r="A126">
        <v>1980</v>
      </c>
      <c r="B126">
        <v>13</v>
      </c>
      <c r="C126">
        <v>56.292499999999997</v>
      </c>
    </row>
    <row r="127" spans="1:35" x14ac:dyDescent="0.2">
      <c r="A127">
        <v>1980</v>
      </c>
      <c r="B127">
        <v>14</v>
      </c>
      <c r="C127">
        <v>52.06</v>
      </c>
      <c r="X127" s="12" t="s">
        <v>59</v>
      </c>
      <c r="Y127" s="12" t="s">
        <v>59</v>
      </c>
    </row>
    <row r="128" spans="1:35" x14ac:dyDescent="0.2">
      <c r="A128">
        <v>1981</v>
      </c>
      <c r="B128">
        <v>1</v>
      </c>
      <c r="C128">
        <v>21.66</v>
      </c>
      <c r="W128" s="6" t="s">
        <v>79</v>
      </c>
      <c r="X128" s="12" t="s">
        <v>56</v>
      </c>
      <c r="Y128" s="12" t="s">
        <v>56</v>
      </c>
      <c r="AC128" s="12" t="s">
        <v>53</v>
      </c>
      <c r="AE128" s="12" t="s">
        <v>53</v>
      </c>
      <c r="AF128" s="12" t="s">
        <v>53</v>
      </c>
    </row>
    <row r="129" spans="1:32" x14ac:dyDescent="0.2">
      <c r="A129">
        <v>1981</v>
      </c>
      <c r="B129">
        <v>2</v>
      </c>
      <c r="C129">
        <v>19.5425</v>
      </c>
      <c r="T129" s="12" t="s">
        <v>57</v>
      </c>
      <c r="V129" s="6" t="s">
        <v>77</v>
      </c>
      <c r="W129" s="6" t="s">
        <v>78</v>
      </c>
      <c r="X129" s="12" t="s">
        <v>54</v>
      </c>
      <c r="Y129" s="12" t="s">
        <v>54</v>
      </c>
      <c r="AE129" s="16" t="s">
        <v>60</v>
      </c>
      <c r="AF129" s="16" t="s">
        <v>60</v>
      </c>
    </row>
    <row r="130" spans="1:32" x14ac:dyDescent="0.2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 t="s">
        <v>73</v>
      </c>
      <c r="W130" s="12" t="s">
        <v>45</v>
      </c>
      <c r="X130" s="12" t="s">
        <v>45</v>
      </c>
      <c r="Y130" s="12" t="s">
        <v>55</v>
      </c>
      <c r="AC130" s="12" t="s">
        <v>45</v>
      </c>
      <c r="AD130" s="12" t="s">
        <v>55</v>
      </c>
      <c r="AE130" s="12" t="s">
        <v>50</v>
      </c>
      <c r="AF130" s="12" t="s">
        <v>52</v>
      </c>
    </row>
    <row r="131" spans="1:32" x14ac:dyDescent="0.2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 t="s">
        <v>74</v>
      </c>
      <c r="W131" s="15" t="s">
        <v>45</v>
      </c>
      <c r="X131" s="15" t="s">
        <v>48</v>
      </c>
      <c r="Y131" s="15" t="s">
        <v>48</v>
      </c>
      <c r="Z131" s="15" t="s">
        <v>61</v>
      </c>
      <c r="AA131" s="15"/>
      <c r="AB131" s="15" t="s">
        <v>62</v>
      </c>
      <c r="AC131" s="15" t="s">
        <v>49</v>
      </c>
      <c r="AD131" s="15" t="s">
        <v>49</v>
      </c>
      <c r="AE131" s="15" t="s">
        <v>51</v>
      </c>
      <c r="AF131" s="15" t="s">
        <v>51</v>
      </c>
    </row>
    <row r="132" spans="1:32" x14ac:dyDescent="0.2">
      <c r="A132">
        <v>1981</v>
      </c>
      <c r="B132">
        <v>5</v>
      </c>
      <c r="C132">
        <v>34.905000000000001</v>
      </c>
      <c r="O132" s="14">
        <v>1999</v>
      </c>
      <c r="P132">
        <f>(V132/U132)</f>
        <v>0.94784149473684209</v>
      </c>
      <c r="Q132">
        <f>(W132/V132)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>
        <v>54.026965199999999</v>
      </c>
      <c r="W132" s="14">
        <v>66.8</v>
      </c>
      <c r="X132">
        <f t="shared" ref="X132:Y139" si="22">X141*60*1.12</f>
        <v>2083.9888003199999</v>
      </c>
      <c r="Y132" s="14">
        <f t="shared" si="22"/>
        <v>3190.6559999999999</v>
      </c>
      <c r="Z132" s="14">
        <f t="shared" ref="Z132:AB138" si="23">Z141*60*1.12</f>
        <v>2491.9466476800003</v>
      </c>
      <c r="AA132" s="14"/>
      <c r="AB132" s="14">
        <f t="shared" si="23"/>
        <v>3190.6422441600002</v>
      </c>
      <c r="AC132">
        <f t="shared" ref="AC132:AD139" si="24">((X132/1.12/60)*8.18)-S132*0.7</f>
        <v>225.67601765799995</v>
      </c>
      <c r="AD132">
        <f t="shared" si="24"/>
        <v>336.63638568292481</v>
      </c>
      <c r="AE132">
        <f>((Z132/1.12/60)*8.18)-60*0.7</f>
        <v>261.33517229199998</v>
      </c>
      <c r="AF132">
        <f>((AB132/1.12/60)*8.18)-80*0.7</f>
        <v>332.384725554</v>
      </c>
    </row>
    <row r="133" spans="1:32" x14ac:dyDescent="0.2">
      <c r="A133">
        <v>1981</v>
      </c>
      <c r="B133">
        <v>6</v>
      </c>
      <c r="C133">
        <v>37.54</v>
      </c>
      <c r="O133" s="14">
        <v>2000</v>
      </c>
      <c r="P133">
        <f t="shared" ref="P133:P141" si="25">(V133/U133)</f>
        <v>0.69117302105263156</v>
      </c>
      <c r="Q133">
        <f t="shared" ref="Q133:Q141" si="26">(W133/V133)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>
        <v>39.396862200000001</v>
      </c>
      <c r="W133" s="14">
        <v>55.5</v>
      </c>
      <c r="X133">
        <f t="shared" si="22"/>
        <v>2429.58272928</v>
      </c>
      <c r="Y133" s="14">
        <f t="shared" si="22"/>
        <v>1583.232</v>
      </c>
      <c r="Z133" s="14">
        <f t="shared" si="23"/>
        <v>2793.7216607999999</v>
      </c>
      <c r="AA133" s="14"/>
      <c r="AB133" s="14">
        <f t="shared" si="23"/>
        <v>3217.5555014400002</v>
      </c>
      <c r="AC133">
        <f t="shared" si="24"/>
        <v>264.94385008199998</v>
      </c>
      <c r="AD133">
        <f t="shared" si="24"/>
        <v>185.43032070266239</v>
      </c>
      <c r="AE133">
        <f t="shared" ref="AE133:AE139" si="27">((Z133/1.12/60)*8.18)-60*0.7</f>
        <v>298.06909501999996</v>
      </c>
      <c r="AF133">
        <f t="shared" ref="AF133:AF139" si="28">((AB133/1.12/60)*8.18)-80*0.7</f>
        <v>335.66077383599998</v>
      </c>
    </row>
    <row r="134" spans="1:32" x14ac:dyDescent="0.2">
      <c r="A134">
        <v>1981</v>
      </c>
      <c r="B134">
        <v>7</v>
      </c>
      <c r="C134">
        <v>38.782499999999999</v>
      </c>
      <c r="O134" s="14">
        <v>2001</v>
      </c>
      <c r="P134">
        <f t="shared" si="25"/>
        <v>0.37130457719298243</v>
      </c>
      <c r="Q134">
        <f t="shared" si="26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>
        <v>21.164360899999998</v>
      </c>
      <c r="W134" s="14">
        <v>51.4</v>
      </c>
      <c r="X134">
        <f t="shared" si="22"/>
        <v>1845.8949465600001</v>
      </c>
      <c r="Y134" s="14">
        <f t="shared" si="22"/>
        <v>1519.3048012800002</v>
      </c>
      <c r="Z134" s="14">
        <f t="shared" si="23"/>
        <v>1877.3388950400001</v>
      </c>
      <c r="AA134" s="14"/>
      <c r="AB134" s="14">
        <f t="shared" si="23"/>
        <v>1727.0534937600003</v>
      </c>
      <c r="AC134">
        <f t="shared" si="24"/>
        <v>207.19375986399999</v>
      </c>
      <c r="AD134">
        <f t="shared" si="24"/>
        <v>184.939185632</v>
      </c>
      <c r="AE134">
        <f t="shared" si="27"/>
        <v>186.52131192599998</v>
      </c>
      <c r="AF134">
        <f t="shared" si="28"/>
        <v>154.22764254399999</v>
      </c>
    </row>
    <row r="135" spans="1:32" x14ac:dyDescent="0.2">
      <c r="A135">
        <v>1981</v>
      </c>
      <c r="B135">
        <v>8</v>
      </c>
      <c r="C135">
        <v>34.817500000000003</v>
      </c>
      <c r="O135" s="14">
        <v>2002</v>
      </c>
      <c r="P135">
        <f t="shared" si="25"/>
        <v>0.77044924912280699</v>
      </c>
      <c r="Q135">
        <f t="shared" si="26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>
        <v>43.915607199999997</v>
      </c>
      <c r="W135" s="14">
        <v>55.26</v>
      </c>
      <c r="X135">
        <f t="shared" si="22"/>
        <v>3231.85451904</v>
      </c>
      <c r="Y135" s="14">
        <f t="shared" si="22"/>
        <v>3144.95678112</v>
      </c>
      <c r="Z135" s="14">
        <f t="shared" si="23"/>
        <v>2997.5554761600001</v>
      </c>
      <c r="AA135" s="14"/>
      <c r="AB135" s="14">
        <f t="shared" si="23"/>
        <v>2859.3062332800005</v>
      </c>
      <c r="AC135">
        <f t="shared" si="24"/>
        <v>366.10133877599998</v>
      </c>
      <c r="AD135">
        <f t="shared" si="24"/>
        <v>382.82360817799997</v>
      </c>
      <c r="AE135">
        <f t="shared" si="27"/>
        <v>322.88100885400002</v>
      </c>
      <c r="AF135">
        <f t="shared" si="28"/>
        <v>292.05245518199996</v>
      </c>
    </row>
    <row r="136" spans="1:32" x14ac:dyDescent="0.2">
      <c r="A136">
        <v>1981</v>
      </c>
      <c r="B136">
        <v>9</v>
      </c>
      <c r="C136">
        <v>36.784999999999997</v>
      </c>
      <c r="O136" s="14">
        <v>2003</v>
      </c>
      <c r="P136">
        <f t="shared" si="25"/>
        <v>1.549632942105263</v>
      </c>
      <c r="Q136">
        <f t="shared" si="26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>
        <v>88.329077699999999</v>
      </c>
      <c r="W136" s="14">
        <v>91.8</v>
      </c>
      <c r="X136">
        <f t="shared" si="22"/>
        <v>5089.7469504000001</v>
      </c>
      <c r="Y136" s="14">
        <f t="shared" si="22"/>
        <v>5996.1402412799998</v>
      </c>
      <c r="Z136" s="14">
        <f t="shared" si="23"/>
        <v>5089.7469504000001</v>
      </c>
      <c r="AA136" s="14"/>
      <c r="AB136" s="14">
        <f t="shared" si="23"/>
        <v>5996.1402412799998</v>
      </c>
      <c r="AC136">
        <f t="shared" si="24"/>
        <v>580.35550675999991</v>
      </c>
      <c r="AD136">
        <f t="shared" si="24"/>
        <v>683.69555486969591</v>
      </c>
      <c r="AE136">
        <f t="shared" si="27"/>
        <v>577.55550675999996</v>
      </c>
      <c r="AF136">
        <f t="shared" si="28"/>
        <v>673.88730913199993</v>
      </c>
    </row>
    <row r="137" spans="1:32" x14ac:dyDescent="0.2">
      <c r="A137">
        <v>1981</v>
      </c>
      <c r="B137">
        <v>10</v>
      </c>
      <c r="C137">
        <v>33.637500000000003</v>
      </c>
      <c r="O137" s="14">
        <v>2004</v>
      </c>
      <c r="P137">
        <f t="shared" si="25"/>
        <v>1.0649122807017544</v>
      </c>
      <c r="Q137">
        <f t="shared" si="26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>
        <v>60.7</v>
      </c>
      <c r="W137" s="14">
        <v>43.7</v>
      </c>
      <c r="X137">
        <f t="shared" si="22"/>
        <v>1935.3600000000001</v>
      </c>
      <c r="Y137" s="14">
        <f t="shared" si="22"/>
        <v>3763.2000000000003</v>
      </c>
      <c r="Z137" s="14">
        <f t="shared" si="23"/>
        <v>3608.6400000000003</v>
      </c>
      <c r="AA137" s="14"/>
      <c r="AB137" s="14">
        <f t="shared" si="23"/>
        <v>3763.2000000000003</v>
      </c>
      <c r="AC137">
        <f t="shared" si="24"/>
        <v>221.584</v>
      </c>
      <c r="AD137">
        <f t="shared" si="24"/>
        <v>402.54175359999999</v>
      </c>
      <c r="AE137">
        <f t="shared" si="27"/>
        <v>397.26600000000002</v>
      </c>
      <c r="AF137">
        <f t="shared" si="28"/>
        <v>402.08</v>
      </c>
    </row>
    <row r="138" spans="1:32" x14ac:dyDescent="0.2">
      <c r="A138">
        <v>1981</v>
      </c>
      <c r="B138">
        <v>11</v>
      </c>
      <c r="C138">
        <v>40.777500000000003</v>
      </c>
      <c r="O138" s="14">
        <v>2005</v>
      </c>
      <c r="P138">
        <f t="shared" si="25"/>
        <v>0.7505183561403509</v>
      </c>
      <c r="Q138">
        <f t="shared" si="26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>
        <v>42.7795463</v>
      </c>
      <c r="W138" s="14">
        <v>53</v>
      </c>
      <c r="X138">
        <f t="shared" si="22"/>
        <v>2239.7760000000003</v>
      </c>
      <c r="Y138" s="14">
        <f t="shared" si="22"/>
        <v>2239.7760000000003</v>
      </c>
      <c r="Z138" s="14">
        <f t="shared" si="23"/>
        <v>2561.5569033600004</v>
      </c>
      <c r="AA138" s="14"/>
      <c r="AB138" s="14">
        <f t="shared" si="23"/>
        <v>2607.0887068800002</v>
      </c>
      <c r="AC138">
        <f t="shared" si="24"/>
        <v>244.63940000000002</v>
      </c>
      <c r="AD138">
        <f t="shared" si="24"/>
        <v>251.36847198297602</v>
      </c>
      <c r="AE138">
        <f t="shared" si="27"/>
        <v>269.80856353399997</v>
      </c>
      <c r="AF138">
        <f t="shared" si="28"/>
        <v>261.350976522</v>
      </c>
    </row>
    <row r="139" spans="1:32" x14ac:dyDescent="0.2">
      <c r="A139">
        <v>1981</v>
      </c>
      <c r="B139">
        <v>12</v>
      </c>
      <c r="C139">
        <v>36.422499999999999</v>
      </c>
      <c r="O139" s="14">
        <v>2006</v>
      </c>
      <c r="P139">
        <f t="shared" si="25"/>
        <v>0.71421052631578952</v>
      </c>
      <c r="Q139">
        <f t="shared" si="26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>
        <v>40.71</v>
      </c>
      <c r="W139" s="14">
        <v>42.7</v>
      </c>
      <c r="X139">
        <f t="shared" si="22"/>
        <v>2584.5120000000002</v>
      </c>
      <c r="Y139" s="14">
        <f t="shared" si="22"/>
        <v>2584.5120000000002</v>
      </c>
      <c r="Z139" s="14">
        <f>Z148*60*1.12</f>
        <v>2272.7040000000002</v>
      </c>
      <c r="AA139" s="14"/>
      <c r="AB139" s="14">
        <f>AB148*60*1.12</f>
        <v>2707.4880000000003</v>
      </c>
      <c r="AC139">
        <f t="shared" si="24"/>
        <v>307.6028</v>
      </c>
      <c r="AD139">
        <f t="shared" si="24"/>
        <v>303.78745728000001</v>
      </c>
      <c r="AE139">
        <f t="shared" si="27"/>
        <v>234.64760000000001</v>
      </c>
      <c r="AF139">
        <f t="shared" si="28"/>
        <v>273.57220000000001</v>
      </c>
    </row>
    <row r="140" spans="1:32" x14ac:dyDescent="0.2">
      <c r="A140">
        <v>1981</v>
      </c>
      <c r="B140">
        <v>13</v>
      </c>
      <c r="C140">
        <v>36.872500000000002</v>
      </c>
      <c r="O140" s="14">
        <v>2007</v>
      </c>
      <c r="P140">
        <f t="shared" si="25"/>
        <v>0.88263157894736843</v>
      </c>
      <c r="Q140">
        <f t="shared" si="26"/>
        <v>1.1027628702047305</v>
      </c>
      <c r="R140" s="14">
        <v>2007</v>
      </c>
      <c r="S140" s="14"/>
      <c r="T140" s="14"/>
      <c r="U140" s="14">
        <v>57</v>
      </c>
      <c r="V140" s="14">
        <v>50.31</v>
      </c>
      <c r="W140" s="14">
        <v>55.48</v>
      </c>
      <c r="Y140" s="14"/>
      <c r="AC140" s="6">
        <f>AVERAGE(AC132:AC139)</f>
        <v>302.26208414249999</v>
      </c>
      <c r="AD140" s="6">
        <f>AVERAGE(AD132:AD139)</f>
        <v>341.40284224103243</v>
      </c>
      <c r="AE140" s="6">
        <f>AVERAGE(AE132:AE139)</f>
        <v>318.51053229824993</v>
      </c>
      <c r="AF140" s="6">
        <f>AVERAGE(AF132:AF139)</f>
        <v>340.65201034624999</v>
      </c>
    </row>
    <row r="141" spans="1:32" x14ac:dyDescent="0.2">
      <c r="A141">
        <v>1981</v>
      </c>
      <c r="B141">
        <v>14</v>
      </c>
      <c r="C141">
        <v>44.3125</v>
      </c>
      <c r="O141" s="14">
        <v>2008</v>
      </c>
      <c r="P141">
        <f t="shared" si="25"/>
        <v>1.6368421052631579</v>
      </c>
      <c r="Q141">
        <f t="shared" si="26"/>
        <v>0.9648445873526259</v>
      </c>
      <c r="R141" s="14">
        <v>2008</v>
      </c>
      <c r="S141" s="14"/>
      <c r="T141" s="14">
        <v>112</v>
      </c>
      <c r="U141" s="14">
        <v>57</v>
      </c>
      <c r="V141" s="14">
        <v>93.3</v>
      </c>
      <c r="W141" s="14">
        <v>90.02</v>
      </c>
      <c r="X141" s="14">
        <v>31.011738099999999</v>
      </c>
      <c r="Y141" s="14">
        <v>47.48</v>
      </c>
      <c r="Z141">
        <v>37.082539400000002</v>
      </c>
      <c r="AB141">
        <v>47.479795299999999</v>
      </c>
    </row>
    <row r="142" spans="1:32" x14ac:dyDescent="0.2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X142" s="14">
        <v>36.154504899999999</v>
      </c>
      <c r="Y142" s="14">
        <v>23.56</v>
      </c>
      <c r="Z142">
        <v>41.573239000000001</v>
      </c>
      <c r="AB142">
        <v>47.880290199999997</v>
      </c>
    </row>
    <row r="143" spans="1:32" x14ac:dyDescent="0.2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X143" s="14">
        <v>27.468674799999999</v>
      </c>
      <c r="Y143" s="14">
        <v>22.608702399999999</v>
      </c>
      <c r="Z143">
        <v>27.9365907</v>
      </c>
      <c r="AB143">
        <v>25.700200800000001</v>
      </c>
    </row>
    <row r="144" spans="1:32" x14ac:dyDescent="0.2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X144" s="14">
        <v>48.093073199999999</v>
      </c>
      <c r="Y144" s="14">
        <v>46.799952099999999</v>
      </c>
      <c r="Z144">
        <v>44.606480300000001</v>
      </c>
      <c r="AB144">
        <v>42.549199899999998</v>
      </c>
    </row>
    <row r="145" spans="1:28" x14ac:dyDescent="0.2">
      <c r="A145">
        <v>1982</v>
      </c>
      <c r="B145">
        <v>4</v>
      </c>
      <c r="C145">
        <v>32.82</v>
      </c>
      <c r="O145" s="14">
        <v>2012</v>
      </c>
      <c r="R145" s="14">
        <v>2012</v>
      </c>
      <c r="X145" s="14">
        <v>75.740281999999993</v>
      </c>
      <c r="Y145" s="14">
        <v>89.228277399999996</v>
      </c>
      <c r="Z145">
        <v>75.740281999999993</v>
      </c>
      <c r="AB145">
        <v>89.228277399999996</v>
      </c>
    </row>
    <row r="146" spans="1:28" x14ac:dyDescent="0.2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X146" s="14">
        <v>28.8</v>
      </c>
      <c r="Y146" s="14">
        <v>56</v>
      </c>
      <c r="Z146">
        <v>53.7</v>
      </c>
      <c r="AB146">
        <v>56</v>
      </c>
    </row>
    <row r="147" spans="1:28" x14ac:dyDescent="0.2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X147" s="14">
        <v>33.33</v>
      </c>
      <c r="Y147" s="14">
        <v>33.33</v>
      </c>
      <c r="Z147">
        <v>38.118406299999997</v>
      </c>
      <c r="AB147">
        <v>38.795962899999999</v>
      </c>
    </row>
    <row r="148" spans="1:28" x14ac:dyDescent="0.2">
      <c r="A148">
        <v>1982</v>
      </c>
      <c r="B148">
        <v>7</v>
      </c>
      <c r="C148">
        <v>27.8</v>
      </c>
      <c r="O148" s="14">
        <v>2015</v>
      </c>
      <c r="R148" s="14">
        <v>2015</v>
      </c>
      <c r="X148" s="14">
        <v>38.46</v>
      </c>
      <c r="Y148" s="14">
        <v>38.46</v>
      </c>
      <c r="Z148">
        <v>33.82</v>
      </c>
      <c r="AB148">
        <v>40.29</v>
      </c>
    </row>
    <row r="149" spans="1:28" x14ac:dyDescent="0.2">
      <c r="A149">
        <v>1982</v>
      </c>
      <c r="B149">
        <v>8</v>
      </c>
      <c r="C149">
        <v>16.88</v>
      </c>
    </row>
    <row r="150" spans="1:28" x14ac:dyDescent="0.2">
      <c r="A150">
        <v>1982</v>
      </c>
      <c r="B150">
        <v>9</v>
      </c>
      <c r="C150">
        <v>26.164999999999999</v>
      </c>
    </row>
    <row r="151" spans="1:28" x14ac:dyDescent="0.2">
      <c r="A151">
        <v>1982</v>
      </c>
      <c r="B151">
        <v>10</v>
      </c>
      <c r="C151">
        <v>33.82</v>
      </c>
    </row>
    <row r="152" spans="1:28" x14ac:dyDescent="0.2">
      <c r="A152">
        <v>1982</v>
      </c>
      <c r="B152">
        <v>11</v>
      </c>
      <c r="C152">
        <v>34.392499999999998</v>
      </c>
    </row>
    <row r="153" spans="1:28" x14ac:dyDescent="0.2">
      <c r="A153">
        <v>1982</v>
      </c>
      <c r="B153">
        <v>12</v>
      </c>
      <c r="C153">
        <v>28.282499999999999</v>
      </c>
    </row>
    <row r="154" spans="1:28" x14ac:dyDescent="0.2">
      <c r="A154">
        <v>1982</v>
      </c>
      <c r="B154">
        <v>13</v>
      </c>
      <c r="C154">
        <v>33.122500000000002</v>
      </c>
    </row>
    <row r="155" spans="1:28" x14ac:dyDescent="0.2">
      <c r="A155">
        <v>1982</v>
      </c>
      <c r="B155">
        <v>14</v>
      </c>
      <c r="C155">
        <v>30.4925</v>
      </c>
    </row>
    <row r="156" spans="1:28" x14ac:dyDescent="0.2">
      <c r="A156">
        <v>1983</v>
      </c>
      <c r="B156">
        <v>1</v>
      </c>
      <c r="C156">
        <v>38.325000000000003</v>
      </c>
    </row>
    <row r="157" spans="1:28" x14ac:dyDescent="0.2">
      <c r="A157">
        <v>1983</v>
      </c>
      <c r="B157">
        <v>2</v>
      </c>
      <c r="C157">
        <v>38.537500000000001</v>
      </c>
    </row>
    <row r="158" spans="1:28" x14ac:dyDescent="0.2">
      <c r="A158">
        <v>1983</v>
      </c>
      <c r="B158">
        <v>3</v>
      </c>
      <c r="C158">
        <v>48.097499999999997</v>
      </c>
    </row>
    <row r="159" spans="1:28" x14ac:dyDescent="0.2">
      <c r="A159">
        <v>1983</v>
      </c>
      <c r="B159">
        <v>4</v>
      </c>
      <c r="C159">
        <v>51.545000000000002</v>
      </c>
    </row>
    <row r="160" spans="1:28" x14ac:dyDescent="0.2">
      <c r="A160">
        <v>1983</v>
      </c>
      <c r="B160">
        <v>5</v>
      </c>
      <c r="C160">
        <v>51.0625</v>
      </c>
    </row>
    <row r="161" spans="1:3" x14ac:dyDescent="0.2">
      <c r="A161">
        <v>1983</v>
      </c>
      <c r="B161">
        <v>6</v>
      </c>
      <c r="C161">
        <v>47.61</v>
      </c>
    </row>
    <row r="162" spans="1:3" x14ac:dyDescent="0.2">
      <c r="A162">
        <v>1983</v>
      </c>
      <c r="B162">
        <v>7</v>
      </c>
      <c r="C162">
        <v>37.417499999999997</v>
      </c>
    </row>
    <row r="163" spans="1:3" x14ac:dyDescent="0.2">
      <c r="A163">
        <v>1983</v>
      </c>
      <c r="B163">
        <v>8</v>
      </c>
      <c r="C163">
        <v>44.377499999999998</v>
      </c>
    </row>
    <row r="164" spans="1:3" x14ac:dyDescent="0.2">
      <c r="A164">
        <v>1983</v>
      </c>
      <c r="B164">
        <v>9</v>
      </c>
      <c r="C164">
        <v>46.3125</v>
      </c>
    </row>
    <row r="165" spans="1:3" x14ac:dyDescent="0.2">
      <c r="A165">
        <v>1983</v>
      </c>
      <c r="B165">
        <v>10</v>
      </c>
      <c r="C165">
        <v>50.73</v>
      </c>
    </row>
    <row r="166" spans="1:3" x14ac:dyDescent="0.2">
      <c r="A166">
        <v>1983</v>
      </c>
      <c r="B166">
        <v>11</v>
      </c>
      <c r="C166">
        <v>48.612499999999997</v>
      </c>
    </row>
    <row r="167" spans="1:3" x14ac:dyDescent="0.2">
      <c r="A167">
        <v>1983</v>
      </c>
      <c r="B167">
        <v>12</v>
      </c>
      <c r="C167">
        <v>49.792499999999997</v>
      </c>
    </row>
    <row r="168" spans="1:3" x14ac:dyDescent="0.2">
      <c r="A168">
        <v>1983</v>
      </c>
      <c r="B168">
        <v>13</v>
      </c>
      <c r="C168">
        <v>33.215000000000003</v>
      </c>
    </row>
    <row r="169" spans="1:3" x14ac:dyDescent="0.2">
      <c r="A169">
        <v>1983</v>
      </c>
      <c r="B169">
        <v>14</v>
      </c>
      <c r="C169">
        <v>46.917499999999997</v>
      </c>
    </row>
    <row r="170" spans="1:3" x14ac:dyDescent="0.2">
      <c r="A170">
        <v>1984</v>
      </c>
      <c r="B170">
        <v>1</v>
      </c>
      <c r="C170">
        <v>32.945</v>
      </c>
    </row>
    <row r="171" spans="1:3" x14ac:dyDescent="0.2">
      <c r="A171">
        <v>1984</v>
      </c>
      <c r="B171">
        <v>2</v>
      </c>
      <c r="C171">
        <v>33.365000000000002</v>
      </c>
    </row>
    <row r="172" spans="1:3" x14ac:dyDescent="0.2">
      <c r="A172">
        <v>1984</v>
      </c>
      <c r="B172">
        <v>3</v>
      </c>
      <c r="C172">
        <v>43.712499999999999</v>
      </c>
    </row>
    <row r="173" spans="1:3" x14ac:dyDescent="0.2">
      <c r="A173">
        <v>1984</v>
      </c>
      <c r="B173">
        <v>4</v>
      </c>
      <c r="C173">
        <v>42.56</v>
      </c>
    </row>
    <row r="174" spans="1:3" x14ac:dyDescent="0.2">
      <c r="A174">
        <v>1984</v>
      </c>
      <c r="B174">
        <v>5</v>
      </c>
      <c r="C174">
        <v>44.6175</v>
      </c>
    </row>
    <row r="175" spans="1:3" x14ac:dyDescent="0.2">
      <c r="A175">
        <v>1984</v>
      </c>
      <c r="B175">
        <v>6</v>
      </c>
      <c r="C175">
        <v>42.227499999999999</v>
      </c>
    </row>
    <row r="176" spans="1:3" x14ac:dyDescent="0.2">
      <c r="A176">
        <v>1984</v>
      </c>
      <c r="B176">
        <v>7</v>
      </c>
      <c r="C176">
        <v>40.35</v>
      </c>
    </row>
    <row r="177" spans="1:3" x14ac:dyDescent="0.2">
      <c r="A177">
        <v>1984</v>
      </c>
      <c r="B177">
        <v>8</v>
      </c>
      <c r="C177">
        <v>36.722499999999997</v>
      </c>
    </row>
    <row r="178" spans="1:3" x14ac:dyDescent="0.2">
      <c r="A178">
        <v>1984</v>
      </c>
      <c r="B178">
        <v>9</v>
      </c>
      <c r="C178">
        <v>41.26</v>
      </c>
    </row>
    <row r="179" spans="1:3" x14ac:dyDescent="0.2">
      <c r="A179">
        <v>1984</v>
      </c>
      <c r="B179">
        <v>10</v>
      </c>
      <c r="C179">
        <v>42.652500000000003</v>
      </c>
    </row>
    <row r="180" spans="1:3" x14ac:dyDescent="0.2">
      <c r="A180">
        <v>1984</v>
      </c>
      <c r="B180">
        <v>11</v>
      </c>
      <c r="C180">
        <v>50.667499999999997</v>
      </c>
    </row>
    <row r="181" spans="1:3" x14ac:dyDescent="0.2">
      <c r="A181">
        <v>1984</v>
      </c>
      <c r="B181">
        <v>12</v>
      </c>
      <c r="C181">
        <v>43.41</v>
      </c>
    </row>
    <row r="182" spans="1:3" x14ac:dyDescent="0.2">
      <c r="A182">
        <v>1984</v>
      </c>
      <c r="B182">
        <v>13</v>
      </c>
      <c r="C182">
        <v>38.172499999999999</v>
      </c>
    </row>
    <row r="183" spans="1:3" x14ac:dyDescent="0.2">
      <c r="A183">
        <v>1984</v>
      </c>
      <c r="B183">
        <v>14</v>
      </c>
      <c r="C183">
        <v>41.984999999999999</v>
      </c>
    </row>
    <row r="184" spans="1:3" x14ac:dyDescent="0.2">
      <c r="A184">
        <v>1985</v>
      </c>
      <c r="B184">
        <v>1</v>
      </c>
      <c r="C184">
        <v>22.807500000000001</v>
      </c>
    </row>
    <row r="185" spans="1:3" x14ac:dyDescent="0.2">
      <c r="A185">
        <v>1985</v>
      </c>
      <c r="B185">
        <v>2</v>
      </c>
      <c r="C185">
        <v>20.4175</v>
      </c>
    </row>
    <row r="186" spans="1:3" x14ac:dyDescent="0.2">
      <c r="A186">
        <v>1985</v>
      </c>
      <c r="B186">
        <v>3</v>
      </c>
      <c r="C186">
        <v>30.4925</v>
      </c>
    </row>
    <row r="187" spans="1:3" x14ac:dyDescent="0.2">
      <c r="A187">
        <v>1985</v>
      </c>
      <c r="B187">
        <v>4</v>
      </c>
      <c r="C187">
        <v>34.305</v>
      </c>
    </row>
    <row r="188" spans="1:3" x14ac:dyDescent="0.2">
      <c r="A188">
        <v>1985</v>
      </c>
      <c r="B188">
        <v>5</v>
      </c>
      <c r="C188">
        <v>34.664999999999999</v>
      </c>
    </row>
    <row r="189" spans="1:3" x14ac:dyDescent="0.2">
      <c r="A189">
        <v>1985</v>
      </c>
      <c r="B189">
        <v>6</v>
      </c>
      <c r="C189">
        <v>33.395000000000003</v>
      </c>
    </row>
    <row r="190" spans="1:3" x14ac:dyDescent="0.2">
      <c r="A190">
        <v>1985</v>
      </c>
      <c r="B190">
        <v>7</v>
      </c>
      <c r="C190">
        <v>30.22</v>
      </c>
    </row>
    <row r="191" spans="1:3" x14ac:dyDescent="0.2">
      <c r="A191">
        <v>1985</v>
      </c>
      <c r="B191">
        <v>8</v>
      </c>
      <c r="C191">
        <v>30.672499999999999</v>
      </c>
    </row>
    <row r="192" spans="1:3" x14ac:dyDescent="0.2">
      <c r="A192">
        <v>1985</v>
      </c>
      <c r="B192">
        <v>9</v>
      </c>
      <c r="C192">
        <v>35.027500000000003</v>
      </c>
    </row>
    <row r="193" spans="1:3" x14ac:dyDescent="0.2">
      <c r="A193">
        <v>1985</v>
      </c>
      <c r="B193">
        <v>10</v>
      </c>
      <c r="C193">
        <v>35.270000000000003</v>
      </c>
    </row>
    <row r="194" spans="1:3" x14ac:dyDescent="0.2">
      <c r="A194">
        <v>1985</v>
      </c>
      <c r="B194">
        <v>11</v>
      </c>
      <c r="C194">
        <v>34.817500000000003</v>
      </c>
    </row>
    <row r="195" spans="1:3" x14ac:dyDescent="0.2">
      <c r="A195">
        <v>1985</v>
      </c>
      <c r="B195">
        <v>12</v>
      </c>
      <c r="C195">
        <v>35.695</v>
      </c>
    </row>
    <row r="196" spans="1:3" x14ac:dyDescent="0.2">
      <c r="A196">
        <v>1985</v>
      </c>
      <c r="B196">
        <v>13</v>
      </c>
      <c r="C196">
        <v>27.86</v>
      </c>
    </row>
    <row r="197" spans="1:3" x14ac:dyDescent="0.2">
      <c r="A197">
        <v>1985</v>
      </c>
      <c r="B197">
        <v>14</v>
      </c>
      <c r="C197">
        <v>35.057499999999997</v>
      </c>
    </row>
    <row r="198" spans="1:3" x14ac:dyDescent="0.2">
      <c r="A198">
        <v>1986</v>
      </c>
      <c r="B198">
        <v>1</v>
      </c>
      <c r="C198">
        <v>37.75</v>
      </c>
    </row>
    <row r="199" spans="1:3" x14ac:dyDescent="0.2">
      <c r="A199">
        <v>1986</v>
      </c>
      <c r="B199">
        <v>2</v>
      </c>
      <c r="C199">
        <v>40.3825</v>
      </c>
    </row>
    <row r="200" spans="1:3" x14ac:dyDescent="0.2">
      <c r="A200">
        <v>1986</v>
      </c>
      <c r="B200">
        <v>3</v>
      </c>
      <c r="C200">
        <v>42.44</v>
      </c>
    </row>
    <row r="201" spans="1:3" x14ac:dyDescent="0.2">
      <c r="A201">
        <v>1986</v>
      </c>
      <c r="B201">
        <v>4</v>
      </c>
      <c r="C201">
        <v>43.077500000000001</v>
      </c>
    </row>
    <row r="202" spans="1:3" x14ac:dyDescent="0.2">
      <c r="A202">
        <v>1986</v>
      </c>
      <c r="B202">
        <v>5</v>
      </c>
      <c r="C202">
        <v>44.467500000000001</v>
      </c>
    </row>
    <row r="203" spans="1:3" x14ac:dyDescent="0.2">
      <c r="A203">
        <v>1986</v>
      </c>
      <c r="B203">
        <v>6</v>
      </c>
      <c r="C203">
        <v>45.375</v>
      </c>
    </row>
    <row r="204" spans="1:3" x14ac:dyDescent="0.2">
      <c r="A204">
        <v>1986</v>
      </c>
      <c r="B204">
        <v>7</v>
      </c>
      <c r="C204">
        <v>46.01</v>
      </c>
    </row>
    <row r="205" spans="1:3" x14ac:dyDescent="0.2">
      <c r="A205">
        <v>1986</v>
      </c>
      <c r="B205">
        <v>8</v>
      </c>
      <c r="C205">
        <v>40.8675</v>
      </c>
    </row>
    <row r="206" spans="1:3" x14ac:dyDescent="0.2">
      <c r="A206">
        <v>1986</v>
      </c>
      <c r="B206">
        <v>9</v>
      </c>
      <c r="C206">
        <v>43.65</v>
      </c>
    </row>
    <row r="207" spans="1:3" x14ac:dyDescent="0.2">
      <c r="A207">
        <v>1986</v>
      </c>
      <c r="B207">
        <v>10</v>
      </c>
      <c r="C207">
        <v>44.192500000000003</v>
      </c>
    </row>
    <row r="208" spans="1:3" x14ac:dyDescent="0.2">
      <c r="A208">
        <v>1986</v>
      </c>
      <c r="B208">
        <v>11</v>
      </c>
      <c r="C208">
        <v>46.402500000000003</v>
      </c>
    </row>
    <row r="209" spans="1:3" x14ac:dyDescent="0.2">
      <c r="A209">
        <v>1986</v>
      </c>
      <c r="B209">
        <v>12</v>
      </c>
      <c r="C209">
        <v>43.317500000000003</v>
      </c>
    </row>
    <row r="210" spans="1:3" x14ac:dyDescent="0.2">
      <c r="A210">
        <v>1986</v>
      </c>
      <c r="B210">
        <v>13</v>
      </c>
      <c r="C210">
        <v>43.32</v>
      </c>
    </row>
    <row r="211" spans="1:3" x14ac:dyDescent="0.2">
      <c r="A211">
        <v>1986</v>
      </c>
      <c r="B211">
        <v>14</v>
      </c>
      <c r="C211">
        <v>45.372500000000002</v>
      </c>
    </row>
    <row r="212" spans="1:3" x14ac:dyDescent="0.2">
      <c r="A212">
        <v>1987</v>
      </c>
      <c r="B212">
        <v>1</v>
      </c>
      <c r="C212">
        <v>30.885000000000002</v>
      </c>
    </row>
    <row r="213" spans="1:3" x14ac:dyDescent="0.2">
      <c r="A213">
        <v>1987</v>
      </c>
      <c r="B213">
        <v>2</v>
      </c>
      <c r="C213">
        <v>30.4925</v>
      </c>
    </row>
    <row r="214" spans="1:3" x14ac:dyDescent="0.2">
      <c r="A214">
        <v>1987</v>
      </c>
      <c r="B214">
        <v>3</v>
      </c>
      <c r="C214">
        <v>37.055</v>
      </c>
    </row>
    <row r="215" spans="1:3" x14ac:dyDescent="0.2">
      <c r="A215">
        <v>1987</v>
      </c>
      <c r="B215">
        <v>4</v>
      </c>
      <c r="C215">
        <v>41.112499999999997</v>
      </c>
    </row>
    <row r="216" spans="1:3" x14ac:dyDescent="0.2">
      <c r="A216">
        <v>1987</v>
      </c>
      <c r="B216">
        <v>5</v>
      </c>
      <c r="C216">
        <v>42.652500000000003</v>
      </c>
    </row>
    <row r="217" spans="1:3" x14ac:dyDescent="0.2">
      <c r="A217">
        <v>1987</v>
      </c>
      <c r="B217">
        <v>6</v>
      </c>
      <c r="C217">
        <v>42.982500000000002</v>
      </c>
    </row>
    <row r="218" spans="1:3" x14ac:dyDescent="0.2">
      <c r="A218">
        <v>1987</v>
      </c>
      <c r="B218">
        <v>7</v>
      </c>
      <c r="C218">
        <v>41.502499999999998</v>
      </c>
    </row>
    <row r="219" spans="1:3" x14ac:dyDescent="0.2">
      <c r="A219">
        <v>1987</v>
      </c>
      <c r="B219">
        <v>8</v>
      </c>
      <c r="C219">
        <v>37.237499999999997</v>
      </c>
    </row>
    <row r="220" spans="1:3" x14ac:dyDescent="0.2">
      <c r="A220">
        <v>1987</v>
      </c>
      <c r="B220">
        <v>9</v>
      </c>
      <c r="C220">
        <v>39.567500000000003</v>
      </c>
    </row>
    <row r="221" spans="1:3" x14ac:dyDescent="0.2">
      <c r="A221">
        <v>1987</v>
      </c>
      <c r="B221">
        <v>10</v>
      </c>
      <c r="C221">
        <v>40.93</v>
      </c>
    </row>
    <row r="222" spans="1:3" x14ac:dyDescent="0.2">
      <c r="A222">
        <v>1987</v>
      </c>
      <c r="B222">
        <v>11</v>
      </c>
      <c r="C222">
        <v>36.842500000000001</v>
      </c>
    </row>
    <row r="223" spans="1:3" x14ac:dyDescent="0.2">
      <c r="A223">
        <v>1987</v>
      </c>
      <c r="B223">
        <v>12</v>
      </c>
      <c r="C223">
        <v>43.407499999999999</v>
      </c>
    </row>
    <row r="224" spans="1:3" x14ac:dyDescent="0.2">
      <c r="A224">
        <v>1987</v>
      </c>
      <c r="B224">
        <v>13</v>
      </c>
      <c r="C224">
        <v>31.217500000000001</v>
      </c>
    </row>
    <row r="225" spans="1:3" x14ac:dyDescent="0.2">
      <c r="A225">
        <v>1987</v>
      </c>
      <c r="B225">
        <v>14</v>
      </c>
      <c r="C225">
        <v>43.65</v>
      </c>
    </row>
    <row r="226" spans="1:3" x14ac:dyDescent="0.2">
      <c r="A226">
        <v>1988</v>
      </c>
      <c r="B226">
        <v>1</v>
      </c>
      <c r="C226">
        <v>27.98</v>
      </c>
    </row>
    <row r="227" spans="1:3" x14ac:dyDescent="0.2">
      <c r="A227">
        <v>1988</v>
      </c>
      <c r="B227">
        <v>2</v>
      </c>
      <c r="C227">
        <v>27.072500000000002</v>
      </c>
    </row>
    <row r="228" spans="1:3" x14ac:dyDescent="0.2">
      <c r="A228">
        <v>1988</v>
      </c>
      <c r="B228">
        <v>3</v>
      </c>
      <c r="C228">
        <v>40.957500000000003</v>
      </c>
    </row>
    <row r="229" spans="1:3" x14ac:dyDescent="0.2">
      <c r="A229">
        <v>1988</v>
      </c>
      <c r="B229">
        <v>4</v>
      </c>
      <c r="C229">
        <v>47.975000000000001</v>
      </c>
    </row>
    <row r="230" spans="1:3" x14ac:dyDescent="0.2">
      <c r="A230">
        <v>1988</v>
      </c>
      <c r="B230">
        <v>5</v>
      </c>
      <c r="C230">
        <v>57.292499999999997</v>
      </c>
    </row>
    <row r="231" spans="1:3" x14ac:dyDescent="0.2">
      <c r="A231">
        <v>1988</v>
      </c>
      <c r="B231">
        <v>6</v>
      </c>
      <c r="C231">
        <v>65.067499999999995</v>
      </c>
    </row>
    <row r="232" spans="1:3" x14ac:dyDescent="0.2">
      <c r="A232">
        <v>1988</v>
      </c>
      <c r="B232">
        <v>7</v>
      </c>
      <c r="C232">
        <v>63.16</v>
      </c>
    </row>
    <row r="233" spans="1:3" x14ac:dyDescent="0.2">
      <c r="A233">
        <v>1988</v>
      </c>
      <c r="B233">
        <v>8</v>
      </c>
      <c r="C233">
        <v>62.92</v>
      </c>
    </row>
    <row r="234" spans="1:3" x14ac:dyDescent="0.2">
      <c r="A234">
        <v>1988</v>
      </c>
      <c r="B234">
        <v>9</v>
      </c>
      <c r="C234">
        <v>60.41</v>
      </c>
    </row>
    <row r="235" spans="1:3" x14ac:dyDescent="0.2">
      <c r="A235">
        <v>1988</v>
      </c>
      <c r="B235">
        <v>10</v>
      </c>
      <c r="C235">
        <v>59.35</v>
      </c>
    </row>
    <row r="236" spans="1:3" x14ac:dyDescent="0.2">
      <c r="A236">
        <v>1988</v>
      </c>
      <c r="B236">
        <v>11</v>
      </c>
      <c r="C236">
        <v>61.012500000000003</v>
      </c>
    </row>
    <row r="237" spans="1:3" x14ac:dyDescent="0.2">
      <c r="A237">
        <v>1988</v>
      </c>
      <c r="B237">
        <v>12</v>
      </c>
      <c r="C237">
        <v>62.947499999999998</v>
      </c>
    </row>
    <row r="238" spans="1:3" x14ac:dyDescent="0.2">
      <c r="A238">
        <v>1988</v>
      </c>
      <c r="B238">
        <v>13</v>
      </c>
      <c r="C238">
        <v>68.002499999999998</v>
      </c>
    </row>
    <row r="239" spans="1:3" x14ac:dyDescent="0.2">
      <c r="A239">
        <v>1988</v>
      </c>
      <c r="B239">
        <v>14</v>
      </c>
      <c r="C239">
        <v>64.007499999999993</v>
      </c>
    </row>
    <row r="240" spans="1:3" x14ac:dyDescent="0.2">
      <c r="A240">
        <v>1989</v>
      </c>
      <c r="B240">
        <v>1</v>
      </c>
      <c r="C240">
        <v>17.335000000000001</v>
      </c>
    </row>
    <row r="241" spans="1:3" x14ac:dyDescent="0.2">
      <c r="A241">
        <v>1989</v>
      </c>
      <c r="B241">
        <v>2</v>
      </c>
      <c r="C241">
        <v>18.09</v>
      </c>
    </row>
    <row r="242" spans="1:3" x14ac:dyDescent="0.2">
      <c r="A242">
        <v>1989</v>
      </c>
      <c r="B242">
        <v>3</v>
      </c>
      <c r="C242">
        <v>34.727499999999999</v>
      </c>
    </row>
    <row r="243" spans="1:3" x14ac:dyDescent="0.2">
      <c r="A243">
        <v>1989</v>
      </c>
      <c r="B243">
        <v>4</v>
      </c>
      <c r="C243">
        <v>37.51</v>
      </c>
    </row>
    <row r="244" spans="1:3" x14ac:dyDescent="0.2">
      <c r="A244">
        <v>1989</v>
      </c>
      <c r="B244">
        <v>5</v>
      </c>
      <c r="C244">
        <v>39.534999999999997</v>
      </c>
    </row>
    <row r="245" spans="1:3" x14ac:dyDescent="0.2">
      <c r="A245">
        <v>1989</v>
      </c>
      <c r="B245">
        <v>6</v>
      </c>
      <c r="C245">
        <v>42.4375</v>
      </c>
    </row>
    <row r="246" spans="1:3" x14ac:dyDescent="0.2">
      <c r="A246">
        <v>1989</v>
      </c>
      <c r="B246">
        <v>7</v>
      </c>
      <c r="C246">
        <v>40.322499999999998</v>
      </c>
    </row>
    <row r="247" spans="1:3" x14ac:dyDescent="0.2">
      <c r="A247">
        <v>1989</v>
      </c>
      <c r="B247">
        <v>8</v>
      </c>
      <c r="C247">
        <v>42.5</v>
      </c>
    </row>
    <row r="248" spans="1:3" x14ac:dyDescent="0.2">
      <c r="A248">
        <v>1989</v>
      </c>
      <c r="B248">
        <v>9</v>
      </c>
      <c r="C248">
        <v>41.23</v>
      </c>
    </row>
    <row r="249" spans="1:3" x14ac:dyDescent="0.2">
      <c r="A249">
        <v>1989</v>
      </c>
      <c r="B249">
        <v>10</v>
      </c>
      <c r="C249">
        <v>40.717500000000001</v>
      </c>
    </row>
    <row r="250" spans="1:3" x14ac:dyDescent="0.2">
      <c r="A250">
        <v>1989</v>
      </c>
      <c r="B250">
        <v>11</v>
      </c>
      <c r="C250">
        <v>37.842500000000001</v>
      </c>
    </row>
    <row r="251" spans="1:3" x14ac:dyDescent="0.2">
      <c r="A251">
        <v>1989</v>
      </c>
      <c r="B251">
        <v>12</v>
      </c>
      <c r="C251">
        <v>38.69</v>
      </c>
    </row>
    <row r="252" spans="1:3" x14ac:dyDescent="0.2">
      <c r="A252">
        <v>1989</v>
      </c>
      <c r="B252">
        <v>13</v>
      </c>
      <c r="C252">
        <v>37.42</v>
      </c>
    </row>
    <row r="253" spans="1:3" x14ac:dyDescent="0.2">
      <c r="A253">
        <v>1989</v>
      </c>
      <c r="B253">
        <v>14</v>
      </c>
      <c r="C253">
        <v>45.857500000000002</v>
      </c>
    </row>
    <row r="254" spans="1:3" x14ac:dyDescent="0.2">
      <c r="A254">
        <v>1990</v>
      </c>
      <c r="B254">
        <v>1</v>
      </c>
      <c r="C254">
        <v>27.377500000000001</v>
      </c>
    </row>
    <row r="255" spans="1:3" x14ac:dyDescent="0.2">
      <c r="A255">
        <v>1990</v>
      </c>
      <c r="B255">
        <v>2</v>
      </c>
      <c r="C255">
        <v>26.4375</v>
      </c>
    </row>
    <row r="256" spans="1:3" x14ac:dyDescent="0.2">
      <c r="A256">
        <v>1990</v>
      </c>
      <c r="B256">
        <v>3</v>
      </c>
      <c r="C256">
        <v>41.832500000000003</v>
      </c>
    </row>
    <row r="257" spans="1:3" x14ac:dyDescent="0.2">
      <c r="A257">
        <v>1990</v>
      </c>
      <c r="B257">
        <v>4</v>
      </c>
      <c r="C257">
        <v>48.46</v>
      </c>
    </row>
    <row r="258" spans="1:3" x14ac:dyDescent="0.2">
      <c r="A258">
        <v>1990</v>
      </c>
      <c r="B258">
        <v>5</v>
      </c>
      <c r="C258">
        <v>49.274999999999999</v>
      </c>
    </row>
    <row r="259" spans="1:3" x14ac:dyDescent="0.2">
      <c r="A259">
        <v>1990</v>
      </c>
      <c r="B259">
        <v>6</v>
      </c>
      <c r="C259">
        <v>48.28</v>
      </c>
    </row>
    <row r="260" spans="1:3" x14ac:dyDescent="0.2">
      <c r="A260">
        <v>1990</v>
      </c>
      <c r="B260">
        <v>7</v>
      </c>
      <c r="C260">
        <v>43.862499999999997</v>
      </c>
    </row>
    <row r="261" spans="1:3" x14ac:dyDescent="0.2">
      <c r="A261">
        <v>1990</v>
      </c>
      <c r="B261">
        <v>8</v>
      </c>
      <c r="C261">
        <v>50.91</v>
      </c>
    </row>
    <row r="262" spans="1:3" x14ac:dyDescent="0.2">
      <c r="A262">
        <v>1990</v>
      </c>
      <c r="B262">
        <v>9</v>
      </c>
      <c r="C262">
        <v>50.85</v>
      </c>
    </row>
    <row r="263" spans="1:3" x14ac:dyDescent="0.2">
      <c r="A263">
        <v>1990</v>
      </c>
      <c r="B263">
        <v>10</v>
      </c>
      <c r="C263">
        <v>53.875</v>
      </c>
    </row>
    <row r="264" spans="1:3" x14ac:dyDescent="0.2">
      <c r="A264">
        <v>1990</v>
      </c>
      <c r="B264">
        <v>11</v>
      </c>
      <c r="C264">
        <v>48.672499999999999</v>
      </c>
    </row>
    <row r="265" spans="1:3" x14ac:dyDescent="0.2">
      <c r="A265">
        <v>1990</v>
      </c>
      <c r="B265">
        <v>12</v>
      </c>
      <c r="C265">
        <v>52.18</v>
      </c>
    </row>
    <row r="266" spans="1:3" x14ac:dyDescent="0.2">
      <c r="A266">
        <v>1990</v>
      </c>
      <c r="B266">
        <v>13</v>
      </c>
      <c r="C266">
        <v>33.487499999999997</v>
      </c>
    </row>
    <row r="267" spans="1:3" x14ac:dyDescent="0.2">
      <c r="A267">
        <v>1990</v>
      </c>
      <c r="B267">
        <v>14</v>
      </c>
      <c r="C267">
        <v>53.327500000000001</v>
      </c>
    </row>
    <row r="268" spans="1:3" x14ac:dyDescent="0.2">
      <c r="A268">
        <v>1991</v>
      </c>
      <c r="B268">
        <v>1</v>
      </c>
      <c r="C268">
        <v>23.412500000000001</v>
      </c>
    </row>
    <row r="269" spans="1:3" x14ac:dyDescent="0.2">
      <c r="A269">
        <v>1991</v>
      </c>
      <c r="B269">
        <v>2</v>
      </c>
      <c r="C269">
        <v>22.655000000000001</v>
      </c>
    </row>
    <row r="270" spans="1:3" x14ac:dyDescent="0.2">
      <c r="A270">
        <v>1991</v>
      </c>
      <c r="B270">
        <v>3</v>
      </c>
      <c r="C270">
        <v>27.195</v>
      </c>
    </row>
    <row r="271" spans="1:3" x14ac:dyDescent="0.2">
      <c r="A271">
        <v>1991</v>
      </c>
      <c r="B271">
        <v>4</v>
      </c>
      <c r="C271">
        <v>28.1325</v>
      </c>
    </row>
    <row r="272" spans="1:3" x14ac:dyDescent="0.2">
      <c r="A272">
        <v>1991</v>
      </c>
      <c r="B272">
        <v>5</v>
      </c>
      <c r="C272">
        <v>28.98</v>
      </c>
    </row>
    <row r="273" spans="1:3" x14ac:dyDescent="0.2">
      <c r="A273">
        <v>1991</v>
      </c>
      <c r="B273">
        <v>6</v>
      </c>
      <c r="C273">
        <v>27.83</v>
      </c>
    </row>
    <row r="274" spans="1:3" x14ac:dyDescent="0.2">
      <c r="A274">
        <v>1991</v>
      </c>
      <c r="B274">
        <v>7</v>
      </c>
      <c r="C274">
        <v>29.49</v>
      </c>
    </row>
    <row r="275" spans="1:3" x14ac:dyDescent="0.2">
      <c r="A275">
        <v>1991</v>
      </c>
      <c r="B275">
        <v>8</v>
      </c>
      <c r="C275">
        <v>29.767499999999998</v>
      </c>
    </row>
    <row r="276" spans="1:3" x14ac:dyDescent="0.2">
      <c r="A276">
        <v>1991</v>
      </c>
      <c r="B276">
        <v>9</v>
      </c>
      <c r="C276">
        <v>29.1</v>
      </c>
    </row>
    <row r="277" spans="1:3" x14ac:dyDescent="0.2">
      <c r="A277">
        <v>1991</v>
      </c>
      <c r="B277">
        <v>10</v>
      </c>
      <c r="C277">
        <v>29.28</v>
      </c>
    </row>
    <row r="278" spans="1:3" x14ac:dyDescent="0.2">
      <c r="A278">
        <v>1991</v>
      </c>
      <c r="B278">
        <v>11</v>
      </c>
      <c r="C278">
        <v>30.34</v>
      </c>
    </row>
    <row r="279" spans="1:3" x14ac:dyDescent="0.2">
      <c r="A279">
        <v>1991</v>
      </c>
      <c r="B279">
        <v>12</v>
      </c>
      <c r="C279">
        <v>29.765000000000001</v>
      </c>
    </row>
    <row r="280" spans="1:3" x14ac:dyDescent="0.2">
      <c r="A280">
        <v>1991</v>
      </c>
      <c r="B280">
        <v>13</v>
      </c>
      <c r="C280">
        <v>26.4375</v>
      </c>
    </row>
    <row r="281" spans="1:3" x14ac:dyDescent="0.2">
      <c r="A281">
        <v>1991</v>
      </c>
      <c r="B281">
        <v>14</v>
      </c>
      <c r="C281">
        <v>31.22</v>
      </c>
    </row>
    <row r="282" spans="1:3" x14ac:dyDescent="0.2">
      <c r="A282">
        <v>1992</v>
      </c>
      <c r="B282">
        <v>1</v>
      </c>
      <c r="C282">
        <v>20.161625000000001</v>
      </c>
    </row>
    <row r="283" spans="1:3" x14ac:dyDescent="0.2">
      <c r="A283">
        <v>1992</v>
      </c>
      <c r="B283">
        <v>2</v>
      </c>
      <c r="C283">
        <v>17.889849999999999</v>
      </c>
    </row>
    <row r="284" spans="1:3" x14ac:dyDescent="0.2">
      <c r="A284">
        <v>1992</v>
      </c>
      <c r="B284">
        <v>3</v>
      </c>
      <c r="C284">
        <v>27.730174999999999</v>
      </c>
    </row>
    <row r="285" spans="1:3" x14ac:dyDescent="0.2">
      <c r="A285">
        <v>1992</v>
      </c>
      <c r="B285">
        <v>4</v>
      </c>
      <c r="C285">
        <v>34.530374999999999</v>
      </c>
    </row>
    <row r="286" spans="1:3" x14ac:dyDescent="0.2">
      <c r="A286">
        <v>1992</v>
      </c>
      <c r="B286">
        <v>5</v>
      </c>
      <c r="C286">
        <v>38.242049999999999</v>
      </c>
    </row>
    <row r="287" spans="1:3" x14ac:dyDescent="0.2">
      <c r="A287">
        <v>1992</v>
      </c>
      <c r="B287">
        <v>6</v>
      </c>
      <c r="C287">
        <v>41.678449999999998</v>
      </c>
    </row>
    <row r="288" spans="1:3" x14ac:dyDescent="0.2">
      <c r="A288">
        <v>1992</v>
      </c>
      <c r="B288">
        <v>7</v>
      </c>
      <c r="C288">
        <v>38.747225</v>
      </c>
    </row>
    <row r="289" spans="1:3" x14ac:dyDescent="0.2">
      <c r="A289">
        <v>1992</v>
      </c>
      <c r="B289">
        <v>8</v>
      </c>
      <c r="C289">
        <v>42.582925000000003</v>
      </c>
    </row>
    <row r="290" spans="1:3" x14ac:dyDescent="0.2">
      <c r="A290">
        <v>1992</v>
      </c>
      <c r="B290">
        <v>9</v>
      </c>
      <c r="C290">
        <v>39.122324999999996</v>
      </c>
    </row>
    <row r="291" spans="1:3" x14ac:dyDescent="0.2">
      <c r="A291">
        <v>1992</v>
      </c>
      <c r="B291">
        <v>10</v>
      </c>
      <c r="C291">
        <v>37.473700000000001</v>
      </c>
    </row>
    <row r="292" spans="1:3" x14ac:dyDescent="0.2">
      <c r="A292">
        <v>1992</v>
      </c>
      <c r="B292">
        <v>11</v>
      </c>
      <c r="C292">
        <v>40.45635</v>
      </c>
    </row>
    <row r="293" spans="1:3" x14ac:dyDescent="0.2">
      <c r="A293">
        <v>1992</v>
      </c>
      <c r="B293">
        <v>12</v>
      </c>
      <c r="C293">
        <v>41.073450000000001</v>
      </c>
    </row>
    <row r="294" spans="1:3" x14ac:dyDescent="0.2">
      <c r="A294">
        <v>1992</v>
      </c>
      <c r="B294">
        <v>13</v>
      </c>
      <c r="C294">
        <v>37.576549999999997</v>
      </c>
    </row>
    <row r="295" spans="1:3" x14ac:dyDescent="0.2">
      <c r="A295">
        <v>1992</v>
      </c>
      <c r="B295">
        <v>14</v>
      </c>
      <c r="C295">
        <v>41.251925</v>
      </c>
    </row>
    <row r="296" spans="1:3" x14ac:dyDescent="0.2">
      <c r="A296">
        <v>1993</v>
      </c>
      <c r="B296">
        <v>1</v>
      </c>
      <c r="C296">
        <v>19.3721</v>
      </c>
    </row>
    <row r="297" spans="1:3" x14ac:dyDescent="0.2">
      <c r="A297">
        <v>1993</v>
      </c>
      <c r="B297">
        <v>2</v>
      </c>
      <c r="C297">
        <v>17.15175</v>
      </c>
    </row>
    <row r="298" spans="1:3" x14ac:dyDescent="0.2">
      <c r="A298">
        <v>1993</v>
      </c>
      <c r="B298">
        <v>3</v>
      </c>
      <c r="C298">
        <v>24.438974999999999</v>
      </c>
    </row>
    <row r="299" spans="1:3" x14ac:dyDescent="0.2">
      <c r="A299">
        <v>1993</v>
      </c>
      <c r="B299">
        <v>4</v>
      </c>
      <c r="C299">
        <v>31.611249999999998</v>
      </c>
    </row>
    <row r="300" spans="1:3" x14ac:dyDescent="0.2">
      <c r="A300">
        <v>1993</v>
      </c>
      <c r="B300">
        <v>5</v>
      </c>
      <c r="C300">
        <v>37.047175000000003</v>
      </c>
    </row>
    <row r="301" spans="1:3" x14ac:dyDescent="0.2">
      <c r="A301">
        <v>1993</v>
      </c>
      <c r="B301">
        <v>6</v>
      </c>
      <c r="C301">
        <v>43.526724999999999</v>
      </c>
    </row>
    <row r="302" spans="1:3" x14ac:dyDescent="0.2">
      <c r="A302">
        <v>1993</v>
      </c>
      <c r="B302">
        <v>7</v>
      </c>
      <c r="C302">
        <v>36.318150000000003</v>
      </c>
    </row>
    <row r="303" spans="1:3" x14ac:dyDescent="0.2">
      <c r="A303">
        <v>1993</v>
      </c>
      <c r="B303">
        <v>8</v>
      </c>
      <c r="C303">
        <v>38.841000000000001</v>
      </c>
    </row>
    <row r="304" spans="1:3" x14ac:dyDescent="0.2">
      <c r="A304">
        <v>1993</v>
      </c>
      <c r="B304">
        <v>9</v>
      </c>
      <c r="C304">
        <v>36.154800000000002</v>
      </c>
    </row>
    <row r="305" spans="1:3" x14ac:dyDescent="0.2">
      <c r="A305">
        <v>1993</v>
      </c>
      <c r="B305">
        <v>10</v>
      </c>
      <c r="C305">
        <v>35.501399999999997</v>
      </c>
    </row>
    <row r="306" spans="1:3" x14ac:dyDescent="0.2">
      <c r="A306">
        <v>1993</v>
      </c>
      <c r="B306">
        <v>11</v>
      </c>
      <c r="C306">
        <v>33.964700000000001</v>
      </c>
    </row>
    <row r="307" spans="1:3" x14ac:dyDescent="0.2">
      <c r="A307">
        <v>1993</v>
      </c>
      <c r="B307">
        <v>12</v>
      </c>
      <c r="C307">
        <v>36.572249999999997</v>
      </c>
    </row>
    <row r="308" spans="1:3" x14ac:dyDescent="0.2">
      <c r="A308">
        <v>1993</v>
      </c>
      <c r="B308">
        <v>13</v>
      </c>
      <c r="C308">
        <v>36.076149999999998</v>
      </c>
    </row>
    <row r="309" spans="1:3" x14ac:dyDescent="0.2">
      <c r="A309">
        <v>1993</v>
      </c>
      <c r="B309">
        <v>14</v>
      </c>
      <c r="C309">
        <v>37.083475</v>
      </c>
    </row>
    <row r="310" spans="1:3" x14ac:dyDescent="0.2">
      <c r="A310">
        <v>1994</v>
      </c>
      <c r="B310">
        <v>1</v>
      </c>
      <c r="C310">
        <v>10.862774999999999</v>
      </c>
    </row>
    <row r="311" spans="1:3" x14ac:dyDescent="0.2">
      <c r="A311">
        <v>1994</v>
      </c>
      <c r="B311">
        <v>2</v>
      </c>
      <c r="C311">
        <v>11.092675</v>
      </c>
    </row>
    <row r="312" spans="1:3" x14ac:dyDescent="0.2">
      <c r="A312">
        <v>1994</v>
      </c>
      <c r="B312">
        <v>3</v>
      </c>
      <c r="C312">
        <v>16.952100000000002</v>
      </c>
    </row>
    <row r="313" spans="1:3" x14ac:dyDescent="0.2">
      <c r="A313">
        <v>1994</v>
      </c>
      <c r="B313">
        <v>4</v>
      </c>
      <c r="C313">
        <v>22.569524999999999</v>
      </c>
    </row>
    <row r="314" spans="1:3" x14ac:dyDescent="0.2">
      <c r="A314">
        <v>1994</v>
      </c>
      <c r="B314">
        <v>5</v>
      </c>
      <c r="C314">
        <v>33.002749999999999</v>
      </c>
    </row>
    <row r="315" spans="1:3" x14ac:dyDescent="0.2">
      <c r="A315">
        <v>1994</v>
      </c>
      <c r="B315">
        <v>6</v>
      </c>
      <c r="C315">
        <v>36.408900000000003</v>
      </c>
    </row>
    <row r="316" spans="1:3" x14ac:dyDescent="0.2">
      <c r="A316">
        <v>1994</v>
      </c>
      <c r="B316">
        <v>7</v>
      </c>
      <c r="C316">
        <v>45.314500000000002</v>
      </c>
    </row>
    <row r="317" spans="1:3" x14ac:dyDescent="0.2">
      <c r="A317">
        <v>1994</v>
      </c>
      <c r="B317">
        <v>8</v>
      </c>
      <c r="C317">
        <v>34.115949999999998</v>
      </c>
    </row>
    <row r="318" spans="1:3" x14ac:dyDescent="0.2">
      <c r="A318">
        <v>1994</v>
      </c>
      <c r="B318">
        <v>9</v>
      </c>
      <c r="C318">
        <v>30.960875000000001</v>
      </c>
    </row>
    <row r="319" spans="1:3" x14ac:dyDescent="0.2">
      <c r="A319">
        <v>1994</v>
      </c>
      <c r="B319">
        <v>10</v>
      </c>
      <c r="C319">
        <v>30.594850000000001</v>
      </c>
    </row>
    <row r="320" spans="1:3" x14ac:dyDescent="0.2">
      <c r="A320">
        <v>1994</v>
      </c>
      <c r="B320">
        <v>11</v>
      </c>
      <c r="C320">
        <v>32.787975000000003</v>
      </c>
    </row>
    <row r="321" spans="1:3" x14ac:dyDescent="0.2">
      <c r="A321">
        <v>1994</v>
      </c>
      <c r="B321">
        <v>12</v>
      </c>
      <c r="C321">
        <v>33.353650000000002</v>
      </c>
    </row>
    <row r="322" spans="1:3" x14ac:dyDescent="0.2">
      <c r="A322">
        <v>1994</v>
      </c>
      <c r="B322">
        <v>13</v>
      </c>
      <c r="C322">
        <v>38.986199999999997</v>
      </c>
    </row>
    <row r="323" spans="1:3" x14ac:dyDescent="0.2">
      <c r="A323">
        <v>1994</v>
      </c>
      <c r="B323">
        <v>14</v>
      </c>
      <c r="C323">
        <v>33.05115</v>
      </c>
    </row>
    <row r="324" spans="1:3" x14ac:dyDescent="0.2">
      <c r="A324">
        <v>1995</v>
      </c>
      <c r="B324">
        <v>1</v>
      </c>
      <c r="C324">
        <v>28.067793900000002</v>
      </c>
    </row>
    <row r="325" spans="1:3" x14ac:dyDescent="0.2">
      <c r="A325">
        <v>1995</v>
      </c>
      <c r="B325">
        <v>2</v>
      </c>
      <c r="C325">
        <v>29.3863178</v>
      </c>
    </row>
    <row r="326" spans="1:3" x14ac:dyDescent="0.2">
      <c r="A326">
        <v>1995</v>
      </c>
      <c r="B326">
        <v>3</v>
      </c>
      <c r="C326">
        <v>34.151904199999997</v>
      </c>
    </row>
    <row r="327" spans="1:3" x14ac:dyDescent="0.2">
      <c r="A327">
        <v>1995</v>
      </c>
      <c r="B327">
        <v>4</v>
      </c>
      <c r="C327">
        <v>37.860841899999997</v>
      </c>
    </row>
    <row r="328" spans="1:3" x14ac:dyDescent="0.2">
      <c r="A328">
        <v>1995</v>
      </c>
      <c r="B328">
        <v>5</v>
      </c>
      <c r="C328">
        <v>41.355914499999997</v>
      </c>
    </row>
    <row r="329" spans="1:3" x14ac:dyDescent="0.2">
      <c r="A329">
        <v>1995</v>
      </c>
      <c r="B329">
        <v>6</v>
      </c>
      <c r="C329">
        <v>43.472783399999997</v>
      </c>
    </row>
    <row r="330" spans="1:3" x14ac:dyDescent="0.2">
      <c r="A330">
        <v>1995</v>
      </c>
      <c r="B330">
        <v>7</v>
      </c>
      <c r="C330">
        <v>45.956331800000001</v>
      </c>
    </row>
    <row r="331" spans="1:3" x14ac:dyDescent="0.2">
      <c r="A331">
        <v>1995</v>
      </c>
      <c r="B331">
        <v>8</v>
      </c>
      <c r="C331">
        <v>36.012692399999999</v>
      </c>
    </row>
    <row r="332" spans="1:3" x14ac:dyDescent="0.2">
      <c r="A332">
        <v>1995</v>
      </c>
      <c r="B332">
        <v>9</v>
      </c>
      <c r="C332">
        <v>41.966387699999999</v>
      </c>
    </row>
    <row r="333" spans="1:3" x14ac:dyDescent="0.2">
      <c r="A333">
        <v>1995</v>
      </c>
      <c r="B333">
        <v>10</v>
      </c>
      <c r="C333">
        <v>42.7407836</v>
      </c>
    </row>
    <row r="334" spans="1:3" x14ac:dyDescent="0.2">
      <c r="A334">
        <v>1995</v>
      </c>
      <c r="B334">
        <v>11</v>
      </c>
      <c r="C334">
        <v>41.160686499999997</v>
      </c>
    </row>
    <row r="335" spans="1:3" x14ac:dyDescent="0.2">
      <c r="A335">
        <v>1995</v>
      </c>
      <c r="B335">
        <v>12</v>
      </c>
      <c r="C335">
        <v>43.152838799999998</v>
      </c>
    </row>
    <row r="336" spans="1:3" x14ac:dyDescent="0.2">
      <c r="A336">
        <v>1995</v>
      </c>
      <c r="B336">
        <v>13</v>
      </c>
      <c r="C336">
        <v>44.522668099999997</v>
      </c>
    </row>
    <row r="337" spans="1:3" x14ac:dyDescent="0.2">
      <c r="A337">
        <v>1995</v>
      </c>
      <c r="B337">
        <v>14</v>
      </c>
      <c r="C337">
        <v>42.404623299999997</v>
      </c>
    </row>
    <row r="338" spans="1:3" x14ac:dyDescent="0.2">
      <c r="A338">
        <v>1996</v>
      </c>
      <c r="B338">
        <v>1</v>
      </c>
      <c r="C338">
        <v>17.714815000000002</v>
      </c>
    </row>
    <row r="339" spans="1:3" x14ac:dyDescent="0.2">
      <c r="A339">
        <v>1996</v>
      </c>
      <c r="B339">
        <v>2</v>
      </c>
      <c r="C339">
        <v>18.013653699999999</v>
      </c>
    </row>
    <row r="340" spans="1:3" x14ac:dyDescent="0.2">
      <c r="A340">
        <v>1996</v>
      </c>
      <c r="B340">
        <v>3</v>
      </c>
      <c r="C340">
        <v>23.828939500000001</v>
      </c>
    </row>
    <row r="341" spans="1:3" x14ac:dyDescent="0.2">
      <c r="A341">
        <v>1996</v>
      </c>
      <c r="B341">
        <v>4</v>
      </c>
      <c r="C341">
        <v>27.289170599999999</v>
      </c>
    </row>
    <row r="342" spans="1:3" x14ac:dyDescent="0.2">
      <c r="A342">
        <v>1996</v>
      </c>
      <c r="B342">
        <v>5</v>
      </c>
      <c r="C342">
        <v>26.554293900000001</v>
      </c>
    </row>
    <row r="343" spans="1:3" x14ac:dyDescent="0.2">
      <c r="A343">
        <v>1996</v>
      </c>
      <c r="B343">
        <v>6</v>
      </c>
      <c r="C343">
        <v>34.885923200000001</v>
      </c>
    </row>
    <row r="344" spans="1:3" x14ac:dyDescent="0.2">
      <c r="A344">
        <v>1996</v>
      </c>
      <c r="B344">
        <v>7</v>
      </c>
      <c r="C344">
        <v>38.762908000000003</v>
      </c>
    </row>
    <row r="345" spans="1:3" x14ac:dyDescent="0.2">
      <c r="A345">
        <v>1996</v>
      </c>
      <c r="B345">
        <v>8</v>
      </c>
      <c r="C345">
        <v>26.472024000000001</v>
      </c>
    </row>
    <row r="346" spans="1:3" x14ac:dyDescent="0.2">
      <c r="A346">
        <v>1996</v>
      </c>
      <c r="B346">
        <v>9</v>
      </c>
      <c r="C346">
        <v>33.221748900000001</v>
      </c>
    </row>
    <row r="347" spans="1:3" x14ac:dyDescent="0.2">
      <c r="A347">
        <v>1996</v>
      </c>
      <c r="B347">
        <v>10</v>
      </c>
      <c r="C347">
        <v>35.312904699999997</v>
      </c>
    </row>
    <row r="348" spans="1:3" x14ac:dyDescent="0.2">
      <c r="A348">
        <v>1996</v>
      </c>
      <c r="B348">
        <v>11</v>
      </c>
      <c r="C348">
        <v>37.337943899999999</v>
      </c>
    </row>
    <row r="349" spans="1:3" x14ac:dyDescent="0.2">
      <c r="A349">
        <v>1996</v>
      </c>
      <c r="B349">
        <v>12</v>
      </c>
      <c r="C349">
        <v>34.943121499999997</v>
      </c>
    </row>
    <row r="350" spans="1:3" x14ac:dyDescent="0.2">
      <c r="A350">
        <v>1996</v>
      </c>
      <c r="B350">
        <v>13</v>
      </c>
      <c r="C350">
        <v>34.538043600000002</v>
      </c>
    </row>
    <row r="351" spans="1:3" x14ac:dyDescent="0.2">
      <c r="A351">
        <v>1996</v>
      </c>
      <c r="B351">
        <v>14</v>
      </c>
      <c r="C351">
        <v>30.2102231</v>
      </c>
    </row>
    <row r="352" spans="1:3" x14ac:dyDescent="0.2">
      <c r="A352">
        <v>1997</v>
      </c>
      <c r="B352">
        <v>1</v>
      </c>
      <c r="C352">
        <v>21.2334341</v>
      </c>
    </row>
    <row r="353" spans="1:3" x14ac:dyDescent="0.2">
      <c r="A353">
        <v>1997</v>
      </c>
      <c r="B353">
        <v>2</v>
      </c>
      <c r="C353">
        <v>18.807725399999999</v>
      </c>
    </row>
    <row r="354" spans="1:3" x14ac:dyDescent="0.2">
      <c r="A354">
        <v>1997</v>
      </c>
      <c r="B354">
        <v>3</v>
      </c>
      <c r="C354">
        <v>28.098376500000001</v>
      </c>
    </row>
    <row r="355" spans="1:3" x14ac:dyDescent="0.2">
      <c r="A355">
        <v>1997</v>
      </c>
      <c r="B355">
        <v>4</v>
      </c>
      <c r="C355">
        <v>29.164850399999999</v>
      </c>
    </row>
    <row r="356" spans="1:3" x14ac:dyDescent="0.2">
      <c r="A356">
        <v>1997</v>
      </c>
      <c r="B356">
        <v>5</v>
      </c>
      <c r="C356">
        <v>37.790983799999999</v>
      </c>
    </row>
    <row r="357" spans="1:3" x14ac:dyDescent="0.2">
      <c r="A357">
        <v>1997</v>
      </c>
      <c r="B357">
        <v>6</v>
      </c>
      <c r="C357">
        <v>44.127016900000001</v>
      </c>
    </row>
    <row r="358" spans="1:3" x14ac:dyDescent="0.2">
      <c r="A358">
        <v>1997</v>
      </c>
      <c r="B358">
        <v>7</v>
      </c>
      <c r="C358">
        <v>53.167639800000003</v>
      </c>
    </row>
    <row r="359" spans="1:3" x14ac:dyDescent="0.2">
      <c r="A359">
        <v>1997</v>
      </c>
      <c r="B359">
        <v>8</v>
      </c>
      <c r="C359">
        <v>43.230431799999998</v>
      </c>
    </row>
    <row r="360" spans="1:3" x14ac:dyDescent="0.2">
      <c r="A360">
        <v>1997</v>
      </c>
      <c r="B360">
        <v>9</v>
      </c>
      <c r="C360">
        <v>42.328884899999998</v>
      </c>
    </row>
    <row r="361" spans="1:3" x14ac:dyDescent="0.2">
      <c r="A361">
        <v>1997</v>
      </c>
      <c r="B361">
        <v>10</v>
      </c>
      <c r="C361">
        <v>36.354422300000003</v>
      </c>
    </row>
    <row r="362" spans="1:3" x14ac:dyDescent="0.2">
      <c r="A362">
        <v>1997</v>
      </c>
      <c r="B362">
        <v>11</v>
      </c>
      <c r="C362">
        <v>37.647171800000002</v>
      </c>
    </row>
    <row r="363" spans="1:3" x14ac:dyDescent="0.2">
      <c r="A363">
        <v>1997</v>
      </c>
      <c r="B363">
        <v>12</v>
      </c>
      <c r="C363">
        <v>41.439318200000002</v>
      </c>
    </row>
    <row r="364" spans="1:3" x14ac:dyDescent="0.2">
      <c r="A364">
        <v>1997</v>
      </c>
      <c r="B364">
        <v>13</v>
      </c>
      <c r="C364">
        <v>52.249962699999998</v>
      </c>
    </row>
    <row r="365" spans="1:3" x14ac:dyDescent="0.2">
      <c r="A365">
        <v>1997</v>
      </c>
      <c r="B365">
        <v>14</v>
      </c>
      <c r="C365">
        <v>40.570995699999997</v>
      </c>
    </row>
    <row r="366" spans="1:3" x14ac:dyDescent="0.2">
      <c r="A366">
        <v>1998</v>
      </c>
      <c r="B366">
        <v>1</v>
      </c>
      <c r="C366">
        <v>23.219042300000002</v>
      </c>
    </row>
    <row r="367" spans="1:3" x14ac:dyDescent="0.2">
      <c r="A367">
        <v>1998</v>
      </c>
      <c r="B367">
        <v>2</v>
      </c>
      <c r="C367">
        <v>28.463773799999998</v>
      </c>
    </row>
    <row r="368" spans="1:3" x14ac:dyDescent="0.2">
      <c r="A368">
        <v>1998</v>
      </c>
      <c r="B368">
        <v>3</v>
      </c>
      <c r="C368">
        <v>32.7265467</v>
      </c>
    </row>
    <row r="369" spans="1:3" x14ac:dyDescent="0.2">
      <c r="A369">
        <v>1998</v>
      </c>
      <c r="B369">
        <v>4</v>
      </c>
      <c r="C369">
        <v>41.185587699999999</v>
      </c>
    </row>
    <row r="370" spans="1:3" x14ac:dyDescent="0.2">
      <c r="A370">
        <v>1998</v>
      </c>
      <c r="B370">
        <v>5</v>
      </c>
      <c r="C370">
        <v>52.240373900000002</v>
      </c>
    </row>
    <row r="371" spans="1:3" x14ac:dyDescent="0.2">
      <c r="A371">
        <v>1998</v>
      </c>
      <c r="B371">
        <v>6</v>
      </c>
      <c r="C371">
        <v>53.455328000000002</v>
      </c>
    </row>
    <row r="372" spans="1:3" x14ac:dyDescent="0.2">
      <c r="A372">
        <v>1998</v>
      </c>
      <c r="B372">
        <v>7</v>
      </c>
      <c r="C372">
        <v>56.251839099999998</v>
      </c>
    </row>
    <row r="373" spans="1:3" x14ac:dyDescent="0.2">
      <c r="A373">
        <v>1998</v>
      </c>
      <c r="B373">
        <v>8</v>
      </c>
      <c r="C373">
        <v>40.863692100000002</v>
      </c>
    </row>
    <row r="374" spans="1:3" x14ac:dyDescent="0.2">
      <c r="A374">
        <v>1998</v>
      </c>
      <c r="B374">
        <v>9</v>
      </c>
      <c r="C374">
        <v>48.0939032</v>
      </c>
    </row>
    <row r="375" spans="1:3" x14ac:dyDescent="0.2">
      <c r="A375">
        <v>1998</v>
      </c>
      <c r="B375">
        <v>10</v>
      </c>
      <c r="C375">
        <v>52.806032399999999</v>
      </c>
    </row>
    <row r="376" spans="1:3" x14ac:dyDescent="0.2">
      <c r="A376">
        <v>1998</v>
      </c>
      <c r="B376">
        <v>11</v>
      </c>
      <c r="C376">
        <v>54.654971400000001</v>
      </c>
    </row>
    <row r="377" spans="1:3" x14ac:dyDescent="0.2">
      <c r="A377">
        <v>1998</v>
      </c>
      <c r="B377">
        <v>12</v>
      </c>
      <c r="C377">
        <v>53.522302600000003</v>
      </c>
    </row>
    <row r="378" spans="1:3" x14ac:dyDescent="0.2">
      <c r="A378">
        <v>1998</v>
      </c>
      <c r="B378">
        <v>13</v>
      </c>
      <c r="C378">
        <v>58.929305599999999</v>
      </c>
    </row>
    <row r="379" spans="1:3" x14ac:dyDescent="0.2">
      <c r="A379">
        <v>1998</v>
      </c>
      <c r="B379">
        <v>14</v>
      </c>
      <c r="C379">
        <v>48.263091099999997</v>
      </c>
    </row>
    <row r="380" spans="1:3" x14ac:dyDescent="0.2">
      <c r="A380">
        <v>1999</v>
      </c>
      <c r="B380">
        <v>1</v>
      </c>
      <c r="C380">
        <v>14.5428867</v>
      </c>
    </row>
    <row r="381" spans="1:3" x14ac:dyDescent="0.2">
      <c r="A381">
        <v>1999</v>
      </c>
      <c r="B381">
        <v>2</v>
      </c>
      <c r="C381">
        <v>19.1843906</v>
      </c>
    </row>
    <row r="382" spans="1:3" x14ac:dyDescent="0.2">
      <c r="A382">
        <v>1999</v>
      </c>
      <c r="B382">
        <v>3</v>
      </c>
      <c r="C382">
        <v>23.560070799999998</v>
      </c>
    </row>
    <row r="383" spans="1:3" x14ac:dyDescent="0.2">
      <c r="A383">
        <v>1999</v>
      </c>
      <c r="B383">
        <v>4</v>
      </c>
      <c r="C383">
        <v>31.011738099999999</v>
      </c>
    </row>
    <row r="384" spans="1:3" x14ac:dyDescent="0.2">
      <c r="A384">
        <v>1999</v>
      </c>
      <c r="B384">
        <v>5</v>
      </c>
      <c r="C384">
        <v>37.082539400000002</v>
      </c>
    </row>
    <row r="385" spans="1:3" x14ac:dyDescent="0.2">
      <c r="A385">
        <v>1999</v>
      </c>
      <c r="B385">
        <v>6</v>
      </c>
      <c r="C385">
        <v>47.479795299999999</v>
      </c>
    </row>
    <row r="386" spans="1:3" x14ac:dyDescent="0.2">
      <c r="A386">
        <v>1999</v>
      </c>
      <c r="B386">
        <v>7</v>
      </c>
      <c r="C386">
        <v>54.026965199999999</v>
      </c>
    </row>
    <row r="387" spans="1:3" x14ac:dyDescent="0.2">
      <c r="A387">
        <v>1999</v>
      </c>
      <c r="B387">
        <v>8</v>
      </c>
      <c r="C387">
        <v>47.754686300000003</v>
      </c>
    </row>
    <row r="388" spans="1:3" x14ac:dyDescent="0.2">
      <c r="A388">
        <v>1999</v>
      </c>
      <c r="B388">
        <v>9</v>
      </c>
      <c r="C388">
        <v>40.548317400000002</v>
      </c>
    </row>
    <row r="389" spans="1:3" x14ac:dyDescent="0.2">
      <c r="A389">
        <v>1999</v>
      </c>
      <c r="B389">
        <v>10</v>
      </c>
      <c r="C389">
        <v>45.810821300000001</v>
      </c>
    </row>
    <row r="390" spans="1:3" x14ac:dyDescent="0.2">
      <c r="A390">
        <v>1999</v>
      </c>
      <c r="B390">
        <v>11</v>
      </c>
      <c r="C390">
        <v>48.729201199999999</v>
      </c>
    </row>
    <row r="391" spans="1:3" x14ac:dyDescent="0.2">
      <c r="A391">
        <v>1999</v>
      </c>
      <c r="B391">
        <v>12</v>
      </c>
      <c r="C391">
        <v>44.835222000000002</v>
      </c>
    </row>
    <row r="392" spans="1:3" x14ac:dyDescent="0.2">
      <c r="A392">
        <v>1999</v>
      </c>
      <c r="B392">
        <v>13</v>
      </c>
      <c r="C392">
        <v>58.639101199999999</v>
      </c>
    </row>
    <row r="393" spans="1:3" x14ac:dyDescent="0.2">
      <c r="A393">
        <v>1999</v>
      </c>
      <c r="B393">
        <v>14</v>
      </c>
      <c r="C393">
        <v>43.509873499999998</v>
      </c>
    </row>
    <row r="394" spans="1:3" x14ac:dyDescent="0.2">
      <c r="A394">
        <v>2000</v>
      </c>
      <c r="B394">
        <v>1</v>
      </c>
      <c r="C394">
        <v>20.4757085</v>
      </c>
    </row>
    <row r="395" spans="1:3" x14ac:dyDescent="0.2">
      <c r="A395">
        <v>2000</v>
      </c>
      <c r="B395">
        <v>2</v>
      </c>
      <c r="C395">
        <v>24.206640199999999</v>
      </c>
    </row>
    <row r="396" spans="1:3" x14ac:dyDescent="0.2">
      <c r="A396">
        <v>2000</v>
      </c>
      <c r="B396">
        <v>3</v>
      </c>
      <c r="C396">
        <v>32.9565634</v>
      </c>
    </row>
    <row r="397" spans="1:3" x14ac:dyDescent="0.2">
      <c r="A397">
        <v>2000</v>
      </c>
      <c r="B397">
        <v>4</v>
      </c>
      <c r="C397">
        <v>36.154504899999999</v>
      </c>
    </row>
    <row r="398" spans="1:3" x14ac:dyDescent="0.2">
      <c r="A398">
        <v>2000</v>
      </c>
      <c r="B398">
        <v>5</v>
      </c>
      <c r="C398">
        <v>41.573239000000001</v>
      </c>
    </row>
    <row r="399" spans="1:3" x14ac:dyDescent="0.2">
      <c r="A399">
        <v>2000</v>
      </c>
      <c r="B399">
        <v>6</v>
      </c>
      <c r="C399">
        <v>47.880290199999997</v>
      </c>
    </row>
    <row r="400" spans="1:3" x14ac:dyDescent="0.2">
      <c r="A400">
        <v>2000</v>
      </c>
      <c r="B400">
        <v>7</v>
      </c>
      <c r="C400">
        <v>39.396862200000001</v>
      </c>
    </row>
    <row r="401" spans="1:3" x14ac:dyDescent="0.2">
      <c r="A401">
        <v>2000</v>
      </c>
      <c r="B401">
        <v>8</v>
      </c>
      <c r="C401">
        <v>36.465415900000004</v>
      </c>
    </row>
    <row r="402" spans="1:3" x14ac:dyDescent="0.2">
      <c r="A402">
        <v>2000</v>
      </c>
      <c r="B402">
        <v>9</v>
      </c>
      <c r="C402">
        <v>42.6836354</v>
      </c>
    </row>
    <row r="403" spans="1:3" x14ac:dyDescent="0.2">
      <c r="A403">
        <v>2000</v>
      </c>
      <c r="B403">
        <v>10</v>
      </c>
      <c r="C403">
        <v>44.460269500000003</v>
      </c>
    </row>
    <row r="404" spans="1:3" x14ac:dyDescent="0.2">
      <c r="A404">
        <v>2000</v>
      </c>
      <c r="B404">
        <v>11</v>
      </c>
      <c r="C404">
        <v>43.882863399999998</v>
      </c>
    </row>
    <row r="405" spans="1:3" x14ac:dyDescent="0.2">
      <c r="A405">
        <v>2000</v>
      </c>
      <c r="B405">
        <v>12</v>
      </c>
      <c r="C405">
        <v>41.129080500000001</v>
      </c>
    </row>
    <row r="406" spans="1:3" x14ac:dyDescent="0.2">
      <c r="A406">
        <v>2000</v>
      </c>
      <c r="B406">
        <v>13</v>
      </c>
      <c r="C406">
        <v>37.353732899999997</v>
      </c>
    </row>
    <row r="407" spans="1:3" x14ac:dyDescent="0.2">
      <c r="A407">
        <v>2000</v>
      </c>
      <c r="B407">
        <v>14</v>
      </c>
      <c r="C407">
        <v>40.063099999999999</v>
      </c>
    </row>
    <row r="408" spans="1:3" x14ac:dyDescent="0.2">
      <c r="A408">
        <v>2001</v>
      </c>
      <c r="B408">
        <v>1</v>
      </c>
      <c r="C408">
        <v>18.664729600000001</v>
      </c>
    </row>
    <row r="409" spans="1:3" x14ac:dyDescent="0.2">
      <c r="A409">
        <v>2001</v>
      </c>
      <c r="B409">
        <v>2</v>
      </c>
      <c r="C409">
        <v>27.5221804</v>
      </c>
    </row>
    <row r="410" spans="1:3" x14ac:dyDescent="0.2">
      <c r="A410">
        <v>2001</v>
      </c>
      <c r="B410">
        <v>3</v>
      </c>
      <c r="C410">
        <v>22.608702399999999</v>
      </c>
    </row>
    <row r="411" spans="1:3" x14ac:dyDescent="0.2">
      <c r="A411">
        <v>2001</v>
      </c>
      <c r="B411">
        <v>4</v>
      </c>
      <c r="C411">
        <v>27.468674799999999</v>
      </c>
    </row>
    <row r="412" spans="1:3" x14ac:dyDescent="0.2">
      <c r="A412">
        <v>2001</v>
      </c>
      <c r="B412">
        <v>5</v>
      </c>
      <c r="C412">
        <v>27.9365907</v>
      </c>
    </row>
    <row r="413" spans="1:3" x14ac:dyDescent="0.2">
      <c r="A413">
        <v>2001</v>
      </c>
      <c r="B413">
        <v>6</v>
      </c>
      <c r="C413">
        <v>25.700200800000001</v>
      </c>
    </row>
    <row r="414" spans="1:3" x14ac:dyDescent="0.2">
      <c r="A414">
        <v>2001</v>
      </c>
      <c r="B414">
        <v>7</v>
      </c>
      <c r="C414">
        <v>21.164360899999998</v>
      </c>
    </row>
    <row r="415" spans="1:3" x14ac:dyDescent="0.2">
      <c r="A415">
        <v>2001</v>
      </c>
      <c r="B415">
        <v>8</v>
      </c>
      <c r="C415">
        <v>22.302078099999999</v>
      </c>
    </row>
    <row r="416" spans="1:3" x14ac:dyDescent="0.2">
      <c r="A416">
        <v>2001</v>
      </c>
      <c r="B416">
        <v>9</v>
      </c>
      <c r="C416">
        <v>25.070735200000001</v>
      </c>
    </row>
    <row r="417" spans="1:3" x14ac:dyDescent="0.2">
      <c r="A417">
        <v>2001</v>
      </c>
      <c r="B417">
        <v>10</v>
      </c>
      <c r="C417">
        <v>31.390698</v>
      </c>
    </row>
    <row r="418" spans="1:3" x14ac:dyDescent="0.2">
      <c r="A418">
        <v>2001</v>
      </c>
      <c r="B418">
        <v>11</v>
      </c>
      <c r="C418">
        <v>31.627083299999999</v>
      </c>
    </row>
    <row r="419" spans="1:3" x14ac:dyDescent="0.2">
      <c r="A419">
        <v>2001</v>
      </c>
      <c r="B419">
        <v>12</v>
      </c>
      <c r="C419">
        <v>27.119907099999999</v>
      </c>
    </row>
    <row r="420" spans="1:3" x14ac:dyDescent="0.2">
      <c r="A420">
        <v>2001</v>
      </c>
      <c r="B420">
        <v>13</v>
      </c>
      <c r="C420">
        <v>29.994284199999999</v>
      </c>
    </row>
    <row r="421" spans="1:3" x14ac:dyDescent="0.2">
      <c r="A421">
        <v>2001</v>
      </c>
      <c r="B421">
        <v>14</v>
      </c>
      <c r="C421">
        <v>28.561717999999999</v>
      </c>
    </row>
    <row r="422" spans="1:3" x14ac:dyDescent="0.2">
      <c r="A422">
        <v>2002</v>
      </c>
      <c r="B422">
        <v>1</v>
      </c>
      <c r="C422">
        <v>32.217762499999999</v>
      </c>
    </row>
    <row r="423" spans="1:3" x14ac:dyDescent="0.2">
      <c r="A423">
        <v>2002</v>
      </c>
      <c r="B423">
        <v>2</v>
      </c>
      <c r="C423">
        <v>36.398688800000002</v>
      </c>
    </row>
    <row r="424" spans="1:3" x14ac:dyDescent="0.2">
      <c r="A424">
        <v>2002</v>
      </c>
      <c r="B424">
        <v>3</v>
      </c>
      <c r="C424">
        <v>46.799952099999999</v>
      </c>
    </row>
    <row r="425" spans="1:3" x14ac:dyDescent="0.2">
      <c r="A425">
        <v>2002</v>
      </c>
      <c r="B425">
        <v>4</v>
      </c>
      <c r="C425">
        <v>48.093073199999999</v>
      </c>
    </row>
    <row r="426" spans="1:3" x14ac:dyDescent="0.2">
      <c r="A426">
        <v>2002</v>
      </c>
      <c r="B426">
        <v>5</v>
      </c>
      <c r="C426">
        <v>44.606480300000001</v>
      </c>
    </row>
    <row r="427" spans="1:3" x14ac:dyDescent="0.2">
      <c r="A427">
        <v>2002</v>
      </c>
      <c r="B427">
        <v>6</v>
      </c>
      <c r="C427">
        <v>42.549199899999998</v>
      </c>
    </row>
    <row r="428" spans="1:3" x14ac:dyDescent="0.2">
      <c r="A428">
        <v>2002</v>
      </c>
      <c r="B428">
        <v>7</v>
      </c>
      <c r="C428">
        <v>43.915607199999997</v>
      </c>
    </row>
    <row r="429" spans="1:3" x14ac:dyDescent="0.2">
      <c r="A429">
        <v>2002</v>
      </c>
      <c r="B429">
        <v>8</v>
      </c>
      <c r="C429">
        <v>35.8446268</v>
      </c>
    </row>
    <row r="430" spans="1:3" x14ac:dyDescent="0.2">
      <c r="A430">
        <v>2002</v>
      </c>
      <c r="B430">
        <v>9</v>
      </c>
      <c r="C430">
        <v>43.987912100000003</v>
      </c>
    </row>
    <row r="431" spans="1:3" x14ac:dyDescent="0.2">
      <c r="A431">
        <v>2002</v>
      </c>
      <c r="B431">
        <v>10</v>
      </c>
      <c r="C431">
        <v>45.802919500000002</v>
      </c>
    </row>
    <row r="432" spans="1:3" x14ac:dyDescent="0.2">
      <c r="A432">
        <v>2002</v>
      </c>
      <c r="B432">
        <v>11</v>
      </c>
      <c r="C432">
        <v>48.821596499999998</v>
      </c>
    </row>
    <row r="433" spans="1:3" x14ac:dyDescent="0.2">
      <c r="A433">
        <v>2002</v>
      </c>
      <c r="B433">
        <v>12</v>
      </c>
      <c r="C433">
        <v>45.604081000000001</v>
      </c>
    </row>
    <row r="434" spans="1:3" x14ac:dyDescent="0.2">
      <c r="A434">
        <v>2002</v>
      </c>
      <c r="B434">
        <v>13</v>
      </c>
      <c r="C434">
        <v>41.567764500000003</v>
      </c>
    </row>
    <row r="435" spans="1:3" x14ac:dyDescent="0.2">
      <c r="A435">
        <v>2002</v>
      </c>
      <c r="B435">
        <v>14</v>
      </c>
      <c r="C435">
        <v>47.739244100000001</v>
      </c>
    </row>
    <row r="436" spans="1:3" x14ac:dyDescent="0.2">
      <c r="A436">
        <v>2003</v>
      </c>
      <c r="B436">
        <v>1</v>
      </c>
      <c r="C436">
        <v>30.365282000000001</v>
      </c>
    </row>
    <row r="437" spans="1:3" x14ac:dyDescent="0.2">
      <c r="A437">
        <v>2003</v>
      </c>
      <c r="B437">
        <v>2</v>
      </c>
      <c r="C437">
        <v>39.633955800000003</v>
      </c>
    </row>
    <row r="438" spans="1:3" x14ac:dyDescent="0.2">
      <c r="A438">
        <v>2003</v>
      </c>
      <c r="B438">
        <v>3</v>
      </c>
      <c r="C438">
        <v>54.712842999999999</v>
      </c>
    </row>
    <row r="439" spans="1:3" x14ac:dyDescent="0.2">
      <c r="A439">
        <v>2003</v>
      </c>
      <c r="B439">
        <v>4</v>
      </c>
      <c r="C439">
        <v>67.785823199999996</v>
      </c>
    </row>
    <row r="440" spans="1:3" x14ac:dyDescent="0.2">
      <c r="A440">
        <v>2003</v>
      </c>
      <c r="B440">
        <v>5</v>
      </c>
      <c r="C440">
        <v>75.740281999999993</v>
      </c>
    </row>
    <row r="441" spans="1:3" x14ac:dyDescent="0.2">
      <c r="A441">
        <v>2003</v>
      </c>
      <c r="B441">
        <v>6</v>
      </c>
      <c r="C441">
        <v>89.228277399999996</v>
      </c>
    </row>
    <row r="442" spans="1:3" x14ac:dyDescent="0.2">
      <c r="A442">
        <v>2003</v>
      </c>
      <c r="B442">
        <v>7</v>
      </c>
      <c r="C442">
        <v>88.329077699999999</v>
      </c>
    </row>
    <row r="443" spans="1:3" x14ac:dyDescent="0.2">
      <c r="A443">
        <v>2003</v>
      </c>
      <c r="B443">
        <v>8</v>
      </c>
      <c r="C443">
        <v>79.475419200000005</v>
      </c>
    </row>
    <row r="444" spans="1:3" x14ac:dyDescent="0.2">
      <c r="A444">
        <v>2003</v>
      </c>
      <c r="B444">
        <v>9</v>
      </c>
      <c r="C444">
        <v>82.518864300000004</v>
      </c>
    </row>
    <row r="445" spans="1:3" x14ac:dyDescent="0.2">
      <c r="A445">
        <v>2003</v>
      </c>
      <c r="B445">
        <v>10</v>
      </c>
      <c r="C445">
        <v>91.372522900000007</v>
      </c>
    </row>
    <row r="446" spans="1:3" x14ac:dyDescent="0.2">
      <c r="A446">
        <v>2003</v>
      </c>
      <c r="B446">
        <v>11</v>
      </c>
      <c r="C446">
        <v>84.178925300000003</v>
      </c>
    </row>
    <row r="447" spans="1:3" x14ac:dyDescent="0.2">
      <c r="A447">
        <v>2003</v>
      </c>
      <c r="B447">
        <v>12</v>
      </c>
      <c r="C447">
        <v>93.5859375</v>
      </c>
    </row>
    <row r="448" spans="1:3" x14ac:dyDescent="0.2">
      <c r="A448">
        <v>2003</v>
      </c>
      <c r="B448">
        <v>13</v>
      </c>
      <c r="C448">
        <v>72.350990899999999</v>
      </c>
    </row>
    <row r="449" spans="1:3" x14ac:dyDescent="0.2">
      <c r="A449">
        <v>2003</v>
      </c>
      <c r="B449">
        <v>14</v>
      </c>
      <c r="C449">
        <v>89.159108200000006</v>
      </c>
    </row>
  </sheetData>
  <phoneticPr fontId="14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H54"/>
  <sheetViews>
    <sheetView zoomScale="115" zoomScaleNormal="115" workbookViewId="0">
      <selection activeCell="K16" sqref="K16"/>
    </sheetView>
  </sheetViews>
  <sheetFormatPr defaultRowHeight="15" x14ac:dyDescent="0.25"/>
  <cols>
    <col min="1" max="2" width="9.140625" style="198"/>
    <col min="3" max="7" width="13.140625" style="198" customWidth="1"/>
    <col min="8" max="9" width="9.140625" style="198"/>
    <col min="10" max="10" width="13.140625" style="198" bestFit="1" customWidth="1"/>
    <col min="11" max="11" width="13.140625" style="198" customWidth="1"/>
    <col min="12" max="13" width="8.7109375" style="199" customWidth="1"/>
    <col min="14" max="14" width="13.140625" style="199" customWidth="1"/>
    <col min="15" max="16" width="13.140625" style="200" customWidth="1"/>
    <col min="17" max="19" width="13.140625" style="198" customWidth="1"/>
    <col min="20" max="20" width="9.140625" style="198"/>
    <col min="21" max="21" width="11.42578125" style="199" customWidth="1"/>
    <col min="22" max="22" width="9.140625" style="199"/>
    <col min="23" max="23" width="12.42578125" style="199" customWidth="1"/>
    <col min="24" max="29" width="9.140625" style="199"/>
    <col min="30" max="16384" width="9.140625" style="198"/>
  </cols>
  <sheetData>
    <row r="1" spans="2:86" x14ac:dyDescent="0.25">
      <c r="G1" s="234" t="s">
        <v>229</v>
      </c>
      <c r="H1" s="233"/>
      <c r="I1" s="233"/>
      <c r="J1" s="233"/>
      <c r="M1" s="200"/>
      <c r="N1" s="200"/>
    </row>
    <row r="2" spans="2:86" x14ac:dyDescent="0.25">
      <c r="C2" s="313" t="s">
        <v>241</v>
      </c>
      <c r="D2" s="313" t="s">
        <v>382</v>
      </c>
      <c r="E2" s="313" t="s">
        <v>242</v>
      </c>
      <c r="G2" s="234" t="s">
        <v>230</v>
      </c>
      <c r="H2" s="233"/>
      <c r="I2" s="233"/>
      <c r="J2" s="233"/>
      <c r="M2" s="200"/>
      <c r="N2" s="200"/>
    </row>
    <row r="3" spans="2:86" x14ac:dyDescent="0.25">
      <c r="C3" s="198" t="s">
        <v>227</v>
      </c>
      <c r="G3" s="234" t="s">
        <v>231</v>
      </c>
      <c r="H3" s="233"/>
      <c r="I3" s="233"/>
      <c r="J3" s="233"/>
      <c r="M3" s="200"/>
      <c r="N3" s="200"/>
    </row>
    <row r="4" spans="2:86" x14ac:dyDescent="0.25">
      <c r="C4" s="198" t="s">
        <v>221</v>
      </c>
      <c r="F4" s="200"/>
      <c r="I4" s="200"/>
      <c r="J4" s="200"/>
      <c r="K4" s="200"/>
      <c r="L4" s="200"/>
      <c r="M4" s="200"/>
      <c r="N4" s="200"/>
      <c r="Q4" s="200"/>
      <c r="R4" s="200"/>
      <c r="S4" s="200"/>
      <c r="T4" s="200"/>
      <c r="U4" s="200"/>
      <c r="V4" s="200"/>
      <c r="W4" s="343" t="s">
        <v>410</v>
      </c>
      <c r="X4" s="200"/>
      <c r="Y4" s="200"/>
      <c r="Z4" s="344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</row>
    <row r="5" spans="2:86" x14ac:dyDescent="0.25">
      <c r="C5" s="219" t="s">
        <v>197</v>
      </c>
      <c r="D5" s="316" t="s">
        <v>387</v>
      </c>
      <c r="E5" s="316" t="s">
        <v>194</v>
      </c>
      <c r="F5" s="200"/>
      <c r="G5" s="342" t="s">
        <v>40</v>
      </c>
      <c r="I5" s="341" t="s">
        <v>40</v>
      </c>
      <c r="J5" s="200"/>
      <c r="K5" s="200"/>
      <c r="L5" s="200"/>
      <c r="M5" s="200"/>
      <c r="N5" s="200"/>
      <c r="Q5" s="200"/>
      <c r="R5" s="200"/>
      <c r="S5" s="200"/>
      <c r="T5" s="200"/>
      <c r="U5" s="200"/>
      <c r="V5" s="200"/>
      <c r="W5" s="343" t="s">
        <v>411</v>
      </c>
      <c r="X5" s="200"/>
      <c r="Y5" s="200"/>
      <c r="Z5" s="344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</row>
    <row r="6" spans="2:86" x14ac:dyDescent="0.25">
      <c r="B6" s="324" t="s">
        <v>0</v>
      </c>
      <c r="C6" s="219" t="s">
        <v>197</v>
      </c>
      <c r="D6" s="316" t="s">
        <v>387</v>
      </c>
      <c r="E6" s="227" t="s">
        <v>242</v>
      </c>
      <c r="F6" s="323" t="s">
        <v>389</v>
      </c>
      <c r="G6" s="341" t="s">
        <v>405</v>
      </c>
      <c r="H6" s="342" t="s">
        <v>409</v>
      </c>
      <c r="I6" s="341" t="s">
        <v>408</v>
      </c>
      <c r="J6" s="200"/>
      <c r="K6" s="200"/>
      <c r="L6" s="200"/>
      <c r="M6" s="200"/>
      <c r="N6" s="200"/>
      <c r="Q6" s="200"/>
      <c r="R6" s="200"/>
      <c r="S6" s="200"/>
      <c r="T6" s="200"/>
      <c r="U6" s="200"/>
      <c r="V6" s="200"/>
      <c r="W6" s="324" t="s">
        <v>0</v>
      </c>
      <c r="X6" s="219" t="s">
        <v>412</v>
      </c>
      <c r="Y6" s="316" t="s">
        <v>387</v>
      </c>
      <c r="Z6" s="345" t="s">
        <v>28</v>
      </c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</row>
    <row r="7" spans="2:86" x14ac:dyDescent="0.25">
      <c r="B7" s="199">
        <v>1971</v>
      </c>
      <c r="C7" s="211">
        <v>2.4679199999999999</v>
      </c>
      <c r="D7" s="198">
        <v>2.3805600000000005</v>
      </c>
      <c r="E7" s="198">
        <v>2.5149599999999999</v>
      </c>
      <c r="F7" s="198">
        <f>E7-C7</f>
        <v>4.7039999999999971E-2</v>
      </c>
      <c r="G7" s="200">
        <f>C7*1000*0.0239</f>
        <v>58.983288000000002</v>
      </c>
      <c r="H7" s="200">
        <f>D7*1000*0.0239</f>
        <v>56.895384000000014</v>
      </c>
      <c r="I7" s="200">
        <f t="shared" ref="I7:I50" si="0">(D7*1000*0.0239)-(C7*1000*0.0239)</f>
        <v>-2.0879039999999875</v>
      </c>
      <c r="J7" s="200"/>
      <c r="K7" s="200"/>
      <c r="L7" s="200"/>
      <c r="M7" s="200"/>
      <c r="N7" s="200"/>
      <c r="Q7" s="200"/>
      <c r="R7" s="200"/>
      <c r="S7" s="200"/>
      <c r="T7" s="200"/>
      <c r="U7" s="200"/>
      <c r="V7" s="200"/>
      <c r="W7" s="199">
        <v>1971</v>
      </c>
      <c r="X7" s="211">
        <v>2.4679199999999999</v>
      </c>
      <c r="Y7" s="198">
        <v>2.3805600000000005</v>
      </c>
      <c r="Z7" s="344">
        <f t="shared" ref="Z7:Z50" si="1">Y7/X7</f>
        <v>0.9646017699115047</v>
      </c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</row>
    <row r="8" spans="2:86" x14ac:dyDescent="0.25">
      <c r="B8" s="199">
        <v>1972</v>
      </c>
      <c r="C8" s="211">
        <v>1.8782400000000001</v>
      </c>
      <c r="D8" s="198">
        <v>1.5487920000000002</v>
      </c>
      <c r="E8" s="198">
        <v>1.4676480000000001</v>
      </c>
      <c r="F8" s="198">
        <f t="shared" ref="F8:F50" si="2">E8-C8</f>
        <v>-0.41059200000000007</v>
      </c>
      <c r="G8" s="200">
        <f t="shared" ref="G8:G50" si="3">C8*1000*0.0239</f>
        <v>44.889936000000006</v>
      </c>
      <c r="H8" s="200">
        <f t="shared" ref="H8:H50" si="4">D8*1000*0.0239</f>
        <v>37.016128800000004</v>
      </c>
      <c r="I8" s="200">
        <f t="shared" si="0"/>
        <v>-7.8738072000000017</v>
      </c>
      <c r="J8" s="200"/>
      <c r="K8" s="200"/>
      <c r="L8" s="200"/>
      <c r="M8" s="200"/>
      <c r="N8" s="200"/>
      <c r="Q8" s="200"/>
      <c r="R8" s="200"/>
      <c r="S8" s="200"/>
      <c r="T8" s="200"/>
      <c r="U8" s="200"/>
      <c r="V8" s="200"/>
      <c r="W8" s="199">
        <v>1972</v>
      </c>
      <c r="X8" s="211">
        <v>1.8782400000000001</v>
      </c>
      <c r="Y8" s="198">
        <v>1.5487920000000002</v>
      </c>
      <c r="Z8" s="344">
        <f t="shared" si="1"/>
        <v>0.8245974955277281</v>
      </c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</row>
    <row r="9" spans="2:86" x14ac:dyDescent="0.25">
      <c r="B9" s="199">
        <v>1974</v>
      </c>
      <c r="C9" s="211">
        <v>1.1119449600000002</v>
      </c>
      <c r="D9" s="198">
        <v>1.9921440000000001</v>
      </c>
      <c r="E9" s="198">
        <v>1.8681465600000002</v>
      </c>
      <c r="F9" s="198">
        <f t="shared" si="2"/>
        <v>0.75620160000000003</v>
      </c>
      <c r="G9" s="200">
        <f t="shared" si="3"/>
        <v>26.575484544000009</v>
      </c>
      <c r="H9" s="200">
        <f t="shared" si="4"/>
        <v>47.612241600000004</v>
      </c>
      <c r="I9" s="200">
        <f t="shared" si="0"/>
        <v>21.036757055999995</v>
      </c>
      <c r="J9" s="200"/>
      <c r="K9" s="200"/>
      <c r="L9" s="200"/>
      <c r="M9" s="200"/>
      <c r="N9" s="200"/>
      <c r="Q9" s="200"/>
      <c r="R9" s="200"/>
      <c r="S9" s="200"/>
      <c r="T9" s="200"/>
      <c r="U9" s="200"/>
      <c r="V9" s="200"/>
      <c r="W9" s="199">
        <v>1974</v>
      </c>
      <c r="X9" s="211">
        <v>1.1119449600000002</v>
      </c>
      <c r="Y9" s="198">
        <v>1.9921440000000001</v>
      </c>
      <c r="Z9" s="344">
        <f t="shared" si="1"/>
        <v>1.7915850798946018</v>
      </c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</row>
    <row r="10" spans="2:86" x14ac:dyDescent="0.25">
      <c r="B10" s="199">
        <v>1975</v>
      </c>
      <c r="C10" s="211">
        <v>1.8051263999999998</v>
      </c>
      <c r="D10" s="198">
        <v>3.4455960000000005</v>
      </c>
      <c r="E10" s="198">
        <v>3.3968121600000005</v>
      </c>
      <c r="F10" s="198">
        <f t="shared" si="2"/>
        <v>1.5916857600000007</v>
      </c>
      <c r="G10" s="200">
        <f t="shared" si="3"/>
        <v>43.142520959999999</v>
      </c>
      <c r="H10" s="200">
        <f t="shared" si="4"/>
        <v>82.34974440000002</v>
      </c>
      <c r="I10" s="200">
        <f t="shared" si="0"/>
        <v>39.207223440000021</v>
      </c>
      <c r="J10" s="200"/>
      <c r="K10" s="200"/>
      <c r="L10" s="200"/>
      <c r="M10" s="200"/>
      <c r="N10" s="200"/>
      <c r="Q10" s="200"/>
      <c r="R10" s="200"/>
      <c r="S10" s="200"/>
      <c r="T10" s="200"/>
      <c r="U10" s="200"/>
      <c r="V10" s="200"/>
      <c r="W10" s="199">
        <v>1975</v>
      </c>
      <c r="X10" s="211">
        <v>1.8051263999999998</v>
      </c>
      <c r="Y10" s="198">
        <v>3.4455960000000005</v>
      </c>
      <c r="Z10" s="344">
        <f t="shared" si="1"/>
        <v>1.9087837837837842</v>
      </c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</row>
    <row r="11" spans="2:86" x14ac:dyDescent="0.25">
      <c r="B11" s="199">
        <v>1976</v>
      </c>
      <c r="C11" s="211">
        <v>1.5632265600000004</v>
      </c>
      <c r="D11" s="198">
        <v>2.9963472000000007</v>
      </c>
      <c r="E11" s="198">
        <v>3.14067936</v>
      </c>
      <c r="F11" s="198">
        <f t="shared" si="2"/>
        <v>1.5774527999999997</v>
      </c>
      <c r="G11" s="200">
        <f t="shared" si="3"/>
        <v>37.361114784000009</v>
      </c>
      <c r="H11" s="200">
        <f t="shared" si="4"/>
        <v>71.612698080000015</v>
      </c>
      <c r="I11" s="200">
        <f t="shared" si="0"/>
        <v>34.251583296000007</v>
      </c>
      <c r="J11" s="200"/>
      <c r="K11" s="200"/>
      <c r="L11" s="200"/>
      <c r="M11" s="200"/>
      <c r="N11" s="200"/>
      <c r="Q11" s="200"/>
      <c r="R11" s="200"/>
      <c r="S11" s="200"/>
      <c r="T11" s="200"/>
      <c r="U11" s="200"/>
      <c r="V11" s="200"/>
      <c r="W11" s="199">
        <v>1976</v>
      </c>
      <c r="X11" s="211">
        <v>1.5632265600000004</v>
      </c>
      <c r="Y11" s="198">
        <v>2.9963472000000007</v>
      </c>
      <c r="Z11" s="344">
        <f t="shared" si="1"/>
        <v>1.9167709125924779</v>
      </c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</row>
    <row r="12" spans="2:86" x14ac:dyDescent="0.25">
      <c r="B12" s="199">
        <v>1977</v>
      </c>
      <c r="C12" s="211">
        <v>1.1404041600000003</v>
      </c>
      <c r="D12" s="198">
        <v>1.9819800000000003</v>
      </c>
      <c r="E12" s="198">
        <v>1.9372617600000002</v>
      </c>
      <c r="F12" s="198">
        <f t="shared" si="2"/>
        <v>0.79685759999999983</v>
      </c>
      <c r="G12" s="200">
        <f t="shared" si="3"/>
        <v>27.255659424000008</v>
      </c>
      <c r="H12" s="200">
        <f t="shared" si="4"/>
        <v>47.369322000000011</v>
      </c>
      <c r="I12" s="200">
        <f t="shared" si="0"/>
        <v>20.113662576000003</v>
      </c>
      <c r="J12" s="200"/>
      <c r="K12" s="200"/>
      <c r="L12" s="200"/>
      <c r="M12" s="200"/>
      <c r="N12" s="200"/>
      <c r="Q12" s="200"/>
      <c r="R12" s="200"/>
      <c r="S12" s="200"/>
      <c r="T12" s="200"/>
      <c r="U12" s="200"/>
      <c r="V12" s="200"/>
      <c r="W12" s="199">
        <v>1977</v>
      </c>
      <c r="X12" s="211">
        <v>1.1404041600000003</v>
      </c>
      <c r="Y12" s="198">
        <v>1.9819800000000003</v>
      </c>
      <c r="Z12" s="344">
        <f t="shared" si="1"/>
        <v>1.7379627938221478</v>
      </c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</row>
    <row r="13" spans="2:86" x14ac:dyDescent="0.25">
      <c r="B13" s="199">
        <v>1978</v>
      </c>
      <c r="C13" s="211">
        <v>1.3924713600000003</v>
      </c>
      <c r="D13" s="198">
        <v>2.9800848000000002</v>
      </c>
      <c r="E13" s="198">
        <v>2.5918233600000002</v>
      </c>
      <c r="F13" s="198">
        <f t="shared" si="2"/>
        <v>1.199352</v>
      </c>
      <c r="G13" s="200">
        <f t="shared" si="3"/>
        <v>33.280065504000007</v>
      </c>
      <c r="H13" s="200">
        <f t="shared" si="4"/>
        <v>71.224026720000012</v>
      </c>
      <c r="I13" s="200">
        <f t="shared" si="0"/>
        <v>37.943961216000005</v>
      </c>
      <c r="J13" s="200"/>
      <c r="K13" s="200"/>
      <c r="L13" s="200"/>
      <c r="M13" s="200"/>
      <c r="N13" s="200"/>
      <c r="Q13" s="200"/>
      <c r="R13" s="200"/>
      <c r="S13" s="200"/>
      <c r="T13" s="200"/>
      <c r="U13" s="200"/>
      <c r="V13" s="200"/>
      <c r="W13" s="199">
        <v>1978</v>
      </c>
      <c r="X13" s="211">
        <v>1.3924713600000003</v>
      </c>
      <c r="Y13" s="198">
        <v>2.9800848000000002</v>
      </c>
      <c r="Z13" s="344">
        <f t="shared" si="1"/>
        <v>2.140140821280518</v>
      </c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</row>
    <row r="14" spans="2:86" x14ac:dyDescent="0.25">
      <c r="B14" s="199">
        <v>1979</v>
      </c>
      <c r="C14" s="211">
        <v>2.5317600000000002</v>
      </c>
      <c r="D14" s="198">
        <v>2.8343280000000006</v>
      </c>
      <c r="E14" s="198">
        <v>2.6599440000000003</v>
      </c>
      <c r="F14" s="198">
        <f t="shared" si="2"/>
        <v>0.12818400000000008</v>
      </c>
      <c r="G14" s="200">
        <f t="shared" si="3"/>
        <v>60.509064000000009</v>
      </c>
      <c r="H14" s="200">
        <f t="shared" si="4"/>
        <v>67.740439200000012</v>
      </c>
      <c r="I14" s="200">
        <f t="shared" si="0"/>
        <v>7.2313752000000022</v>
      </c>
      <c r="J14" s="200"/>
      <c r="K14" s="200"/>
      <c r="L14" s="200"/>
      <c r="M14" s="200"/>
      <c r="N14" s="200"/>
      <c r="Q14" s="200"/>
      <c r="R14" s="200"/>
      <c r="S14" s="200"/>
      <c r="T14" s="200"/>
      <c r="U14" s="200"/>
      <c r="V14" s="200"/>
      <c r="W14" s="199">
        <v>1979</v>
      </c>
      <c r="X14" s="211">
        <v>2.5317600000000002</v>
      </c>
      <c r="Y14" s="198">
        <v>2.8343280000000006</v>
      </c>
      <c r="Z14" s="344">
        <f t="shared" si="1"/>
        <v>1.1195089581950897</v>
      </c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</row>
    <row r="15" spans="2:86" x14ac:dyDescent="0.25">
      <c r="B15" s="199">
        <v>1980</v>
      </c>
      <c r="C15" s="211">
        <v>1.4006160000000005</v>
      </c>
      <c r="D15" s="198">
        <v>4.0798800000000002</v>
      </c>
      <c r="E15" s="198">
        <v>3.7159920000000004</v>
      </c>
      <c r="F15" s="198">
        <f t="shared" si="2"/>
        <v>2.3153759999999997</v>
      </c>
      <c r="G15" s="200">
        <f t="shared" si="3"/>
        <v>33.474722400000012</v>
      </c>
      <c r="H15" s="200">
        <f t="shared" si="4"/>
        <v>97.509132000000008</v>
      </c>
      <c r="I15" s="200">
        <f t="shared" si="0"/>
        <v>64.034409600000004</v>
      </c>
      <c r="J15" s="200"/>
      <c r="K15" s="200"/>
      <c r="L15" s="200"/>
      <c r="M15" s="200"/>
      <c r="N15" s="200"/>
      <c r="Q15" s="200"/>
      <c r="R15" s="200"/>
      <c r="S15" s="200"/>
      <c r="T15" s="200"/>
      <c r="U15" s="200"/>
      <c r="V15" s="200"/>
      <c r="W15" s="199">
        <v>1980</v>
      </c>
      <c r="X15" s="211">
        <v>1.4006160000000005</v>
      </c>
      <c r="Y15" s="198">
        <v>4.0798800000000002</v>
      </c>
      <c r="Z15" s="344">
        <f t="shared" si="1"/>
        <v>2.9129183159409848</v>
      </c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</row>
    <row r="16" spans="2:86" x14ac:dyDescent="0.25">
      <c r="B16" s="199">
        <v>1981</v>
      </c>
      <c r="C16" s="211">
        <v>1.313256</v>
      </c>
      <c r="D16" s="198">
        <v>2.5226880000000005</v>
      </c>
      <c r="E16" s="198">
        <v>2.6061840000000003</v>
      </c>
      <c r="F16" s="198">
        <f t="shared" si="2"/>
        <v>1.2929280000000003</v>
      </c>
      <c r="G16" s="200">
        <f t="shared" si="3"/>
        <v>31.386818400000003</v>
      </c>
      <c r="H16" s="200">
        <f t="shared" si="4"/>
        <v>60.292243200000016</v>
      </c>
      <c r="I16" s="200">
        <f t="shared" si="0"/>
        <v>28.905424800000013</v>
      </c>
      <c r="J16" s="200"/>
      <c r="K16" s="200"/>
      <c r="L16" s="200"/>
      <c r="M16" s="200"/>
      <c r="N16" s="200"/>
      <c r="Q16" s="200"/>
      <c r="R16" s="200"/>
      <c r="S16" s="200"/>
      <c r="T16" s="200"/>
      <c r="U16" s="200"/>
      <c r="V16" s="200"/>
      <c r="W16" s="199">
        <v>1981</v>
      </c>
      <c r="X16" s="211">
        <v>1.313256</v>
      </c>
      <c r="Y16" s="198">
        <v>2.5226880000000005</v>
      </c>
      <c r="Z16" s="344">
        <f t="shared" si="1"/>
        <v>1.9209415376743</v>
      </c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</row>
    <row r="17" spans="2:86" x14ac:dyDescent="0.25">
      <c r="B17" s="199">
        <v>1982</v>
      </c>
      <c r="C17" s="211">
        <v>1.8478320000000001</v>
      </c>
      <c r="D17" s="198">
        <v>1.9983600000000001</v>
      </c>
      <c r="E17" s="198">
        <v>1.86816</v>
      </c>
      <c r="F17" s="198">
        <f t="shared" si="2"/>
        <v>2.0327999999999902E-2</v>
      </c>
      <c r="G17" s="200">
        <f t="shared" si="3"/>
        <v>44.163184800000003</v>
      </c>
      <c r="H17" s="200">
        <f t="shared" si="4"/>
        <v>47.760804000000007</v>
      </c>
      <c r="I17" s="200">
        <f t="shared" si="0"/>
        <v>3.597619200000004</v>
      </c>
      <c r="J17" s="200"/>
      <c r="K17" s="200"/>
      <c r="L17" s="200"/>
      <c r="M17" s="200"/>
      <c r="N17" s="200"/>
      <c r="Q17" s="200"/>
      <c r="R17" s="200"/>
      <c r="S17" s="200"/>
      <c r="T17" s="200"/>
      <c r="U17" s="200"/>
      <c r="V17" s="200"/>
      <c r="W17" s="199">
        <v>1982</v>
      </c>
      <c r="X17" s="211">
        <v>1.8478320000000001</v>
      </c>
      <c r="Y17" s="198">
        <v>1.9983600000000001</v>
      </c>
      <c r="Z17" s="344">
        <f t="shared" si="1"/>
        <v>1.0814619510864625</v>
      </c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</row>
    <row r="18" spans="2:86" x14ac:dyDescent="0.25">
      <c r="B18" s="199">
        <v>1983</v>
      </c>
      <c r="C18" s="211">
        <v>2.5897200000000002</v>
      </c>
      <c r="D18" s="198">
        <v>3.1993920000000005</v>
      </c>
      <c r="E18" s="198">
        <v>2.514456</v>
      </c>
      <c r="F18" s="198">
        <f t="shared" si="2"/>
        <v>-7.526400000000022E-2</v>
      </c>
      <c r="G18" s="200">
        <f t="shared" si="3"/>
        <v>61.894308000000009</v>
      </c>
      <c r="H18" s="200">
        <f t="shared" si="4"/>
        <v>76.465468800000011</v>
      </c>
      <c r="I18" s="200">
        <f t="shared" si="0"/>
        <v>14.571160800000001</v>
      </c>
      <c r="J18" s="200"/>
      <c r="K18" s="200"/>
      <c r="L18" s="200"/>
      <c r="M18" s="200"/>
      <c r="N18" s="200"/>
      <c r="Q18" s="200"/>
      <c r="R18" s="200"/>
      <c r="S18" s="200"/>
      <c r="T18" s="200"/>
      <c r="U18" s="200"/>
      <c r="V18" s="200"/>
      <c r="W18" s="199">
        <v>1983</v>
      </c>
      <c r="X18" s="211">
        <v>2.5897200000000002</v>
      </c>
      <c r="Y18" s="198">
        <v>3.1993920000000005</v>
      </c>
      <c r="Z18" s="344">
        <f t="shared" si="1"/>
        <v>1.2354200454103146</v>
      </c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</row>
    <row r="19" spans="2:86" x14ac:dyDescent="0.25">
      <c r="B19" s="199">
        <v>1984</v>
      </c>
      <c r="C19" s="211">
        <v>2.2421280000000001</v>
      </c>
      <c r="D19" s="198">
        <v>2.8376880000000004</v>
      </c>
      <c r="E19" s="198">
        <v>2.7115200000000006</v>
      </c>
      <c r="F19" s="198">
        <f t="shared" si="2"/>
        <v>0.46939200000000048</v>
      </c>
      <c r="G19" s="200">
        <f t="shared" si="3"/>
        <v>53.586859200000006</v>
      </c>
      <c r="H19" s="200">
        <f t="shared" si="4"/>
        <v>67.82074320000001</v>
      </c>
      <c r="I19" s="200">
        <f t="shared" si="0"/>
        <v>14.233884000000003</v>
      </c>
      <c r="J19" s="200"/>
      <c r="K19" s="200"/>
      <c r="L19" s="200"/>
      <c r="M19" s="200"/>
      <c r="N19" s="200"/>
      <c r="Q19" s="200"/>
      <c r="R19" s="200"/>
      <c r="S19" s="200"/>
      <c r="T19" s="200"/>
      <c r="U19" s="200"/>
      <c r="V19" s="200"/>
      <c r="W19" s="199">
        <v>1984</v>
      </c>
      <c r="X19" s="211">
        <v>2.2421280000000001</v>
      </c>
      <c r="Y19" s="198">
        <v>2.8376880000000004</v>
      </c>
      <c r="Z19" s="344">
        <f t="shared" si="1"/>
        <v>1.2656226584744494</v>
      </c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</row>
    <row r="20" spans="2:86" x14ac:dyDescent="0.25">
      <c r="B20" s="199">
        <v>1985</v>
      </c>
      <c r="C20" s="211">
        <v>1.3720559999999999</v>
      </c>
      <c r="D20" s="198">
        <v>2.2441440000000008</v>
      </c>
      <c r="E20" s="198">
        <v>2.0307839999999997</v>
      </c>
      <c r="F20" s="198">
        <f t="shared" si="2"/>
        <v>0.65872799999999976</v>
      </c>
      <c r="G20" s="200">
        <f t="shared" si="3"/>
        <v>32.792138400000006</v>
      </c>
      <c r="H20" s="200">
        <f t="shared" si="4"/>
        <v>53.635041600000022</v>
      </c>
      <c r="I20" s="200">
        <f t="shared" si="0"/>
        <v>20.842903200000016</v>
      </c>
      <c r="J20" s="200"/>
      <c r="K20" s="200"/>
      <c r="L20" s="200"/>
      <c r="M20" s="200"/>
      <c r="N20" s="200"/>
      <c r="Q20" s="200"/>
      <c r="R20" s="200"/>
      <c r="S20" s="200"/>
      <c r="T20" s="200"/>
      <c r="U20" s="200"/>
      <c r="V20" s="200"/>
      <c r="W20" s="199">
        <v>1985</v>
      </c>
      <c r="X20" s="211">
        <v>1.3720559999999999</v>
      </c>
      <c r="Y20" s="198">
        <v>2.2441440000000008</v>
      </c>
      <c r="Z20" s="344">
        <f t="shared" si="1"/>
        <v>1.6356067099302076</v>
      </c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</row>
    <row r="21" spans="2:86" x14ac:dyDescent="0.25">
      <c r="B21" s="199">
        <v>1986</v>
      </c>
      <c r="C21" s="211">
        <v>2.7137040000000003</v>
      </c>
      <c r="D21" s="198">
        <v>3.0492000000000004</v>
      </c>
      <c r="E21" s="198">
        <v>3.0918720000000004</v>
      </c>
      <c r="F21" s="198">
        <f t="shared" si="2"/>
        <v>0.37816800000000006</v>
      </c>
      <c r="G21" s="200">
        <f t="shared" si="3"/>
        <v>64.857525600000002</v>
      </c>
      <c r="H21" s="200">
        <f t="shared" si="4"/>
        <v>72.875880000000009</v>
      </c>
      <c r="I21" s="200">
        <f t="shared" si="0"/>
        <v>8.0183544000000069</v>
      </c>
      <c r="J21" s="200"/>
      <c r="K21" s="200"/>
      <c r="L21" s="200"/>
      <c r="M21" s="200"/>
      <c r="N21" s="200"/>
      <c r="Q21" s="200"/>
      <c r="R21" s="200"/>
      <c r="S21" s="200"/>
      <c r="T21" s="200"/>
      <c r="U21" s="200"/>
      <c r="V21" s="200"/>
      <c r="W21" s="199">
        <v>1986</v>
      </c>
      <c r="X21" s="211">
        <v>2.7137040000000003</v>
      </c>
      <c r="Y21" s="198">
        <v>3.0492000000000004</v>
      </c>
      <c r="Z21" s="344">
        <f t="shared" si="1"/>
        <v>1.1236302853959017</v>
      </c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</row>
    <row r="22" spans="2:86" x14ac:dyDescent="0.25">
      <c r="B22" s="199">
        <v>1987</v>
      </c>
      <c r="C22" s="211">
        <v>2.049096</v>
      </c>
      <c r="D22" s="198">
        <v>2.8884240000000005</v>
      </c>
      <c r="E22" s="198">
        <v>2.7889679999999997</v>
      </c>
      <c r="F22" s="198">
        <f t="shared" si="2"/>
        <v>0.73987199999999964</v>
      </c>
      <c r="G22" s="200">
        <f t="shared" si="3"/>
        <v>48.973394400000004</v>
      </c>
      <c r="H22" s="200">
        <f t="shared" si="4"/>
        <v>69.03333360000002</v>
      </c>
      <c r="I22" s="200">
        <f t="shared" si="0"/>
        <v>20.059939200000017</v>
      </c>
      <c r="J22" s="200"/>
      <c r="K22" s="200"/>
      <c r="L22" s="200"/>
      <c r="M22" s="200"/>
      <c r="N22" s="200"/>
      <c r="Q22" s="200"/>
      <c r="R22" s="200"/>
      <c r="S22" s="200"/>
      <c r="T22" s="200"/>
      <c r="U22" s="200"/>
      <c r="V22" s="200"/>
      <c r="W22" s="199">
        <v>1987</v>
      </c>
      <c r="X22" s="211">
        <v>2.049096</v>
      </c>
      <c r="Y22" s="198">
        <v>2.8884240000000005</v>
      </c>
      <c r="Z22" s="344">
        <f t="shared" si="1"/>
        <v>1.4096089202262854</v>
      </c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</row>
    <row r="23" spans="2:86" x14ac:dyDescent="0.25">
      <c r="B23" s="199">
        <v>1988</v>
      </c>
      <c r="C23" s="211">
        <v>1.8192720000000004</v>
      </c>
      <c r="D23" s="198">
        <v>4.3725360000000002</v>
      </c>
      <c r="E23" s="198">
        <v>4.2443520000000001</v>
      </c>
      <c r="F23" s="198">
        <f t="shared" si="2"/>
        <v>2.4250799999999995</v>
      </c>
      <c r="G23" s="200">
        <f t="shared" si="3"/>
        <v>43.480600800000012</v>
      </c>
      <c r="H23" s="200">
        <f t="shared" si="4"/>
        <v>104.5036104</v>
      </c>
      <c r="I23" s="200">
        <f t="shared" si="0"/>
        <v>61.023009599999988</v>
      </c>
      <c r="J23" s="200"/>
      <c r="K23" s="200"/>
      <c r="L23" s="200"/>
      <c r="M23" s="200"/>
      <c r="N23" s="200"/>
      <c r="Q23" s="200"/>
      <c r="R23" s="200"/>
      <c r="S23" s="200"/>
      <c r="T23" s="200"/>
      <c r="U23" s="200"/>
      <c r="V23" s="200"/>
      <c r="W23" s="199">
        <v>1988</v>
      </c>
      <c r="X23" s="211">
        <v>1.8192720000000004</v>
      </c>
      <c r="Y23" s="198">
        <v>4.3725360000000002</v>
      </c>
      <c r="Z23" s="344">
        <f t="shared" si="1"/>
        <v>2.4034536891679745</v>
      </c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</row>
    <row r="24" spans="2:86" ht="15.75" thickBot="1" x14ac:dyDescent="0.3">
      <c r="B24" s="199">
        <v>1989</v>
      </c>
      <c r="C24" s="211">
        <v>1.2156480000000001</v>
      </c>
      <c r="D24" s="198">
        <v>2.8518000000000003</v>
      </c>
      <c r="E24" s="198">
        <v>2.7096719999999999</v>
      </c>
      <c r="F24" s="198">
        <f t="shared" si="2"/>
        <v>1.4940239999999998</v>
      </c>
      <c r="G24" s="200">
        <f t="shared" si="3"/>
        <v>29.053987200000005</v>
      </c>
      <c r="H24" s="200">
        <f t="shared" si="4"/>
        <v>68.158020000000008</v>
      </c>
      <c r="I24" s="200">
        <f t="shared" si="0"/>
        <v>39.104032799999999</v>
      </c>
      <c r="J24" s="200"/>
      <c r="K24" s="200"/>
      <c r="L24" s="200"/>
      <c r="M24" s="200"/>
      <c r="N24" s="200"/>
      <c r="Q24" s="200"/>
      <c r="R24" s="341" t="s">
        <v>406</v>
      </c>
      <c r="S24" s="341" t="s">
        <v>407</v>
      </c>
      <c r="T24" s="341" t="s">
        <v>138</v>
      </c>
      <c r="U24" s="200"/>
      <c r="V24" s="200"/>
      <c r="W24" s="199">
        <v>1989</v>
      </c>
      <c r="X24" s="211">
        <v>1.2156480000000001</v>
      </c>
      <c r="Y24" s="198">
        <v>2.8518000000000003</v>
      </c>
      <c r="Z24" s="344">
        <f t="shared" si="1"/>
        <v>2.3459093421779991</v>
      </c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</row>
    <row r="25" spans="2:86" x14ac:dyDescent="0.25">
      <c r="B25" s="199">
        <v>1990</v>
      </c>
      <c r="C25" s="211">
        <v>1.7766000000000002</v>
      </c>
      <c r="D25" s="198">
        <v>3.2444160000000006</v>
      </c>
      <c r="E25" s="198">
        <v>2.9475600000000002</v>
      </c>
      <c r="F25" s="198">
        <f t="shared" si="2"/>
        <v>1.17096</v>
      </c>
      <c r="G25" s="200">
        <f t="shared" si="3"/>
        <v>42.460740000000008</v>
      </c>
      <c r="H25" s="200">
        <f t="shared" si="4"/>
        <v>77.541542400000012</v>
      </c>
      <c r="I25" s="200">
        <f t="shared" si="0"/>
        <v>35.080802400000003</v>
      </c>
      <c r="J25" s="200"/>
      <c r="K25" s="200"/>
      <c r="L25" s="200"/>
      <c r="M25" s="200"/>
      <c r="N25" s="200"/>
      <c r="Q25" s="304">
        <v>1999</v>
      </c>
      <c r="R25" s="305">
        <v>7</v>
      </c>
      <c r="S25" s="305">
        <v>4</v>
      </c>
      <c r="T25" s="326">
        <v>0.86569499999999999</v>
      </c>
      <c r="U25" s="326">
        <v>1.1857660000000001E-2</v>
      </c>
      <c r="V25" s="200"/>
      <c r="W25" s="199">
        <v>1990</v>
      </c>
      <c r="X25" s="211">
        <v>1.7766000000000002</v>
      </c>
      <c r="Y25" s="198">
        <v>3.2444160000000006</v>
      </c>
      <c r="Z25" s="344">
        <f t="shared" si="1"/>
        <v>1.8261938534278961</v>
      </c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</row>
    <row r="26" spans="2:86" x14ac:dyDescent="0.25">
      <c r="B26" s="199">
        <v>1991</v>
      </c>
      <c r="C26" s="211">
        <v>1.5224160000000004</v>
      </c>
      <c r="D26" s="198">
        <v>1.8701760000000001</v>
      </c>
      <c r="E26" s="198">
        <v>1.9817280000000002</v>
      </c>
      <c r="F26" s="198">
        <f t="shared" si="2"/>
        <v>0.45931199999999972</v>
      </c>
      <c r="G26" s="200">
        <f t="shared" si="3"/>
        <v>36.385742400000012</v>
      </c>
      <c r="H26" s="200">
        <f t="shared" si="4"/>
        <v>44.697206400000006</v>
      </c>
      <c r="I26" s="200">
        <f t="shared" si="0"/>
        <v>8.3114639999999937</v>
      </c>
      <c r="J26" s="200"/>
      <c r="K26" s="200"/>
      <c r="L26" s="200"/>
      <c r="M26" s="200"/>
      <c r="N26" s="200"/>
      <c r="Q26" s="306">
        <v>2000</v>
      </c>
      <c r="R26" s="325">
        <v>7</v>
      </c>
      <c r="S26" s="325">
        <v>4</v>
      </c>
      <c r="T26" s="303">
        <v>0.88563499999999995</v>
      </c>
      <c r="U26" s="303">
        <v>6.0581799999999998E-3</v>
      </c>
      <c r="V26" s="200"/>
      <c r="W26" s="199">
        <v>1991</v>
      </c>
      <c r="X26" s="211">
        <v>1.5224160000000004</v>
      </c>
      <c r="Y26" s="198">
        <v>1.8701760000000001</v>
      </c>
      <c r="Z26" s="344">
        <f t="shared" si="1"/>
        <v>1.228426395939086</v>
      </c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</row>
    <row r="27" spans="2:86" x14ac:dyDescent="0.25">
      <c r="B27" s="199">
        <v>1992</v>
      </c>
      <c r="C27" s="211">
        <v>1.2022012800000001</v>
      </c>
      <c r="D27" s="198">
        <v>2.8007918400000005</v>
      </c>
      <c r="E27" s="198">
        <v>2.6038118400000001</v>
      </c>
      <c r="F27" s="198">
        <f t="shared" si="2"/>
        <v>1.4016105599999999</v>
      </c>
      <c r="G27" s="200">
        <f t="shared" si="3"/>
        <v>28.732610592000007</v>
      </c>
      <c r="H27" s="200">
        <f t="shared" si="4"/>
        <v>66.93892497600001</v>
      </c>
      <c r="I27" s="200">
        <f t="shared" si="0"/>
        <v>38.206314384000002</v>
      </c>
      <c r="J27" s="200"/>
      <c r="K27" s="200"/>
      <c r="L27" s="200"/>
      <c r="M27" s="200"/>
      <c r="N27" s="200"/>
      <c r="Q27" s="306">
        <v>2001</v>
      </c>
      <c r="R27" s="325">
        <v>7</v>
      </c>
      <c r="S27" s="325">
        <v>4</v>
      </c>
      <c r="T27" s="303">
        <v>0.27429750000000003</v>
      </c>
      <c r="U27" s="303">
        <v>0.11616135</v>
      </c>
      <c r="V27" s="200"/>
      <c r="W27" s="199">
        <v>1992</v>
      </c>
      <c r="X27" s="211">
        <v>1.2022012800000001</v>
      </c>
      <c r="Y27" s="198">
        <v>2.8007918400000005</v>
      </c>
      <c r="Z27" s="344">
        <f t="shared" si="1"/>
        <v>2.3297195624346698</v>
      </c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</row>
    <row r="28" spans="2:86" x14ac:dyDescent="0.25">
      <c r="B28" s="199">
        <v>1993</v>
      </c>
      <c r="C28" s="211">
        <v>1.1526009600000002</v>
      </c>
      <c r="D28" s="198">
        <v>2.9249959200000002</v>
      </c>
      <c r="E28" s="198">
        <v>2.4405830399999999</v>
      </c>
      <c r="F28" s="198">
        <f t="shared" si="2"/>
        <v>1.2879820799999997</v>
      </c>
      <c r="G28" s="200">
        <f t="shared" si="3"/>
        <v>27.547162944000007</v>
      </c>
      <c r="H28" s="200">
        <f t="shared" si="4"/>
        <v>69.907402488000017</v>
      </c>
      <c r="I28" s="200">
        <f t="shared" si="0"/>
        <v>42.360239544000009</v>
      </c>
      <c r="J28" s="200"/>
      <c r="K28" s="200"/>
      <c r="L28" s="200"/>
      <c r="M28" s="200"/>
      <c r="N28" s="200"/>
      <c r="Q28" s="306">
        <v>2002</v>
      </c>
      <c r="R28" s="325">
        <v>7</v>
      </c>
      <c r="S28" s="325">
        <v>4</v>
      </c>
      <c r="T28" s="303">
        <v>0.37275789999999998</v>
      </c>
      <c r="U28" s="303">
        <v>0.13488480999999999</v>
      </c>
      <c r="V28" s="200"/>
      <c r="W28" s="199">
        <v>1993</v>
      </c>
      <c r="X28" s="211">
        <v>1.1526009600000002</v>
      </c>
      <c r="Y28" s="198">
        <v>2.9249959200000002</v>
      </c>
      <c r="Z28" s="344">
        <f t="shared" si="1"/>
        <v>2.537735106519432</v>
      </c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</row>
    <row r="29" spans="2:86" x14ac:dyDescent="0.25">
      <c r="B29" s="199">
        <v>1994</v>
      </c>
      <c r="C29" s="211">
        <v>0.74542944000000011</v>
      </c>
      <c r="D29" s="198">
        <v>2.4466780800000003</v>
      </c>
      <c r="E29" s="198">
        <v>3.0451344000000007</v>
      </c>
      <c r="F29" s="198">
        <f t="shared" si="2"/>
        <v>2.2997049600000006</v>
      </c>
      <c r="G29" s="200">
        <f t="shared" si="3"/>
        <v>17.815763616000005</v>
      </c>
      <c r="H29" s="200">
        <f t="shared" si="4"/>
        <v>58.475606112000008</v>
      </c>
      <c r="I29" s="200">
        <f t="shared" si="0"/>
        <v>40.659842496000003</v>
      </c>
      <c r="J29" s="200"/>
      <c r="K29" s="200"/>
      <c r="L29" s="200"/>
      <c r="M29" s="200"/>
      <c r="N29" s="200"/>
      <c r="Q29" s="306">
        <v>2003</v>
      </c>
      <c r="R29" s="325">
        <v>7</v>
      </c>
      <c r="S29" s="325">
        <v>4</v>
      </c>
      <c r="T29" s="303">
        <v>0.81553967999999999</v>
      </c>
      <c r="U29" s="303">
        <v>1.3005340000000001E-2</v>
      </c>
      <c r="V29" s="200"/>
      <c r="W29" s="199">
        <v>1994</v>
      </c>
      <c r="X29" s="211">
        <v>0.74542944000000011</v>
      </c>
      <c r="Y29" s="198">
        <v>2.4466780800000003</v>
      </c>
      <c r="Z29" s="344">
        <f t="shared" si="1"/>
        <v>3.2822396711350708</v>
      </c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</row>
    <row r="30" spans="2:86" x14ac:dyDescent="0.25">
      <c r="B30" s="199">
        <v>1995</v>
      </c>
      <c r="C30" s="211">
        <v>1.97475936</v>
      </c>
      <c r="D30" s="198">
        <v>2.9213710444799998</v>
      </c>
      <c r="E30" s="198">
        <v>3.08826336</v>
      </c>
      <c r="F30" s="198">
        <f t="shared" si="2"/>
        <v>1.113504</v>
      </c>
      <c r="G30" s="200">
        <f t="shared" si="3"/>
        <v>47.196748704000001</v>
      </c>
      <c r="H30" s="200">
        <f t="shared" si="4"/>
        <v>69.820767963072001</v>
      </c>
      <c r="I30" s="200">
        <f t="shared" si="0"/>
        <v>22.624019259072</v>
      </c>
      <c r="J30" s="200"/>
      <c r="K30" s="200"/>
      <c r="L30" s="200"/>
      <c r="M30" s="200"/>
      <c r="N30" s="200"/>
      <c r="Q30" s="306">
        <v>2004</v>
      </c>
      <c r="R30" s="325">
        <v>7</v>
      </c>
      <c r="S30" s="325">
        <v>4</v>
      </c>
      <c r="T30" s="303">
        <v>0.58304586999999997</v>
      </c>
      <c r="U30" s="303">
        <v>0.12571892000000001</v>
      </c>
      <c r="V30" s="200"/>
      <c r="W30" s="199">
        <v>1995</v>
      </c>
      <c r="X30" s="211">
        <v>1.97475936</v>
      </c>
      <c r="Y30" s="198">
        <v>2.9213710444799998</v>
      </c>
      <c r="Z30" s="344">
        <f t="shared" si="1"/>
        <v>1.4793554615586173</v>
      </c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</row>
    <row r="31" spans="2:86" x14ac:dyDescent="0.25">
      <c r="B31" s="199">
        <v>1996</v>
      </c>
      <c r="C31" s="211">
        <v>1.2105206400000001</v>
      </c>
      <c r="D31" s="198">
        <v>2.3443340390400005</v>
      </c>
      <c r="E31" s="198">
        <v>2.6048668800000003</v>
      </c>
      <c r="F31" s="198">
        <f t="shared" si="2"/>
        <v>1.3943462400000002</v>
      </c>
      <c r="G31" s="200">
        <f t="shared" si="3"/>
        <v>28.931443296000005</v>
      </c>
      <c r="H31" s="200">
        <f t="shared" si="4"/>
        <v>56.029583533056012</v>
      </c>
      <c r="I31" s="200">
        <f t="shared" si="0"/>
        <v>27.098140237056008</v>
      </c>
      <c r="J31" s="200"/>
      <c r="K31" s="200"/>
      <c r="L31" s="200"/>
      <c r="M31" s="200"/>
      <c r="N31" s="200"/>
      <c r="Q31" s="306">
        <v>2005</v>
      </c>
      <c r="R31" s="325">
        <v>7</v>
      </c>
      <c r="S31" s="325">
        <v>4</v>
      </c>
      <c r="T31" s="303">
        <v>0.78973700000000002</v>
      </c>
      <c r="U31" s="303">
        <v>1.1680289999999999E-2</v>
      </c>
      <c r="V31" s="200"/>
      <c r="W31" s="199">
        <v>1996</v>
      </c>
      <c r="X31" s="211">
        <v>1.2105206400000001</v>
      </c>
      <c r="Y31" s="198">
        <v>2.3443340390400005</v>
      </c>
      <c r="Z31" s="344">
        <f t="shared" si="1"/>
        <v>1.9366328516629012</v>
      </c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</row>
    <row r="32" spans="2:86" x14ac:dyDescent="0.25">
      <c r="B32" s="199">
        <v>1997</v>
      </c>
      <c r="C32" s="211">
        <v>1.2638774400000001</v>
      </c>
      <c r="D32" s="198">
        <v>2.9653355356800009</v>
      </c>
      <c r="E32" s="198">
        <v>3.5728627200000007</v>
      </c>
      <c r="F32" s="198">
        <f t="shared" si="2"/>
        <v>2.3089852800000008</v>
      </c>
      <c r="G32" s="200">
        <f t="shared" si="3"/>
        <v>30.206670816000006</v>
      </c>
      <c r="H32" s="200">
        <f t="shared" si="4"/>
        <v>70.87151930275202</v>
      </c>
      <c r="I32" s="200">
        <f t="shared" si="0"/>
        <v>40.664848486752014</v>
      </c>
      <c r="J32" s="200"/>
      <c r="K32" s="200"/>
      <c r="L32" s="200"/>
      <c r="M32" s="200"/>
      <c r="N32" s="200"/>
      <c r="Q32" s="306">
        <v>2006</v>
      </c>
      <c r="R32" s="325">
        <v>7</v>
      </c>
      <c r="S32" s="325">
        <v>4</v>
      </c>
      <c r="T32" s="303">
        <v>0.56270136999999998</v>
      </c>
      <c r="U32" s="303">
        <v>6.040247E-2</v>
      </c>
      <c r="V32" s="200"/>
      <c r="W32" s="199">
        <v>1997</v>
      </c>
      <c r="X32" s="211">
        <v>1.2638774400000001</v>
      </c>
      <c r="Y32" s="198">
        <v>2.9653355356800009</v>
      </c>
      <c r="Z32" s="344">
        <f t="shared" si="1"/>
        <v>2.3462207978647047</v>
      </c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</row>
    <row r="33" spans="2:86" x14ac:dyDescent="0.25">
      <c r="B33" s="199">
        <v>1998</v>
      </c>
      <c r="C33" s="211">
        <v>1.9127673600000001</v>
      </c>
      <c r="D33" s="198">
        <v>3.5921980416000006</v>
      </c>
      <c r="E33" s="198">
        <v>3.7801209600000005</v>
      </c>
      <c r="F33" s="198">
        <f t="shared" si="2"/>
        <v>1.8673536000000004</v>
      </c>
      <c r="G33" s="200">
        <f t="shared" si="3"/>
        <v>45.715139904000004</v>
      </c>
      <c r="H33" s="200">
        <f t="shared" si="4"/>
        <v>85.853533194240015</v>
      </c>
      <c r="I33" s="200">
        <f t="shared" si="0"/>
        <v>40.13839329024001</v>
      </c>
      <c r="J33" s="200"/>
      <c r="K33" s="200"/>
      <c r="L33" s="200"/>
      <c r="M33" s="200"/>
      <c r="N33" s="200"/>
      <c r="Q33" s="306">
        <v>2007</v>
      </c>
      <c r="R33" s="325">
        <v>7</v>
      </c>
      <c r="S33" s="325">
        <v>4</v>
      </c>
      <c r="T33" s="303">
        <v>0.68272082999999995</v>
      </c>
      <c r="U33" s="303">
        <v>2.5277299999999999E-2</v>
      </c>
      <c r="V33" s="200"/>
      <c r="W33" s="199">
        <v>1998</v>
      </c>
      <c r="X33" s="211">
        <v>1.9127673600000001</v>
      </c>
      <c r="Y33" s="198">
        <v>3.5921980416000006</v>
      </c>
      <c r="Z33" s="344">
        <f t="shared" si="1"/>
        <v>1.8780109472382467</v>
      </c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</row>
    <row r="34" spans="2:86" x14ac:dyDescent="0.25">
      <c r="B34" s="199">
        <v>1999</v>
      </c>
      <c r="C34" s="211">
        <v>1.2891916800000001</v>
      </c>
      <c r="D34" s="198">
        <v>3.1906422441600002</v>
      </c>
      <c r="E34" s="198">
        <v>3.6306144000000002</v>
      </c>
      <c r="F34" s="198">
        <f t="shared" si="2"/>
        <v>2.3414227200000002</v>
      </c>
      <c r="G34" s="200">
        <f t="shared" si="3"/>
        <v>30.811681152000006</v>
      </c>
      <c r="H34" s="200">
        <f t="shared" si="4"/>
        <v>76.256349635424016</v>
      </c>
      <c r="I34" s="200">
        <f t="shared" si="0"/>
        <v>45.44466848342401</v>
      </c>
      <c r="J34" s="200"/>
      <c r="K34" s="200"/>
      <c r="L34" s="200"/>
      <c r="M34" s="200"/>
      <c r="N34" s="200"/>
      <c r="Q34" s="306">
        <v>2008</v>
      </c>
      <c r="R34" s="325">
        <v>7</v>
      </c>
      <c r="S34" s="325">
        <v>4</v>
      </c>
      <c r="T34" s="303">
        <v>0.84463750000000004</v>
      </c>
      <c r="U34" s="303">
        <v>9.9617500000000001E-3</v>
      </c>
      <c r="V34" s="200"/>
      <c r="W34" s="199">
        <v>1999</v>
      </c>
      <c r="X34" s="211">
        <v>1.2891916800000001</v>
      </c>
      <c r="Y34" s="198">
        <v>3.1906422441600002</v>
      </c>
      <c r="Z34" s="344">
        <f t="shared" si="1"/>
        <v>2.4749168751694084</v>
      </c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</row>
    <row r="35" spans="2:86" x14ac:dyDescent="0.25">
      <c r="B35" s="199">
        <v>2000</v>
      </c>
      <c r="C35" s="211">
        <v>1.6266835200000003</v>
      </c>
      <c r="D35" s="198">
        <v>3.2175555014400001</v>
      </c>
      <c r="E35" s="198">
        <v>2.6474716800000007</v>
      </c>
      <c r="F35" s="198">
        <f t="shared" si="2"/>
        <v>1.0207881600000004</v>
      </c>
      <c r="G35" s="200">
        <f t="shared" si="3"/>
        <v>38.877736128000009</v>
      </c>
      <c r="H35" s="200">
        <f t="shared" si="4"/>
        <v>76.899576484416002</v>
      </c>
      <c r="I35" s="200">
        <f t="shared" si="0"/>
        <v>38.021840356415993</v>
      </c>
      <c r="J35" s="200"/>
      <c r="K35" s="200"/>
      <c r="L35" s="200"/>
      <c r="M35" s="200"/>
      <c r="N35" s="200"/>
      <c r="Q35" s="306">
        <v>2009</v>
      </c>
      <c r="R35" s="325">
        <v>7</v>
      </c>
      <c r="S35" s="325">
        <v>4</v>
      </c>
      <c r="T35" s="303">
        <v>0.68691332999999999</v>
      </c>
      <c r="U35" s="303">
        <v>8.4225549999999996E-2</v>
      </c>
      <c r="V35" s="200"/>
      <c r="W35" s="199">
        <v>2000</v>
      </c>
      <c r="X35" s="211">
        <v>1.6266835200000003</v>
      </c>
      <c r="Y35" s="198">
        <v>3.2175555014400001</v>
      </c>
      <c r="Z35" s="344">
        <f t="shared" si="1"/>
        <v>1.9779849379921175</v>
      </c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</row>
    <row r="36" spans="2:86" x14ac:dyDescent="0.25">
      <c r="B36" s="199">
        <v>2001</v>
      </c>
      <c r="C36" s="211">
        <v>1.8494918400000004</v>
      </c>
      <c r="D36" s="198">
        <v>1.7270534937600002</v>
      </c>
      <c r="E36" s="198">
        <v>1.4222476800000001</v>
      </c>
      <c r="F36" s="198">
        <f t="shared" si="2"/>
        <v>-0.42724416000000032</v>
      </c>
      <c r="G36" s="200">
        <f t="shared" si="3"/>
        <v>44.202854976000012</v>
      </c>
      <c r="H36" s="200">
        <f t="shared" si="4"/>
        <v>41.276578500864005</v>
      </c>
      <c r="I36" s="200">
        <f t="shared" si="0"/>
        <v>-2.9262764751360066</v>
      </c>
      <c r="J36" s="200"/>
      <c r="K36" s="200"/>
      <c r="L36" s="200"/>
      <c r="M36" s="200"/>
      <c r="N36" s="200"/>
      <c r="Q36" s="306">
        <v>2010</v>
      </c>
      <c r="R36" s="325">
        <v>7</v>
      </c>
      <c r="S36" s="325">
        <v>4</v>
      </c>
      <c r="T36" s="303">
        <v>0.74327500000000002</v>
      </c>
      <c r="U36" s="303">
        <v>1.41022E-2</v>
      </c>
      <c r="V36" s="200"/>
      <c r="W36" s="199">
        <v>2001</v>
      </c>
      <c r="X36" s="211">
        <v>1.8494918400000004</v>
      </c>
      <c r="Y36" s="198">
        <v>1.7270534937600002</v>
      </c>
      <c r="Z36" s="344">
        <f t="shared" si="1"/>
        <v>0.93379892595795377</v>
      </c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</row>
    <row r="37" spans="2:86" x14ac:dyDescent="0.25">
      <c r="B37" s="199">
        <v>2002</v>
      </c>
      <c r="C37" s="211">
        <v>2.4459926400000005</v>
      </c>
      <c r="D37" s="198">
        <v>2.8593062332800003</v>
      </c>
      <c r="E37" s="198">
        <v>2.9511283199999996</v>
      </c>
      <c r="F37" s="198">
        <f t="shared" si="2"/>
        <v>0.50513567999999909</v>
      </c>
      <c r="G37" s="200">
        <f t="shared" si="3"/>
        <v>58.459224096000014</v>
      </c>
      <c r="H37" s="200">
        <f t="shared" si="4"/>
        <v>68.337418975392012</v>
      </c>
      <c r="I37" s="200">
        <f t="shared" si="0"/>
        <v>9.878194879391998</v>
      </c>
      <c r="J37" s="200"/>
      <c r="K37" s="200"/>
      <c r="L37" s="200"/>
      <c r="M37" s="200"/>
      <c r="N37" s="200"/>
      <c r="Q37" s="306">
        <v>2011</v>
      </c>
      <c r="R37" s="325">
        <v>7</v>
      </c>
      <c r="S37" s="325">
        <v>4</v>
      </c>
      <c r="T37" s="303">
        <v>0.79239000000000004</v>
      </c>
      <c r="U37" s="303">
        <v>3.4128329999999998E-2</v>
      </c>
      <c r="V37" s="200"/>
      <c r="W37" s="199">
        <v>2002</v>
      </c>
      <c r="X37" s="211">
        <v>2.4459926400000005</v>
      </c>
      <c r="Y37" s="198">
        <v>2.8593062332800003</v>
      </c>
      <c r="Z37" s="344">
        <f t="shared" si="1"/>
        <v>1.1689758123229674</v>
      </c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</row>
    <row r="38" spans="2:86" x14ac:dyDescent="0.25">
      <c r="B38" s="199">
        <v>2003</v>
      </c>
      <c r="C38" s="211">
        <v>2.6634048000000003</v>
      </c>
      <c r="D38" s="198">
        <v>5.99614024128</v>
      </c>
      <c r="E38" s="198">
        <v>5.9357155200000005</v>
      </c>
      <c r="F38" s="198">
        <f t="shared" si="2"/>
        <v>3.2723107200000001</v>
      </c>
      <c r="G38" s="200">
        <f>C38*1000*0.0239</f>
        <v>63.655374720000012</v>
      </c>
      <c r="H38" s="200">
        <f t="shared" si="4"/>
        <v>143.30775176659199</v>
      </c>
      <c r="I38" s="200">
        <f t="shared" si="0"/>
        <v>79.65237704659198</v>
      </c>
      <c r="J38" s="200">
        <f>(D38*1000*0.0239)-(C38*1000*0.0239)</f>
        <v>79.65237704659198</v>
      </c>
      <c r="K38" s="200"/>
      <c r="L38" s="200"/>
      <c r="M38" s="200"/>
      <c r="N38" s="200"/>
      <c r="Q38" s="306">
        <v>2012</v>
      </c>
      <c r="R38" s="325">
        <v>7</v>
      </c>
      <c r="S38" s="325">
        <v>4</v>
      </c>
      <c r="T38" s="303">
        <v>0.64018125000000003</v>
      </c>
      <c r="U38" s="303">
        <v>7.5033639999999999E-2</v>
      </c>
      <c r="V38" s="200"/>
      <c r="W38" s="199">
        <v>2003</v>
      </c>
      <c r="X38" s="211">
        <v>2.6634048000000003</v>
      </c>
      <c r="Y38" s="198">
        <v>5.99614024128</v>
      </c>
      <c r="Z38" s="344">
        <f t="shared" si="1"/>
        <v>2.2513063884543572</v>
      </c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</row>
    <row r="39" spans="2:86" x14ac:dyDescent="0.25">
      <c r="B39" s="199">
        <v>2004</v>
      </c>
      <c r="C39" s="211">
        <v>1.3467283200000004</v>
      </c>
      <c r="D39" s="198">
        <v>3.7632000000000003</v>
      </c>
      <c r="E39" s="198">
        <v>4.0854307199999997</v>
      </c>
      <c r="F39" s="198">
        <f t="shared" si="2"/>
        <v>2.7387023999999993</v>
      </c>
      <c r="G39" s="200">
        <f t="shared" si="3"/>
        <v>32.18680684800001</v>
      </c>
      <c r="H39" s="200">
        <f t="shared" si="4"/>
        <v>89.940480000000008</v>
      </c>
      <c r="I39" s="200">
        <f t="shared" si="0"/>
        <v>57.753673151999998</v>
      </c>
      <c r="J39" s="200"/>
      <c r="K39" s="200"/>
      <c r="L39" s="200"/>
      <c r="M39" s="200"/>
      <c r="N39" s="200"/>
      <c r="Q39" s="306">
        <v>2013</v>
      </c>
      <c r="R39" s="325">
        <v>7</v>
      </c>
      <c r="S39" s="325">
        <v>4</v>
      </c>
      <c r="T39" s="303">
        <v>0.30241750000000001</v>
      </c>
      <c r="U39" s="303">
        <v>5.7431469999999998E-2</v>
      </c>
      <c r="V39" s="200"/>
      <c r="W39" s="199">
        <v>2004</v>
      </c>
      <c r="X39" s="211">
        <v>1.3467283200000004</v>
      </c>
      <c r="Y39" s="198">
        <v>3.7632000000000003</v>
      </c>
      <c r="Z39" s="344">
        <f t="shared" si="1"/>
        <v>2.7943275151442566</v>
      </c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</row>
    <row r="40" spans="2:86" x14ac:dyDescent="0.25">
      <c r="B40" s="199">
        <v>2005</v>
      </c>
      <c r="C40" s="211">
        <v>1.6072089599999999</v>
      </c>
      <c r="D40" s="198">
        <v>2.6070887068800004</v>
      </c>
      <c r="E40" s="198">
        <v>2.8747824</v>
      </c>
      <c r="F40" s="198">
        <f t="shared" si="2"/>
        <v>1.2675734400000001</v>
      </c>
      <c r="G40" s="200">
        <f t="shared" si="3"/>
        <v>38.412294144000001</v>
      </c>
      <c r="H40" s="200">
        <f t="shared" si="4"/>
        <v>62.309420094432006</v>
      </c>
      <c r="I40" s="200">
        <f t="shared" si="0"/>
        <v>23.897125950432006</v>
      </c>
      <c r="J40" s="200"/>
      <c r="K40" s="200"/>
      <c r="L40" s="200"/>
      <c r="M40" s="200"/>
      <c r="N40" s="200"/>
      <c r="Q40" s="306">
        <v>2014</v>
      </c>
      <c r="R40" s="325">
        <v>7</v>
      </c>
      <c r="S40" s="325">
        <v>4</v>
      </c>
      <c r="T40" s="303">
        <v>0.23548875</v>
      </c>
      <c r="U40" s="303">
        <v>1.662545E-2</v>
      </c>
      <c r="V40" s="200"/>
      <c r="W40" s="199">
        <v>2005</v>
      </c>
      <c r="X40" s="211">
        <v>1.6072089599999999</v>
      </c>
      <c r="Y40" s="198">
        <v>2.6070887068800004</v>
      </c>
      <c r="Z40" s="344">
        <f t="shared" si="1"/>
        <v>1.6221218097738832</v>
      </c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</row>
    <row r="41" spans="2:86" x14ac:dyDescent="0.25">
      <c r="B41" s="199">
        <v>2006</v>
      </c>
      <c r="C41" s="211">
        <v>2.3159472000000005</v>
      </c>
      <c r="D41" s="198">
        <v>2.7081600000000003</v>
      </c>
      <c r="E41" s="198">
        <v>2.7360345600000002</v>
      </c>
      <c r="F41" s="198">
        <f t="shared" si="2"/>
        <v>0.42008735999999969</v>
      </c>
      <c r="G41" s="200">
        <f t="shared" si="3"/>
        <v>55.351138080000013</v>
      </c>
      <c r="H41" s="200">
        <f t="shared" si="4"/>
        <v>64.725024000000005</v>
      </c>
      <c r="I41" s="200">
        <f t="shared" si="0"/>
        <v>9.3738859199999922</v>
      </c>
      <c r="J41" s="200"/>
      <c r="K41" s="200"/>
      <c r="L41" s="200"/>
      <c r="M41" s="200"/>
      <c r="N41" s="200"/>
      <c r="Q41" s="306">
        <v>2015</v>
      </c>
      <c r="R41" s="325">
        <v>7</v>
      </c>
      <c r="S41" s="325">
        <v>4</v>
      </c>
      <c r="T41" s="303">
        <v>0.45531375000000002</v>
      </c>
      <c r="U41" s="303">
        <v>9.6221559999999998E-2</v>
      </c>
      <c r="V41" s="200"/>
      <c r="W41" s="199">
        <v>2006</v>
      </c>
      <c r="X41" s="211">
        <v>2.3159472000000005</v>
      </c>
      <c r="Y41" s="198">
        <v>2.7081600000000003</v>
      </c>
      <c r="Z41" s="344">
        <f t="shared" si="1"/>
        <v>1.1693530836972448</v>
      </c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</row>
    <row r="42" spans="2:86" x14ac:dyDescent="0.25">
      <c r="B42" s="199">
        <v>2007</v>
      </c>
      <c r="C42" s="211">
        <v>2.6026560000000001</v>
      </c>
      <c r="D42" s="198">
        <v>2.8425600000000002</v>
      </c>
      <c r="E42" s="198">
        <v>3.3808320000000007</v>
      </c>
      <c r="F42" s="198">
        <f t="shared" si="2"/>
        <v>0.77817600000000064</v>
      </c>
      <c r="G42" s="200">
        <f t="shared" si="3"/>
        <v>62.203478400000002</v>
      </c>
      <c r="H42" s="200">
        <f t="shared" si="4"/>
        <v>67.937184000000016</v>
      </c>
      <c r="I42" s="200">
        <f t="shared" si="0"/>
        <v>5.7337056000000146</v>
      </c>
      <c r="J42" s="200"/>
      <c r="K42" s="200"/>
      <c r="L42" s="200"/>
      <c r="M42" s="200"/>
      <c r="N42" s="200"/>
      <c r="Q42" s="200"/>
      <c r="R42" s="200"/>
      <c r="S42" s="200"/>
      <c r="T42" s="200"/>
      <c r="U42" s="200"/>
      <c r="V42" s="200"/>
      <c r="W42" s="199">
        <v>2007</v>
      </c>
      <c r="X42" s="211">
        <v>2.6026560000000001</v>
      </c>
      <c r="Y42" s="198">
        <v>2.8425600000000002</v>
      </c>
      <c r="Z42" s="344">
        <f t="shared" si="1"/>
        <v>1.0921766072811774</v>
      </c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</row>
    <row r="43" spans="2:86" x14ac:dyDescent="0.25">
      <c r="B43" s="199">
        <v>2008</v>
      </c>
      <c r="C43" s="211">
        <v>2.8413907200000001</v>
      </c>
      <c r="D43" s="198">
        <v>5.8336320000000006</v>
      </c>
      <c r="E43" s="198">
        <v>5.9354198400000007</v>
      </c>
      <c r="F43" s="198">
        <f t="shared" si="2"/>
        <v>3.0940291200000005</v>
      </c>
      <c r="G43" s="200">
        <f>C43*1000*0.0239</f>
        <v>67.909238208000005</v>
      </c>
      <c r="H43" s="200">
        <f t="shared" si="4"/>
        <v>139.42380480000003</v>
      </c>
      <c r="I43" s="200">
        <f t="shared" si="0"/>
        <v>71.514566592000023</v>
      </c>
      <c r="J43" s="200">
        <f>(D43*1000*0.0239)-(C43*1000*0.0239)</f>
        <v>71.514566592000023</v>
      </c>
      <c r="K43" s="200"/>
      <c r="L43" s="200"/>
      <c r="M43" s="200"/>
      <c r="N43" s="200"/>
      <c r="Q43" s="200"/>
      <c r="R43" s="200"/>
      <c r="S43" s="200"/>
      <c r="T43" s="200"/>
      <c r="U43" s="200"/>
      <c r="V43" s="200"/>
      <c r="W43" s="199">
        <v>2008</v>
      </c>
      <c r="X43" s="211">
        <v>2.8413907200000001</v>
      </c>
      <c r="Y43" s="198">
        <v>5.8336320000000006</v>
      </c>
      <c r="Z43" s="344">
        <f t="shared" si="1"/>
        <v>2.0530903965224465</v>
      </c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</row>
    <row r="44" spans="2:86" x14ac:dyDescent="0.25">
      <c r="B44" s="199">
        <v>2009</v>
      </c>
      <c r="C44" s="211">
        <v>1.5550080000000002</v>
      </c>
      <c r="D44" s="198">
        <v>3.8487120000000008</v>
      </c>
      <c r="E44" s="198">
        <v>4.9079519999999999</v>
      </c>
      <c r="F44" s="198">
        <f t="shared" si="2"/>
        <v>3.3529439999999999</v>
      </c>
      <c r="G44" s="200">
        <f t="shared" si="3"/>
        <v>37.164691200000007</v>
      </c>
      <c r="H44" s="200">
        <f t="shared" si="4"/>
        <v>91.984216800000027</v>
      </c>
      <c r="I44" s="200">
        <f t="shared" si="0"/>
        <v>54.81952560000002</v>
      </c>
      <c r="J44" s="200"/>
      <c r="K44" s="200"/>
      <c r="L44" s="200"/>
      <c r="M44" s="200"/>
      <c r="N44" s="200"/>
      <c r="Q44" s="200"/>
      <c r="R44" s="200"/>
      <c r="S44" s="200"/>
      <c r="T44" s="200"/>
      <c r="U44" s="200"/>
      <c r="V44" s="200"/>
      <c r="W44" s="199">
        <v>2009</v>
      </c>
      <c r="X44" s="211">
        <v>1.5550080000000002</v>
      </c>
      <c r="Y44" s="198">
        <v>3.8487120000000008</v>
      </c>
      <c r="Z44" s="344">
        <f t="shared" si="1"/>
        <v>2.475043215211755</v>
      </c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</row>
    <row r="45" spans="2:86" x14ac:dyDescent="0.25">
      <c r="B45" s="199">
        <v>2010</v>
      </c>
      <c r="C45" s="211">
        <v>0.87497760000000002</v>
      </c>
      <c r="D45" s="198">
        <v>1.9172160000000003</v>
      </c>
      <c r="E45" s="198">
        <v>2.1051744000000001</v>
      </c>
      <c r="F45" s="198">
        <f t="shared" si="2"/>
        <v>1.2301968000000001</v>
      </c>
      <c r="G45" s="200">
        <f t="shared" si="3"/>
        <v>20.911964640000001</v>
      </c>
      <c r="H45" s="200">
        <f t="shared" si="4"/>
        <v>45.821462400000009</v>
      </c>
      <c r="I45" s="200">
        <f t="shared" si="0"/>
        <v>24.909497760000008</v>
      </c>
      <c r="J45" s="200"/>
      <c r="K45" s="200"/>
      <c r="L45" s="200"/>
      <c r="M45" s="200"/>
      <c r="N45" s="200"/>
      <c r="Q45" s="200"/>
      <c r="R45" s="200"/>
      <c r="S45" s="200"/>
      <c r="T45" s="200"/>
      <c r="U45" s="200"/>
      <c r="V45" s="200"/>
      <c r="W45" s="199">
        <v>2010</v>
      </c>
      <c r="X45" s="211">
        <v>0.87497760000000002</v>
      </c>
      <c r="Y45" s="198">
        <v>1.9172160000000003</v>
      </c>
      <c r="Z45" s="344">
        <f t="shared" si="1"/>
        <v>2.1911600936983988</v>
      </c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</row>
    <row r="46" spans="2:86" x14ac:dyDescent="0.25">
      <c r="B46" s="199">
        <v>2011</v>
      </c>
      <c r="C46" s="211">
        <v>1.8490080000000002</v>
      </c>
      <c r="D46" s="198">
        <v>2.7175679999999995</v>
      </c>
      <c r="E46" s="198">
        <v>3.0033360000000009</v>
      </c>
      <c r="F46" s="198">
        <f t="shared" si="2"/>
        <v>1.1543280000000007</v>
      </c>
      <c r="G46" s="200">
        <f t="shared" si="3"/>
        <v>44.191291200000009</v>
      </c>
      <c r="H46" s="200">
        <f t="shared" si="4"/>
        <v>64.949875199999994</v>
      </c>
      <c r="I46" s="200">
        <f t="shared" si="0"/>
        <v>20.758583999999985</v>
      </c>
      <c r="J46" s="200"/>
      <c r="K46" s="200"/>
      <c r="L46" s="200"/>
      <c r="M46" s="200"/>
      <c r="N46" s="200"/>
      <c r="Q46" s="200"/>
      <c r="R46" s="200"/>
      <c r="S46" s="200"/>
      <c r="T46" s="200"/>
      <c r="U46" s="200"/>
      <c r="V46" s="200"/>
      <c r="W46" s="199">
        <v>2011</v>
      </c>
      <c r="X46" s="211">
        <v>1.8490080000000002</v>
      </c>
      <c r="Y46" s="198">
        <v>2.7175679999999995</v>
      </c>
      <c r="Z46" s="344">
        <f t="shared" si="1"/>
        <v>1.4697437761221148</v>
      </c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</row>
    <row r="47" spans="2:86" x14ac:dyDescent="0.25">
      <c r="B47" s="199">
        <v>2012</v>
      </c>
      <c r="C47" s="211">
        <v>1.8194400000000004</v>
      </c>
      <c r="D47" s="198">
        <v>4.0756800000000002</v>
      </c>
      <c r="E47" s="198">
        <v>4.1143200000000002</v>
      </c>
      <c r="F47" s="198">
        <f t="shared" si="2"/>
        <v>2.29488</v>
      </c>
      <c r="G47" s="200">
        <f t="shared" si="3"/>
        <v>43.48461600000001</v>
      </c>
      <c r="H47" s="200">
        <f t="shared" si="4"/>
        <v>97.408752000000007</v>
      </c>
      <c r="I47" s="200">
        <f t="shared" si="0"/>
        <v>53.924135999999997</v>
      </c>
      <c r="J47" s="200"/>
      <c r="K47" s="200"/>
      <c r="L47" s="200"/>
      <c r="M47" s="200"/>
      <c r="N47" s="200"/>
      <c r="Q47" s="200"/>
      <c r="R47" s="200"/>
      <c r="S47" s="200"/>
      <c r="T47" s="200"/>
      <c r="U47" s="200"/>
      <c r="V47" s="200"/>
      <c r="W47" s="199">
        <v>2012</v>
      </c>
      <c r="X47" s="211">
        <v>1.8194400000000004</v>
      </c>
      <c r="Y47" s="198">
        <v>4.0756800000000002</v>
      </c>
      <c r="Z47" s="344">
        <f t="shared" si="1"/>
        <v>2.2400738688827326</v>
      </c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</row>
    <row r="48" spans="2:86" x14ac:dyDescent="0.25">
      <c r="B48" s="199">
        <v>2013</v>
      </c>
      <c r="C48" s="211">
        <v>1.5462854400000003</v>
      </c>
      <c r="D48" s="198">
        <v>2.5603200000000004</v>
      </c>
      <c r="E48" s="198">
        <v>2.6802988799999996</v>
      </c>
      <c r="F48" s="198">
        <f t="shared" si="2"/>
        <v>1.1340134399999993</v>
      </c>
      <c r="G48" s="200">
        <f t="shared" si="3"/>
        <v>36.956222016000012</v>
      </c>
      <c r="H48" s="200">
        <f t="shared" si="4"/>
        <v>61.191648000000008</v>
      </c>
      <c r="I48" s="200">
        <f t="shared" si="0"/>
        <v>24.235425983999995</v>
      </c>
      <c r="J48" s="200"/>
      <c r="K48" s="200"/>
      <c r="L48" s="200"/>
      <c r="M48" s="200"/>
      <c r="N48" s="200"/>
      <c r="Q48" s="200"/>
      <c r="R48" s="200"/>
      <c r="S48" s="200"/>
      <c r="T48" s="200"/>
      <c r="U48" s="200"/>
      <c r="V48" s="200"/>
      <c r="W48" s="199">
        <v>2013</v>
      </c>
      <c r="X48" s="211">
        <v>1.5462854400000003</v>
      </c>
      <c r="Y48" s="198">
        <v>2.5603200000000004</v>
      </c>
      <c r="Z48" s="344">
        <f t="shared" si="1"/>
        <v>1.6557874333991012</v>
      </c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</row>
    <row r="49" spans="2:86" x14ac:dyDescent="0.25">
      <c r="B49" s="199">
        <v>2014</v>
      </c>
      <c r="C49" s="211">
        <v>2.0024323200000005</v>
      </c>
      <c r="D49" s="198">
        <v>1.8332160000000004</v>
      </c>
      <c r="E49" s="198">
        <v>1.89751968</v>
      </c>
      <c r="F49" s="198">
        <f t="shared" si="2"/>
        <v>-0.10491264000000045</v>
      </c>
      <c r="G49" s="200">
        <f t="shared" si="3"/>
        <v>47.858132448000013</v>
      </c>
      <c r="H49" s="200">
        <f t="shared" si="4"/>
        <v>43.813862400000012</v>
      </c>
      <c r="I49" s="200">
        <f t="shared" si="0"/>
        <v>-4.0442700480000013</v>
      </c>
      <c r="J49" s="200"/>
      <c r="K49" s="200"/>
      <c r="L49" s="200"/>
      <c r="M49" s="200"/>
      <c r="N49" s="200"/>
      <c r="Q49" s="200"/>
      <c r="R49" s="200"/>
      <c r="S49" s="200"/>
      <c r="T49" s="200"/>
      <c r="U49" s="200"/>
      <c r="V49" s="200"/>
      <c r="W49" s="199">
        <v>2014</v>
      </c>
      <c r="X49" s="211">
        <v>2.0024323200000005</v>
      </c>
      <c r="Y49" s="198">
        <v>1.8332160000000004</v>
      </c>
      <c r="Z49" s="344">
        <f t="shared" si="1"/>
        <v>0.91549461207258176</v>
      </c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</row>
    <row r="50" spans="2:86" x14ac:dyDescent="0.25">
      <c r="B50" s="199">
        <v>2015</v>
      </c>
      <c r="C50" s="211">
        <v>1.9162080000000004</v>
      </c>
      <c r="D50" s="198">
        <v>2.9057280000000003</v>
      </c>
      <c r="E50" s="198">
        <v>2.6943839999999999</v>
      </c>
      <c r="F50" s="198">
        <f t="shared" si="2"/>
        <v>0.77817599999999953</v>
      </c>
      <c r="G50" s="200">
        <f t="shared" si="3"/>
        <v>45.797371200000008</v>
      </c>
      <c r="H50" s="200">
        <f t="shared" si="4"/>
        <v>69.446899200000018</v>
      </c>
      <c r="I50" s="200">
        <f t="shared" si="0"/>
        <v>23.649528000000011</v>
      </c>
      <c r="J50" s="200"/>
      <c r="K50" s="200"/>
      <c r="L50" s="200"/>
      <c r="M50" s="200"/>
      <c r="N50" s="200"/>
      <c r="Q50" s="200"/>
      <c r="R50" s="200"/>
      <c r="S50" s="200"/>
      <c r="T50" s="200"/>
      <c r="U50" s="200"/>
      <c r="V50" s="200"/>
      <c r="W50" s="199">
        <v>2015</v>
      </c>
      <c r="X50" s="211">
        <v>1.9162080000000004</v>
      </c>
      <c r="Y50" s="198">
        <v>2.9057280000000003</v>
      </c>
      <c r="Z50" s="344">
        <f t="shared" si="1"/>
        <v>1.5163948798877782</v>
      </c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</row>
    <row r="52" spans="2:86" x14ac:dyDescent="0.25">
      <c r="B52" s="208" t="s">
        <v>275</v>
      </c>
      <c r="C52" s="200">
        <f>AVERAGE(C7:C50)</f>
        <v>1.7583556581818185</v>
      </c>
      <c r="D52" s="200">
        <f t="shared" ref="D52:F52" si="5">AVERAGE(D7:D50)</f>
        <v>2.9526822482181827</v>
      </c>
      <c r="E52" s="200">
        <f t="shared" si="5"/>
        <v>2.9756097381818183</v>
      </c>
      <c r="F52" s="200">
        <f t="shared" si="5"/>
        <v>1.2172540800000002</v>
      </c>
    </row>
    <row r="53" spans="2:86" x14ac:dyDescent="0.25">
      <c r="B53" s="208" t="s">
        <v>390</v>
      </c>
      <c r="C53" s="200">
        <f>STDEV(C7:C50)</f>
        <v>0.52952921466518987</v>
      </c>
      <c r="D53" s="200">
        <f t="shared" ref="D53:F53" si="6">STDEV(D7:D50)</f>
        <v>0.91969386543581744</v>
      </c>
      <c r="E53" s="200">
        <f t="shared" si="6"/>
        <v>0.98457136163854808</v>
      </c>
      <c r="F53" s="200">
        <f t="shared" si="6"/>
        <v>0.9649889126247686</v>
      </c>
    </row>
    <row r="54" spans="2:86" x14ac:dyDescent="0.25">
      <c r="B54" s="208" t="s">
        <v>385</v>
      </c>
      <c r="C54" s="200">
        <f>(C53/C52)*100</f>
        <v>30.115023215083554</v>
      </c>
      <c r="D54" s="200">
        <f t="shared" ref="D54:F54" si="7">(D53/D52)*100</f>
        <v>31.147742564944579</v>
      </c>
      <c r="E54" s="200">
        <f t="shared" si="7"/>
        <v>33.088054155923992</v>
      </c>
      <c r="F54" s="200">
        <f t="shared" si="7"/>
        <v>79.275882371638346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6"/>
  <sheetViews>
    <sheetView tabSelected="1" zoomScale="85" zoomScaleNormal="85" workbookViewId="0">
      <selection activeCell="AD11" sqref="AD11"/>
    </sheetView>
  </sheetViews>
  <sheetFormatPr defaultRowHeight="15" x14ac:dyDescent="0.25"/>
  <cols>
    <col min="1" max="3" width="9.140625" style="198"/>
    <col min="4" max="4" width="13.140625" style="198" bestFit="1" customWidth="1"/>
    <col min="5" max="9" width="13.140625" style="198" customWidth="1"/>
    <col min="10" max="11" width="9.140625" style="198"/>
    <col min="12" max="12" width="13.140625" style="198" bestFit="1" customWidth="1"/>
    <col min="13" max="13" width="13.140625" style="198" customWidth="1"/>
    <col min="14" max="15" width="8.7109375" style="199" customWidth="1"/>
    <col min="16" max="16" width="13.140625" style="199" customWidth="1"/>
    <col min="17" max="18" width="13.140625" style="200" customWidth="1"/>
    <col min="19" max="21" width="13.140625" style="198" customWidth="1"/>
    <col min="22" max="22" width="9.140625" style="198"/>
    <col min="23" max="23" width="11.42578125" style="199" customWidth="1"/>
    <col min="24" max="24" width="9.140625" style="199"/>
    <col min="25" max="25" width="12.42578125" style="199" customWidth="1"/>
    <col min="26" max="31" width="9.140625" style="199"/>
    <col min="32" max="16384" width="9.140625" style="198"/>
  </cols>
  <sheetData>
    <row r="1" spans="1:42" x14ac:dyDescent="0.25">
      <c r="I1" s="234" t="s">
        <v>229</v>
      </c>
      <c r="J1" s="233"/>
      <c r="K1" s="233"/>
      <c r="L1" s="233"/>
    </row>
    <row r="2" spans="1:42" x14ac:dyDescent="0.25">
      <c r="I2" s="234" t="s">
        <v>230</v>
      </c>
      <c r="J2" s="233"/>
      <c r="K2" s="233"/>
      <c r="L2" s="233"/>
    </row>
    <row r="3" spans="1:42" x14ac:dyDescent="0.25">
      <c r="I3" s="234" t="s">
        <v>231</v>
      </c>
      <c r="J3" s="233"/>
      <c r="K3" s="233"/>
      <c r="L3" s="233"/>
      <c r="O3" s="322" t="s">
        <v>388</v>
      </c>
    </row>
    <row r="4" spans="1:42" x14ac:dyDescent="0.25">
      <c r="E4" s="198" t="s">
        <v>227</v>
      </c>
      <c r="I4" s="198" t="s">
        <v>227</v>
      </c>
      <c r="K4" s="231" t="s">
        <v>4</v>
      </c>
      <c r="L4" s="231" t="s">
        <v>232</v>
      </c>
      <c r="M4" s="198" t="s">
        <v>222</v>
      </c>
      <c r="S4" s="198" t="s">
        <v>227</v>
      </c>
      <c r="V4" s="232" t="s">
        <v>233</v>
      </c>
    </row>
    <row r="5" spans="1:42" ht="15.75" x14ac:dyDescent="0.25">
      <c r="E5" s="198" t="s">
        <v>221</v>
      </c>
      <c r="F5" s="198" t="s">
        <v>193</v>
      </c>
      <c r="I5" s="198" t="s">
        <v>221</v>
      </c>
      <c r="J5" s="198" t="s">
        <v>193</v>
      </c>
      <c r="K5" s="231" t="s">
        <v>194</v>
      </c>
      <c r="L5" s="231" t="s">
        <v>184</v>
      </c>
      <c r="M5" s="198" t="s">
        <v>223</v>
      </c>
      <c r="O5" s="217" t="s">
        <v>234</v>
      </c>
      <c r="P5" s="314"/>
      <c r="Q5" s="302" t="s">
        <v>221</v>
      </c>
      <c r="R5" s="302"/>
      <c r="S5" s="198" t="s">
        <v>221</v>
      </c>
      <c r="W5" s="230" t="s">
        <v>234</v>
      </c>
      <c r="X5" s="230" t="s">
        <v>29</v>
      </c>
      <c r="Y5" s="230" t="s">
        <v>197</v>
      </c>
      <c r="Z5" s="230" t="s">
        <v>198</v>
      </c>
      <c r="AA5" s="230" t="s">
        <v>194</v>
      </c>
      <c r="AB5" s="230" t="s">
        <v>235</v>
      </c>
      <c r="AC5" s="230" t="s">
        <v>236</v>
      </c>
      <c r="AD5" s="230" t="s">
        <v>237</v>
      </c>
      <c r="AE5" s="230" t="s">
        <v>238</v>
      </c>
      <c r="AF5" s="197"/>
      <c r="AI5" s="208" t="s">
        <v>239</v>
      </c>
    </row>
    <row r="6" spans="1:42" x14ac:dyDescent="0.25">
      <c r="A6" s="229"/>
      <c r="B6" s="228" t="s">
        <v>240</v>
      </c>
      <c r="C6" s="201"/>
      <c r="D6" s="201"/>
      <c r="E6" s="226"/>
      <c r="F6" s="227" t="s">
        <v>241</v>
      </c>
      <c r="G6" s="226"/>
      <c r="H6" s="226"/>
      <c r="I6" s="224"/>
      <c r="J6" s="225" t="s">
        <v>242</v>
      </c>
      <c r="K6" s="224"/>
      <c r="L6" s="224"/>
      <c r="M6" s="222" t="s">
        <v>225</v>
      </c>
      <c r="N6" s="315"/>
      <c r="O6" s="315" t="s">
        <v>386</v>
      </c>
      <c r="P6" s="315" t="s">
        <v>144</v>
      </c>
      <c r="Q6" s="223" t="s">
        <v>226</v>
      </c>
      <c r="R6" s="223" t="s">
        <v>226</v>
      </c>
      <c r="S6" s="222"/>
      <c r="T6" s="221"/>
      <c r="U6" s="221"/>
      <c r="W6" s="220" t="s">
        <v>243</v>
      </c>
      <c r="X6" s="220" t="s">
        <v>29</v>
      </c>
      <c r="Y6" s="220" t="s">
        <v>3</v>
      </c>
      <c r="Z6" s="220" t="s">
        <v>32</v>
      </c>
      <c r="AA6" s="220" t="s">
        <v>4</v>
      </c>
      <c r="AB6" s="220" t="s">
        <v>34</v>
      </c>
      <c r="AC6" s="220" t="s">
        <v>36</v>
      </c>
      <c r="AD6" s="220" t="s">
        <v>38</v>
      </c>
      <c r="AE6" s="220" t="s">
        <v>244</v>
      </c>
      <c r="AF6" s="201"/>
      <c r="AI6" s="208" t="s">
        <v>245</v>
      </c>
      <c r="AP6" s="198" t="s">
        <v>246</v>
      </c>
    </row>
    <row r="7" spans="1:42" ht="15.75" thickBot="1" x14ac:dyDescent="0.3">
      <c r="A7" s="217" t="s">
        <v>5</v>
      </c>
      <c r="B7" s="209" t="s">
        <v>247</v>
      </c>
      <c r="C7" s="209" t="s">
        <v>248</v>
      </c>
      <c r="D7" s="209" t="s">
        <v>249</v>
      </c>
      <c r="E7" s="209"/>
      <c r="F7" s="209" t="s">
        <v>250</v>
      </c>
      <c r="G7" s="209" t="s">
        <v>251</v>
      </c>
      <c r="H7" s="209" t="s">
        <v>252</v>
      </c>
      <c r="I7" s="209"/>
      <c r="J7" s="209" t="s">
        <v>253</v>
      </c>
      <c r="K7" s="209" t="s">
        <v>254</v>
      </c>
      <c r="L7" s="209" t="s">
        <v>255</v>
      </c>
      <c r="M7" s="219" t="s">
        <v>228</v>
      </c>
      <c r="N7" s="316" t="s">
        <v>0</v>
      </c>
      <c r="O7" s="316" t="s">
        <v>387</v>
      </c>
      <c r="P7" s="316" t="s">
        <v>194</v>
      </c>
      <c r="Q7" s="218" t="s">
        <v>256</v>
      </c>
      <c r="R7" s="218" t="s">
        <v>257</v>
      </c>
      <c r="S7" s="209" t="s">
        <v>144</v>
      </c>
      <c r="T7" s="209"/>
      <c r="U7" s="209"/>
      <c r="V7" s="208" t="s">
        <v>148</v>
      </c>
      <c r="X7" s="217" t="s">
        <v>258</v>
      </c>
      <c r="Y7" s="217" t="s">
        <v>259</v>
      </c>
      <c r="Z7" s="217" t="s">
        <v>260</v>
      </c>
      <c r="AA7" s="217" t="s">
        <v>261</v>
      </c>
      <c r="AB7" s="217" t="s">
        <v>262</v>
      </c>
      <c r="AC7" s="217" t="s">
        <v>263</v>
      </c>
      <c r="AD7" s="217" t="s">
        <v>264</v>
      </c>
      <c r="AE7" s="217" t="s">
        <v>265</v>
      </c>
      <c r="AF7" s="217" t="s">
        <v>266</v>
      </c>
      <c r="AI7" s="217" t="s">
        <v>224</v>
      </c>
      <c r="AP7" s="198" t="s">
        <v>267</v>
      </c>
    </row>
    <row r="8" spans="1:42" x14ac:dyDescent="0.25">
      <c r="A8" s="199">
        <v>1971</v>
      </c>
      <c r="B8" s="216">
        <v>33.700000000000003</v>
      </c>
      <c r="C8" s="216">
        <v>1.7568999999999999</v>
      </c>
      <c r="D8" s="211">
        <f t="shared" ref="D8:D51" si="0">(C8/B8)*100</f>
        <v>5.2133531157270019</v>
      </c>
      <c r="E8" s="211">
        <f t="shared" ref="E8:E51" si="1">F8*60*1.12/1000</f>
        <v>2.4679199999999999</v>
      </c>
      <c r="F8" s="198">
        <v>36.725000000000001</v>
      </c>
      <c r="G8" s="198">
        <v>2.2618</v>
      </c>
      <c r="H8" s="211">
        <f t="shared" ref="H8:H51" si="2">(G8/F8)*100</f>
        <v>6.1587474472430221</v>
      </c>
      <c r="I8" s="211">
        <f t="shared" ref="I8:I51" si="3">J8*60*1.12/1000</f>
        <v>2.5149599999999999</v>
      </c>
      <c r="J8" s="212">
        <v>37.424999999999997</v>
      </c>
      <c r="K8" s="212">
        <v>2.2065999999999999</v>
      </c>
      <c r="L8" s="212">
        <f t="shared" ref="L8:L42" si="4">(K8/J8)*100</f>
        <v>5.8960587842351373</v>
      </c>
      <c r="M8" s="212">
        <f>MAX(((J8*60*1.12*0.0213)-(F8*60*1.12*0.0213))/0.33, 0)</f>
        <v>3.0362181818181688</v>
      </c>
      <c r="N8" s="317">
        <v>1971</v>
      </c>
      <c r="O8" s="317">
        <v>2380.5600000000004</v>
      </c>
      <c r="P8" s="318">
        <v>2.5149599999999999</v>
      </c>
      <c r="S8" s="212">
        <v>2.5149599999999999</v>
      </c>
      <c r="T8" s="212"/>
      <c r="U8" s="212"/>
      <c r="V8" s="198">
        <f t="shared" ref="V8:V51" si="5">AVERAGE(X8:AE8)</f>
        <v>35.321874999999999</v>
      </c>
      <c r="X8" s="199">
        <v>33.700000000000003</v>
      </c>
      <c r="Y8" s="199">
        <v>36.725000000000001</v>
      </c>
      <c r="Z8" s="199">
        <v>35.225000000000001</v>
      </c>
      <c r="AA8" s="199">
        <v>37.424999999999997</v>
      </c>
      <c r="AB8" s="198">
        <v>30.75</v>
      </c>
      <c r="AC8" s="198">
        <v>35.549999999999997</v>
      </c>
      <c r="AD8" s="199">
        <v>38.9</v>
      </c>
      <c r="AE8" s="199">
        <v>34.299999999999997</v>
      </c>
      <c r="AF8" s="198">
        <f t="shared" ref="AF8:AF51" si="6">(MAX(AA8-Y8, 0))*60*1.12/1000</f>
        <v>4.7039999999999714E-2</v>
      </c>
      <c r="AI8" s="208" t="s">
        <v>268</v>
      </c>
    </row>
    <row r="9" spans="1:42" x14ac:dyDescent="0.25">
      <c r="A9" s="199">
        <v>1972</v>
      </c>
      <c r="B9" s="212">
        <v>27.98</v>
      </c>
      <c r="C9" s="212">
        <v>2.0106999999999999</v>
      </c>
      <c r="D9" s="211">
        <f t="shared" si="0"/>
        <v>7.1862044317369547</v>
      </c>
      <c r="E9" s="211">
        <f t="shared" si="1"/>
        <v>1.8782400000000001</v>
      </c>
      <c r="F9" s="198">
        <v>27.95</v>
      </c>
      <c r="G9" s="198">
        <v>0.64249999999999996</v>
      </c>
      <c r="H9" s="211">
        <f t="shared" si="2"/>
        <v>2.2987477638640428</v>
      </c>
      <c r="I9" s="211">
        <f t="shared" si="3"/>
        <v>1.4676480000000001</v>
      </c>
      <c r="J9" s="212">
        <v>21.84</v>
      </c>
      <c r="K9" s="212">
        <v>2.8864999999999998</v>
      </c>
      <c r="L9" s="212">
        <f t="shared" si="4"/>
        <v>13.216575091575091</v>
      </c>
      <c r="M9" s="212">
        <f t="shared" ref="M9:M51" si="7">MAX(((J9*60*1.12*0.0213)-(F9*60*1.12*0.0213))/0.33, 0)</f>
        <v>0</v>
      </c>
      <c r="N9" s="317">
        <v>1972</v>
      </c>
      <c r="O9" s="317">
        <v>1548.7920000000001</v>
      </c>
      <c r="P9" s="318">
        <v>1.4676480000000001</v>
      </c>
      <c r="S9" s="212">
        <v>1.4676480000000001</v>
      </c>
      <c r="T9" s="212"/>
      <c r="U9" s="212"/>
      <c r="V9" s="198">
        <f t="shared" si="5"/>
        <v>25.768437500000001</v>
      </c>
      <c r="X9" s="199">
        <v>27.98</v>
      </c>
      <c r="Y9" s="199">
        <v>27.95</v>
      </c>
      <c r="Z9" s="199">
        <v>25.017499999999998</v>
      </c>
      <c r="AA9" s="199">
        <v>21.84</v>
      </c>
      <c r="AB9" s="198">
        <v>27.4025</v>
      </c>
      <c r="AC9" s="198">
        <v>25.65</v>
      </c>
      <c r="AD9" s="199">
        <v>24.8675</v>
      </c>
      <c r="AE9" s="199">
        <v>25.44</v>
      </c>
      <c r="AF9" s="198">
        <f t="shared" si="6"/>
        <v>0</v>
      </c>
      <c r="AI9" s="208" t="s">
        <v>269</v>
      </c>
      <c r="AP9" s="198" t="s">
        <v>270</v>
      </c>
    </row>
    <row r="10" spans="1:42" x14ac:dyDescent="0.25">
      <c r="A10" s="199">
        <v>1974</v>
      </c>
      <c r="B10" s="212">
        <v>17.061</v>
      </c>
      <c r="C10" s="212">
        <v>2.7610000000000001</v>
      </c>
      <c r="D10" s="211">
        <f t="shared" si="0"/>
        <v>16.183107672469372</v>
      </c>
      <c r="E10" s="211">
        <f t="shared" si="1"/>
        <v>1.1119449600000002</v>
      </c>
      <c r="F10" s="198">
        <v>16.546800000000001</v>
      </c>
      <c r="G10" s="198">
        <v>1.7517</v>
      </c>
      <c r="H10" s="211">
        <f t="shared" si="2"/>
        <v>10.586336935238233</v>
      </c>
      <c r="I10" s="211">
        <f t="shared" si="3"/>
        <v>1.8681465600000002</v>
      </c>
      <c r="J10" s="212">
        <v>27.799800000000001</v>
      </c>
      <c r="K10" s="212">
        <v>2.3616000000000001</v>
      </c>
      <c r="L10" s="212">
        <f t="shared" si="4"/>
        <v>8.4950251440657851</v>
      </c>
      <c r="M10" s="212">
        <f t="shared" si="7"/>
        <v>48.809375999999986</v>
      </c>
      <c r="N10" s="317">
        <v>1974</v>
      </c>
      <c r="O10" s="317">
        <v>1992.1440000000002</v>
      </c>
      <c r="P10" s="318">
        <v>1.8681465600000002</v>
      </c>
      <c r="S10" s="212">
        <v>1.8681465600000002</v>
      </c>
      <c r="T10" s="212"/>
      <c r="U10" s="212"/>
      <c r="V10" s="198">
        <f t="shared" si="5"/>
        <v>26.55575</v>
      </c>
      <c r="X10" s="199">
        <v>17.061</v>
      </c>
      <c r="Y10" s="199">
        <v>16.546800000000001</v>
      </c>
      <c r="Z10" s="199">
        <v>30.310500000000001</v>
      </c>
      <c r="AA10" s="199">
        <v>27.799800000000001</v>
      </c>
      <c r="AB10" s="198">
        <v>24.2303</v>
      </c>
      <c r="AC10" s="198">
        <v>33.7288</v>
      </c>
      <c r="AD10" s="199">
        <v>30.8248</v>
      </c>
      <c r="AE10" s="199">
        <v>31.943999999999999</v>
      </c>
      <c r="AF10" s="198">
        <f t="shared" si="6"/>
        <v>0.75620160000000014</v>
      </c>
      <c r="AI10" s="208" t="s">
        <v>271</v>
      </c>
    </row>
    <row r="11" spans="1:42" x14ac:dyDescent="0.25">
      <c r="A11" s="199">
        <v>1975</v>
      </c>
      <c r="B11" s="212">
        <v>28.797999999999998</v>
      </c>
      <c r="C11" s="212">
        <v>4.4960000000000004</v>
      </c>
      <c r="D11" s="211">
        <f t="shared" si="0"/>
        <v>15.612195291339678</v>
      </c>
      <c r="E11" s="211">
        <f t="shared" si="1"/>
        <v>1.8051263999999998</v>
      </c>
      <c r="F11" s="198">
        <v>26.861999999999998</v>
      </c>
      <c r="G11" s="198">
        <v>2.3855</v>
      </c>
      <c r="H11" s="211">
        <f t="shared" si="2"/>
        <v>8.8805747896656992</v>
      </c>
      <c r="I11" s="211">
        <f t="shared" si="3"/>
        <v>3.3968121600000005</v>
      </c>
      <c r="J11" s="212">
        <v>50.547800000000002</v>
      </c>
      <c r="K11" s="212">
        <v>2.3304</v>
      </c>
      <c r="L11" s="212">
        <f t="shared" si="4"/>
        <v>4.6102896664147597</v>
      </c>
      <c r="M11" s="212">
        <f t="shared" si="7"/>
        <v>102.73608087272731</v>
      </c>
      <c r="N11" s="317">
        <v>1975</v>
      </c>
      <c r="O11" s="317">
        <v>3445.5960000000005</v>
      </c>
      <c r="P11" s="318">
        <v>3.3968121600000005</v>
      </c>
      <c r="R11" s="213">
        <f>(AVERAGE((P8:P10)))*1.2</f>
        <v>2.340301824</v>
      </c>
      <c r="S11" s="212">
        <v>3.3968121600000005</v>
      </c>
      <c r="T11" s="212"/>
      <c r="U11" s="212"/>
      <c r="V11" s="198">
        <f t="shared" si="5"/>
        <v>43.0722375</v>
      </c>
      <c r="X11" s="199">
        <v>28.797999999999998</v>
      </c>
      <c r="Y11" s="199">
        <v>26.861999999999998</v>
      </c>
      <c r="Z11" s="199">
        <v>46.857300000000002</v>
      </c>
      <c r="AA11" s="199">
        <v>50.547800000000002</v>
      </c>
      <c r="AB11" s="198">
        <v>51.183</v>
      </c>
      <c r="AC11" s="198">
        <v>45.223799999999997</v>
      </c>
      <c r="AD11" s="199">
        <v>47.19</v>
      </c>
      <c r="AE11" s="199">
        <v>47.915999999999997</v>
      </c>
      <c r="AF11" s="198">
        <f t="shared" si="6"/>
        <v>1.5916857600000003</v>
      </c>
      <c r="AJ11" s="198" t="s">
        <v>272</v>
      </c>
    </row>
    <row r="12" spans="1:42" x14ac:dyDescent="0.25">
      <c r="A12" s="199">
        <v>1976</v>
      </c>
      <c r="B12" s="212">
        <v>25.440300000000001</v>
      </c>
      <c r="C12" s="212">
        <v>3.7443</v>
      </c>
      <c r="D12" s="211">
        <f t="shared" si="0"/>
        <v>14.717986816193203</v>
      </c>
      <c r="E12" s="211">
        <f t="shared" si="1"/>
        <v>1.5632265600000004</v>
      </c>
      <c r="F12" s="198">
        <v>23.2623</v>
      </c>
      <c r="G12" s="198">
        <v>2.6972999999999998</v>
      </c>
      <c r="H12" s="211">
        <f t="shared" si="2"/>
        <v>11.595156110960653</v>
      </c>
      <c r="I12" s="211">
        <f t="shared" si="3"/>
        <v>3.14067936</v>
      </c>
      <c r="J12" s="212">
        <v>46.7363</v>
      </c>
      <c r="K12" s="212">
        <v>2.0352000000000001</v>
      </c>
      <c r="L12" s="212">
        <f t="shared" si="4"/>
        <v>4.3546451045547041</v>
      </c>
      <c r="M12" s="212">
        <f t="shared" si="7"/>
        <v>101.81740799999997</v>
      </c>
      <c r="N12" s="317">
        <v>1976</v>
      </c>
      <c r="O12" s="317">
        <v>2996.3472000000006</v>
      </c>
      <c r="P12" s="318">
        <v>3.14067936</v>
      </c>
      <c r="R12" s="213">
        <f>(AVERAGE((P9:P11)))*1.2</f>
        <v>2.6930426880000002</v>
      </c>
      <c r="S12" s="215">
        <v>3.14067936</v>
      </c>
      <c r="T12" s="212"/>
      <c r="U12" s="212"/>
      <c r="V12" s="198">
        <f t="shared" si="5"/>
        <v>36.957974999999998</v>
      </c>
      <c r="X12" s="199">
        <v>25.440300000000001</v>
      </c>
      <c r="Y12" s="199">
        <v>23.2623</v>
      </c>
      <c r="Z12" s="199">
        <v>40.111499999999999</v>
      </c>
      <c r="AA12" s="199">
        <v>46.7363</v>
      </c>
      <c r="AB12" s="198">
        <v>39.960299999999997</v>
      </c>
      <c r="AC12" s="198">
        <v>37.903300000000002</v>
      </c>
      <c r="AD12" s="199">
        <v>39.234299999999998</v>
      </c>
      <c r="AE12" s="199">
        <v>43.015500000000003</v>
      </c>
      <c r="AF12" s="198">
        <f t="shared" si="6"/>
        <v>1.5774528000000003</v>
      </c>
      <c r="AI12" s="208" t="s">
        <v>273</v>
      </c>
    </row>
    <row r="13" spans="1:42" x14ac:dyDescent="0.25">
      <c r="A13" s="199">
        <v>1977</v>
      </c>
      <c r="B13" s="212">
        <v>15.609</v>
      </c>
      <c r="C13" s="212">
        <v>4.2550999999999997</v>
      </c>
      <c r="D13" s="211">
        <f t="shared" si="0"/>
        <v>27.260554808123516</v>
      </c>
      <c r="E13" s="211">
        <f t="shared" si="1"/>
        <v>1.1404041600000003</v>
      </c>
      <c r="F13" s="198">
        <v>16.970300000000002</v>
      </c>
      <c r="G13" s="198">
        <v>2.4864000000000002</v>
      </c>
      <c r="H13" s="211">
        <f t="shared" si="2"/>
        <v>14.651479349215982</v>
      </c>
      <c r="I13" s="211">
        <f t="shared" si="3"/>
        <v>1.9372617600000002</v>
      </c>
      <c r="J13" s="212">
        <v>28.828299999999999</v>
      </c>
      <c r="K13" s="212">
        <v>2.7296999999999998</v>
      </c>
      <c r="L13" s="212">
        <f t="shared" si="4"/>
        <v>9.468820568677307</v>
      </c>
      <c r="M13" s="212">
        <f t="shared" si="7"/>
        <v>51.433535999999989</v>
      </c>
      <c r="N13" s="317">
        <v>1977</v>
      </c>
      <c r="O13" s="317">
        <v>1981.9800000000002</v>
      </c>
      <c r="P13" s="318">
        <v>1.9372617599999999</v>
      </c>
      <c r="Q13" s="213">
        <f>(AVERAGE((P8:P12)))*1.2</f>
        <v>2.9731790592000005</v>
      </c>
      <c r="R13" s="213">
        <f>(AVERAGE((P10:P12)))*1.2</f>
        <v>3.3622552320000003</v>
      </c>
      <c r="S13" s="212">
        <v>1.9372617600000002</v>
      </c>
      <c r="T13" s="212"/>
      <c r="U13" s="212"/>
      <c r="V13" s="198">
        <f t="shared" si="5"/>
        <v>26.449862500000002</v>
      </c>
      <c r="X13" s="199">
        <v>15.609</v>
      </c>
      <c r="Y13" s="199">
        <v>16.970300000000002</v>
      </c>
      <c r="Z13" s="199">
        <v>28.737500000000001</v>
      </c>
      <c r="AA13" s="199">
        <v>28.828299999999999</v>
      </c>
      <c r="AB13" s="198">
        <v>26.075500000000002</v>
      </c>
      <c r="AC13" s="198">
        <v>30.673500000000001</v>
      </c>
      <c r="AD13" s="199">
        <v>30.0685</v>
      </c>
      <c r="AE13" s="199">
        <v>34.636299999999999</v>
      </c>
      <c r="AF13" s="198">
        <f t="shared" si="6"/>
        <v>0.79685759999999983</v>
      </c>
      <c r="AI13" s="214" t="s">
        <v>274</v>
      </c>
    </row>
    <row r="14" spans="1:42" x14ac:dyDescent="0.25">
      <c r="A14" s="199">
        <v>1978</v>
      </c>
      <c r="B14" s="212">
        <v>20.721299999999999</v>
      </c>
      <c r="C14" s="212">
        <v>1.8885000000000001</v>
      </c>
      <c r="D14" s="211">
        <f t="shared" si="0"/>
        <v>9.1138104269519786</v>
      </c>
      <c r="E14" s="211">
        <f t="shared" si="1"/>
        <v>1.3924713600000003</v>
      </c>
      <c r="F14" s="198">
        <v>20.721299999999999</v>
      </c>
      <c r="G14" s="198">
        <v>1.6424000000000001</v>
      </c>
      <c r="H14" s="211">
        <f t="shared" si="2"/>
        <v>7.9261436299846055</v>
      </c>
      <c r="I14" s="211">
        <f t="shared" si="3"/>
        <v>2.5918233600000002</v>
      </c>
      <c r="J14" s="212">
        <v>38.568800000000003</v>
      </c>
      <c r="K14" s="212">
        <v>16.380600000000001</v>
      </c>
      <c r="L14" s="212">
        <f t="shared" si="4"/>
        <v>42.471116550164901</v>
      </c>
      <c r="M14" s="212">
        <f t="shared" si="7"/>
        <v>77.412720000000007</v>
      </c>
      <c r="N14" s="317">
        <v>1978</v>
      </c>
      <c r="O14" s="317">
        <v>2980.0848000000001</v>
      </c>
      <c r="P14" s="318">
        <v>2.5918233600000002</v>
      </c>
      <c r="Q14" s="213">
        <f>(AVERAGE((P9:P13)))*1.2</f>
        <v>2.8345314816</v>
      </c>
      <c r="R14" s="213">
        <f t="shared" ref="R14:R51" si="8">(AVERAGE((P11:P13)))*1.2</f>
        <v>3.3899013119999997</v>
      </c>
      <c r="S14" s="212">
        <v>2.5918233600000002</v>
      </c>
      <c r="T14" s="212"/>
      <c r="U14" s="212"/>
      <c r="V14" s="198">
        <f t="shared" si="5"/>
        <v>34.473687499999997</v>
      </c>
      <c r="X14" s="199">
        <v>20.721299999999999</v>
      </c>
      <c r="Y14" s="199">
        <v>20.721299999999999</v>
      </c>
      <c r="Z14" s="199">
        <v>39.688000000000002</v>
      </c>
      <c r="AA14" s="199">
        <v>38.568800000000003</v>
      </c>
      <c r="AB14" s="198">
        <v>37.4193</v>
      </c>
      <c r="AC14" s="198">
        <v>39.627499999999998</v>
      </c>
      <c r="AD14" s="199">
        <v>40.262799999999999</v>
      </c>
      <c r="AE14" s="199">
        <v>38.780500000000004</v>
      </c>
      <c r="AF14" s="198">
        <f t="shared" si="6"/>
        <v>1.1993520000000004</v>
      </c>
    </row>
    <row r="15" spans="1:42" x14ac:dyDescent="0.25">
      <c r="A15" s="199">
        <v>1979</v>
      </c>
      <c r="B15" s="212">
        <v>42.177500000000002</v>
      </c>
      <c r="C15" s="212">
        <v>4.4763000000000002</v>
      </c>
      <c r="D15" s="211">
        <f t="shared" si="0"/>
        <v>10.613004564044811</v>
      </c>
      <c r="E15" s="211">
        <f t="shared" si="1"/>
        <v>2.5317600000000002</v>
      </c>
      <c r="F15" s="198">
        <v>37.674999999999997</v>
      </c>
      <c r="G15" s="198">
        <v>8.1331000000000007</v>
      </c>
      <c r="H15" s="211">
        <f t="shared" si="2"/>
        <v>21.587524883875254</v>
      </c>
      <c r="I15" s="211">
        <f t="shared" si="3"/>
        <v>2.6599440000000003</v>
      </c>
      <c r="J15" s="212">
        <v>39.582500000000003</v>
      </c>
      <c r="K15" s="212">
        <v>5.3036000000000003</v>
      </c>
      <c r="L15" s="212">
        <f t="shared" si="4"/>
        <v>13.398850502115833</v>
      </c>
      <c r="M15" s="212">
        <f t="shared" si="7"/>
        <v>8.273694545454557</v>
      </c>
      <c r="N15" s="317">
        <v>1979</v>
      </c>
      <c r="O15" s="317">
        <v>2834.3280000000004</v>
      </c>
      <c r="P15" s="319">
        <v>2.6599440000000003</v>
      </c>
      <c r="Q15" s="213">
        <f>(AVERAGE((P10:P14)))*1.2</f>
        <v>3.1043335679999999</v>
      </c>
      <c r="R15" s="213">
        <f t="shared" si="8"/>
        <v>3.0679057919999999</v>
      </c>
      <c r="S15" s="212">
        <v>2.6599440000000003</v>
      </c>
      <c r="T15" s="212"/>
      <c r="U15" s="212"/>
      <c r="V15" s="198">
        <f t="shared" si="5"/>
        <v>38.009687499999998</v>
      </c>
      <c r="X15" s="199">
        <v>42.177500000000002</v>
      </c>
      <c r="Y15" s="199">
        <v>37.674999999999997</v>
      </c>
      <c r="Z15" s="199">
        <v>38.357500000000002</v>
      </c>
      <c r="AA15" s="199">
        <v>39.582500000000003</v>
      </c>
      <c r="AB15" s="198">
        <v>35.67</v>
      </c>
      <c r="AC15" s="198">
        <v>32.762500000000003</v>
      </c>
      <c r="AD15" s="199">
        <v>31.987500000000001</v>
      </c>
      <c r="AE15" s="199">
        <v>45.865000000000002</v>
      </c>
      <c r="AF15" s="198">
        <f t="shared" si="6"/>
        <v>0.12818400000000044</v>
      </c>
    </row>
    <row r="16" spans="1:42" x14ac:dyDescent="0.25">
      <c r="A16" s="199">
        <v>1980</v>
      </c>
      <c r="B16" s="212">
        <v>18.997499999999999</v>
      </c>
      <c r="C16" s="212">
        <v>3.8881999999999999</v>
      </c>
      <c r="D16" s="211">
        <f t="shared" si="0"/>
        <v>20.466903539939466</v>
      </c>
      <c r="E16" s="211">
        <f t="shared" si="1"/>
        <v>1.4006160000000005</v>
      </c>
      <c r="F16" s="198">
        <v>20.842500000000001</v>
      </c>
      <c r="G16" s="198">
        <v>2.5773999999999999</v>
      </c>
      <c r="H16" s="211">
        <f t="shared" si="2"/>
        <v>12.366078925272879</v>
      </c>
      <c r="I16" s="211">
        <f t="shared" si="3"/>
        <v>3.7159920000000004</v>
      </c>
      <c r="J16" s="212">
        <v>55.297499999999999</v>
      </c>
      <c r="K16" s="212">
        <v>2.4950999999999999</v>
      </c>
      <c r="L16" s="212">
        <f t="shared" si="4"/>
        <v>4.5121388851213888</v>
      </c>
      <c r="M16" s="212">
        <f t="shared" si="7"/>
        <v>149.44699636363634</v>
      </c>
      <c r="N16" s="317">
        <v>1980</v>
      </c>
      <c r="O16" s="317">
        <v>4079.8800000000006</v>
      </c>
      <c r="P16" s="319">
        <v>3.7159920000000004</v>
      </c>
      <c r="Q16" s="213">
        <f t="shared" ref="Q16:Q51" si="9">(AVERAGE((P11:P15)))*1.2</f>
        <v>3.2943649535999997</v>
      </c>
      <c r="R16" s="213">
        <f t="shared" si="8"/>
        <v>2.875611648</v>
      </c>
      <c r="S16" s="212">
        <v>3.7159920000000004</v>
      </c>
      <c r="T16" s="212"/>
      <c r="U16" s="212"/>
      <c r="V16" s="198">
        <f t="shared" si="5"/>
        <v>43.095624999999998</v>
      </c>
      <c r="X16" s="199">
        <v>18.997499999999999</v>
      </c>
      <c r="Y16" s="199">
        <v>20.842500000000001</v>
      </c>
      <c r="Z16" s="199">
        <v>52.302500000000002</v>
      </c>
      <c r="AA16" s="199">
        <v>55.297499999999999</v>
      </c>
      <c r="AB16" s="198">
        <v>42.505000000000003</v>
      </c>
      <c r="AC16" s="198">
        <v>51.092500000000001</v>
      </c>
      <c r="AD16" s="199">
        <v>51.667499999999997</v>
      </c>
      <c r="AE16" s="199">
        <v>52.06</v>
      </c>
      <c r="AF16" s="198">
        <f t="shared" si="6"/>
        <v>2.3153759999999997</v>
      </c>
    </row>
    <row r="17" spans="1:32" x14ac:dyDescent="0.25">
      <c r="A17" s="199">
        <v>1981</v>
      </c>
      <c r="B17" s="212">
        <v>21.66</v>
      </c>
      <c r="C17" s="212">
        <v>2.9765999999999999</v>
      </c>
      <c r="D17" s="211">
        <f t="shared" si="0"/>
        <v>13.742382271468143</v>
      </c>
      <c r="E17" s="211">
        <f t="shared" si="1"/>
        <v>1.313256</v>
      </c>
      <c r="F17" s="198">
        <v>19.5425</v>
      </c>
      <c r="G17" s="198">
        <v>1.9630000000000001</v>
      </c>
      <c r="H17" s="211">
        <f t="shared" si="2"/>
        <v>10.044774210055008</v>
      </c>
      <c r="I17" s="211">
        <f t="shared" si="3"/>
        <v>2.6061840000000003</v>
      </c>
      <c r="J17" s="212">
        <v>38.782499999999999</v>
      </c>
      <c r="K17" s="212">
        <v>3.9702999999999999</v>
      </c>
      <c r="L17" s="212">
        <f t="shared" si="4"/>
        <v>10.237349319925224</v>
      </c>
      <c r="M17" s="212">
        <f t="shared" si="7"/>
        <v>83.452625454545455</v>
      </c>
      <c r="N17" s="317">
        <v>1981</v>
      </c>
      <c r="O17" s="317">
        <v>2522.6880000000006</v>
      </c>
      <c r="P17" s="319">
        <v>2.6061840000000003</v>
      </c>
      <c r="Q17" s="213">
        <f t="shared" si="9"/>
        <v>3.3709681152000002</v>
      </c>
      <c r="R17" s="213">
        <f t="shared" si="8"/>
        <v>3.5871037440000002</v>
      </c>
      <c r="S17" s="212">
        <v>2.6061840000000003</v>
      </c>
      <c r="T17" s="212"/>
      <c r="U17" s="212"/>
      <c r="V17" s="198">
        <f t="shared" si="5"/>
        <v>33.010000000000005</v>
      </c>
      <c r="X17" s="199">
        <v>21.66</v>
      </c>
      <c r="Y17" s="199">
        <v>19.5425</v>
      </c>
      <c r="Z17" s="199">
        <v>34.905000000000001</v>
      </c>
      <c r="AA17" s="199">
        <v>38.782499999999999</v>
      </c>
      <c r="AB17" s="198">
        <v>34.817500000000003</v>
      </c>
      <c r="AC17" s="198">
        <v>33.637500000000003</v>
      </c>
      <c r="AD17" s="199">
        <v>36.422499999999999</v>
      </c>
      <c r="AE17" s="199">
        <v>44.3125</v>
      </c>
      <c r="AF17" s="198">
        <f t="shared" si="6"/>
        <v>1.2929279999999999</v>
      </c>
    </row>
    <row r="18" spans="1:32" x14ac:dyDescent="0.25">
      <c r="A18" s="199">
        <v>1982</v>
      </c>
      <c r="B18" s="212">
        <v>19.7225</v>
      </c>
      <c r="C18" s="212">
        <v>3.8816999999999999</v>
      </c>
      <c r="D18" s="211">
        <f t="shared" si="0"/>
        <v>19.681581949550004</v>
      </c>
      <c r="E18" s="211">
        <f t="shared" si="1"/>
        <v>1.8478320000000001</v>
      </c>
      <c r="F18" s="198">
        <v>27.497499999999999</v>
      </c>
      <c r="G18" s="198">
        <v>2.8601000000000001</v>
      </c>
      <c r="H18" s="211">
        <f t="shared" si="2"/>
        <v>10.401309209928176</v>
      </c>
      <c r="I18" s="211">
        <f t="shared" si="3"/>
        <v>1.86816</v>
      </c>
      <c r="J18" s="212">
        <v>27.8</v>
      </c>
      <c r="K18" s="212">
        <v>1.0321</v>
      </c>
      <c r="L18" s="212">
        <f t="shared" si="4"/>
        <v>3.7125899280575538</v>
      </c>
      <c r="M18" s="212">
        <f t="shared" si="7"/>
        <v>1.312080000000013</v>
      </c>
      <c r="N18" s="317">
        <v>1982</v>
      </c>
      <c r="O18" s="317">
        <v>1998.3600000000001</v>
      </c>
      <c r="P18" s="319">
        <v>1.86816</v>
      </c>
      <c r="Q18" s="213">
        <f t="shared" si="9"/>
        <v>3.2426892288000002</v>
      </c>
      <c r="R18" s="213">
        <f t="shared" si="8"/>
        <v>3.5928480000000005</v>
      </c>
      <c r="S18" s="212">
        <v>1.86816</v>
      </c>
      <c r="T18" s="212"/>
      <c r="U18" s="212"/>
      <c r="V18" s="198">
        <f t="shared" si="5"/>
        <v>27.153124999999999</v>
      </c>
      <c r="X18" s="199">
        <v>19.7225</v>
      </c>
      <c r="Y18" s="199">
        <v>27.497499999999999</v>
      </c>
      <c r="Z18" s="199">
        <v>32.729999999999997</v>
      </c>
      <c r="AA18" s="199">
        <v>27.8</v>
      </c>
      <c r="AB18" s="198">
        <v>16.88</v>
      </c>
      <c r="AC18" s="198">
        <v>33.82</v>
      </c>
      <c r="AD18" s="199">
        <v>28.282499999999999</v>
      </c>
      <c r="AE18" s="199">
        <v>30.4925</v>
      </c>
      <c r="AF18" s="198">
        <f t="shared" si="6"/>
        <v>2.0328000000000134E-2</v>
      </c>
    </row>
    <row r="19" spans="1:32" x14ac:dyDescent="0.25">
      <c r="A19" s="199">
        <v>1983</v>
      </c>
      <c r="B19" s="212">
        <v>38.325000000000003</v>
      </c>
      <c r="C19" s="212">
        <v>5.0991</v>
      </c>
      <c r="D19" s="211">
        <f t="shared" si="0"/>
        <v>13.304892367906065</v>
      </c>
      <c r="E19" s="211">
        <f t="shared" si="1"/>
        <v>2.5897200000000002</v>
      </c>
      <c r="F19" s="198">
        <v>38.537500000000001</v>
      </c>
      <c r="G19" s="198">
        <v>2.8940000000000001</v>
      </c>
      <c r="H19" s="211">
        <f t="shared" si="2"/>
        <v>7.5095686020110284</v>
      </c>
      <c r="I19" s="211">
        <f t="shared" si="3"/>
        <v>2.514456</v>
      </c>
      <c r="J19" s="212">
        <v>37.417499999999997</v>
      </c>
      <c r="K19" s="212">
        <v>5.2229999999999999</v>
      </c>
      <c r="L19" s="212">
        <f t="shared" si="4"/>
        <v>13.958709160152335</v>
      </c>
      <c r="M19" s="212">
        <f t="shared" si="7"/>
        <v>0</v>
      </c>
      <c r="N19" s="317">
        <v>1983</v>
      </c>
      <c r="O19" s="317">
        <v>3199.3920000000003</v>
      </c>
      <c r="P19" s="319">
        <v>2.514456</v>
      </c>
      <c r="Q19" s="213">
        <f t="shared" si="9"/>
        <v>3.2261048064000004</v>
      </c>
      <c r="R19" s="213">
        <f t="shared" si="8"/>
        <v>3.2761344000000001</v>
      </c>
      <c r="S19" s="212">
        <v>2.514456</v>
      </c>
      <c r="T19" s="212"/>
      <c r="U19" s="212"/>
      <c r="V19" s="198">
        <f t="shared" si="5"/>
        <v>44.645000000000003</v>
      </c>
      <c r="X19" s="199">
        <v>38.325000000000003</v>
      </c>
      <c r="Y19" s="199">
        <v>38.537500000000001</v>
      </c>
      <c r="Z19" s="199">
        <v>51.0625</v>
      </c>
      <c r="AA19" s="199">
        <v>37.417499999999997</v>
      </c>
      <c r="AB19" s="198">
        <v>44.377499999999998</v>
      </c>
      <c r="AC19" s="198">
        <v>50.73</v>
      </c>
      <c r="AD19" s="199">
        <v>49.792499999999997</v>
      </c>
      <c r="AE19" s="199">
        <v>46.917499999999997</v>
      </c>
      <c r="AF19" s="198">
        <f t="shared" si="6"/>
        <v>0</v>
      </c>
    </row>
    <row r="20" spans="1:32" x14ac:dyDescent="0.25">
      <c r="A20" s="199">
        <v>1984</v>
      </c>
      <c r="B20" s="212">
        <v>32.945</v>
      </c>
      <c r="C20" s="212">
        <v>4.4390999999999998</v>
      </c>
      <c r="D20" s="211">
        <f t="shared" si="0"/>
        <v>13.4742753073304</v>
      </c>
      <c r="E20" s="211">
        <f t="shared" si="1"/>
        <v>2.2421280000000001</v>
      </c>
      <c r="F20" s="198">
        <v>33.365000000000002</v>
      </c>
      <c r="G20" s="198">
        <v>3.1396000000000002</v>
      </c>
      <c r="H20" s="211">
        <f t="shared" si="2"/>
        <v>9.4098606323992211</v>
      </c>
      <c r="I20" s="211">
        <f t="shared" si="3"/>
        <v>2.7115200000000006</v>
      </c>
      <c r="J20" s="212">
        <v>40.35</v>
      </c>
      <c r="K20" s="212">
        <v>2.7843</v>
      </c>
      <c r="L20" s="212">
        <f t="shared" si="4"/>
        <v>6.9003717472118957</v>
      </c>
      <c r="M20" s="212">
        <f t="shared" si="7"/>
        <v>30.297120000000003</v>
      </c>
      <c r="N20" s="317">
        <v>1984</v>
      </c>
      <c r="O20" s="317">
        <v>2837.6880000000006</v>
      </c>
      <c r="P20" s="319">
        <v>2.7115200000000006</v>
      </c>
      <c r="Q20" s="213">
        <f t="shared" si="9"/>
        <v>3.2075366400000003</v>
      </c>
      <c r="R20" s="213">
        <f t="shared" si="8"/>
        <v>2.7955200000000002</v>
      </c>
      <c r="S20" s="212">
        <v>2.7115200000000006</v>
      </c>
      <c r="T20" s="212"/>
      <c r="U20" s="212"/>
      <c r="V20" s="198">
        <f t="shared" si="5"/>
        <v>39.505937500000002</v>
      </c>
      <c r="X20" s="199">
        <v>32.945</v>
      </c>
      <c r="Y20" s="199">
        <v>33.365000000000002</v>
      </c>
      <c r="Z20" s="199">
        <v>44.6175</v>
      </c>
      <c r="AA20" s="199">
        <v>40.35</v>
      </c>
      <c r="AB20" s="198">
        <v>36.722499999999997</v>
      </c>
      <c r="AC20" s="198">
        <v>42.652500000000003</v>
      </c>
      <c r="AD20" s="199">
        <v>43.41</v>
      </c>
      <c r="AE20" s="199">
        <v>41.984999999999999</v>
      </c>
      <c r="AF20" s="198">
        <f t="shared" si="6"/>
        <v>0.46939199999999998</v>
      </c>
    </row>
    <row r="21" spans="1:32" x14ac:dyDescent="0.25">
      <c r="A21" s="199">
        <v>1985</v>
      </c>
      <c r="B21" s="212">
        <v>22.807500000000001</v>
      </c>
      <c r="C21" s="212">
        <v>3.266</v>
      </c>
      <c r="D21" s="211">
        <f t="shared" si="0"/>
        <v>14.319850926230407</v>
      </c>
      <c r="E21" s="211">
        <f t="shared" si="1"/>
        <v>1.3720559999999999</v>
      </c>
      <c r="F21" s="198">
        <v>20.4175</v>
      </c>
      <c r="G21" s="198">
        <v>1.0246</v>
      </c>
      <c r="H21" s="211">
        <f t="shared" si="2"/>
        <v>5.0182441532998645</v>
      </c>
      <c r="I21" s="211">
        <f t="shared" si="3"/>
        <v>2.0307839999999997</v>
      </c>
      <c r="J21" s="212">
        <v>30.22</v>
      </c>
      <c r="K21" s="212">
        <v>2.1181000000000001</v>
      </c>
      <c r="L21" s="212">
        <f t="shared" si="4"/>
        <v>7.0089344804765057</v>
      </c>
      <c r="M21" s="212">
        <f t="shared" si="7"/>
        <v>42.517898181818168</v>
      </c>
      <c r="N21" s="317">
        <v>1985</v>
      </c>
      <c r="O21" s="317">
        <v>2244.1440000000007</v>
      </c>
      <c r="P21" s="319">
        <v>2.0307839999999997</v>
      </c>
      <c r="Q21" s="213">
        <f t="shared" si="9"/>
        <v>3.2199148800000001</v>
      </c>
      <c r="R21" s="213">
        <f t="shared" si="8"/>
        <v>2.8376544000000004</v>
      </c>
      <c r="S21" s="212">
        <v>2.0307839999999997</v>
      </c>
      <c r="T21" s="212"/>
      <c r="U21" s="212"/>
      <c r="V21" s="198">
        <f t="shared" si="5"/>
        <v>30.600625000000001</v>
      </c>
      <c r="X21" s="199">
        <v>22.807500000000001</v>
      </c>
      <c r="Y21" s="199">
        <v>20.4175</v>
      </c>
      <c r="Z21" s="199">
        <v>34.664999999999999</v>
      </c>
      <c r="AA21" s="199">
        <v>30.22</v>
      </c>
      <c r="AB21" s="198">
        <v>30.672499999999999</v>
      </c>
      <c r="AC21" s="198">
        <v>35.270000000000003</v>
      </c>
      <c r="AD21" s="199">
        <v>35.695</v>
      </c>
      <c r="AE21" s="199">
        <v>35.057499999999997</v>
      </c>
      <c r="AF21" s="198">
        <f t="shared" si="6"/>
        <v>0.65872799999999998</v>
      </c>
    </row>
    <row r="22" spans="1:32" x14ac:dyDescent="0.25">
      <c r="A22" s="199">
        <v>1986</v>
      </c>
      <c r="B22" s="212">
        <v>37.75</v>
      </c>
      <c r="C22" s="212">
        <v>1.002</v>
      </c>
      <c r="D22" s="211">
        <f t="shared" si="0"/>
        <v>2.6543046357615894</v>
      </c>
      <c r="E22" s="211">
        <f t="shared" si="1"/>
        <v>2.7137040000000003</v>
      </c>
      <c r="F22" s="198">
        <v>40.3825</v>
      </c>
      <c r="G22" s="198">
        <v>1.8979999999999999</v>
      </c>
      <c r="H22" s="211">
        <f t="shared" si="2"/>
        <v>4.7000557172042345</v>
      </c>
      <c r="I22" s="211">
        <f t="shared" si="3"/>
        <v>3.0918720000000004</v>
      </c>
      <c r="J22" s="212">
        <v>46.01</v>
      </c>
      <c r="K22" s="212">
        <v>1.5517000000000001</v>
      </c>
      <c r="L22" s="212">
        <f t="shared" si="4"/>
        <v>3.3725277113670944</v>
      </c>
      <c r="M22" s="212">
        <f t="shared" si="7"/>
        <v>24.409025454545443</v>
      </c>
      <c r="N22" s="317">
        <v>1986</v>
      </c>
      <c r="O22" s="317">
        <v>3049.2000000000003</v>
      </c>
      <c r="P22" s="319">
        <v>3.0918720000000004</v>
      </c>
      <c r="Q22" s="213">
        <f t="shared" si="9"/>
        <v>2.8154649600000003</v>
      </c>
      <c r="R22" s="213">
        <f t="shared" si="8"/>
        <v>2.9027040000000004</v>
      </c>
      <c r="S22" s="212">
        <v>3.0918720000000004</v>
      </c>
      <c r="T22" s="212"/>
      <c r="U22" s="212"/>
      <c r="V22" s="198">
        <f t="shared" si="5"/>
        <v>42.795000000000002</v>
      </c>
      <c r="X22" s="199">
        <v>37.75</v>
      </c>
      <c r="Y22" s="199">
        <v>40.3825</v>
      </c>
      <c r="Z22" s="199">
        <v>44.467500000000001</v>
      </c>
      <c r="AA22" s="199">
        <v>46.01</v>
      </c>
      <c r="AB22" s="198">
        <v>40.8675</v>
      </c>
      <c r="AC22" s="198">
        <v>44.192500000000003</v>
      </c>
      <c r="AD22" s="199">
        <v>43.317500000000003</v>
      </c>
      <c r="AE22" s="199">
        <v>45.372500000000002</v>
      </c>
      <c r="AF22" s="198">
        <f t="shared" si="6"/>
        <v>0.37816799999999989</v>
      </c>
    </row>
    <row r="23" spans="1:32" x14ac:dyDescent="0.25">
      <c r="A23" s="199">
        <v>1987</v>
      </c>
      <c r="B23" s="212">
        <v>30.885000000000002</v>
      </c>
      <c r="C23" s="212">
        <v>3.6213000000000002</v>
      </c>
      <c r="D23" s="211">
        <f t="shared" si="0"/>
        <v>11.725109276347743</v>
      </c>
      <c r="E23" s="211">
        <f t="shared" si="1"/>
        <v>2.049096</v>
      </c>
      <c r="F23" s="198">
        <v>30.4925</v>
      </c>
      <c r="G23" s="198">
        <v>1.9520999999999999</v>
      </c>
      <c r="H23" s="211">
        <f t="shared" si="2"/>
        <v>6.4019021070755109</v>
      </c>
      <c r="I23" s="211">
        <f t="shared" si="3"/>
        <v>2.7889679999999997</v>
      </c>
      <c r="J23" s="212">
        <v>41.502499999999998</v>
      </c>
      <c r="K23" s="212">
        <v>1.6312</v>
      </c>
      <c r="L23" s="212">
        <f t="shared" si="4"/>
        <v>3.9303656406240588</v>
      </c>
      <c r="M23" s="212">
        <f t="shared" si="7"/>
        <v>47.755374545454544</v>
      </c>
      <c r="N23" s="317">
        <v>1987</v>
      </c>
      <c r="O23" s="317">
        <v>2888.4240000000004</v>
      </c>
      <c r="P23" s="319">
        <v>2.7889679999999997</v>
      </c>
      <c r="Q23" s="213">
        <f t="shared" si="9"/>
        <v>2.9320300800000001</v>
      </c>
      <c r="R23" s="213">
        <f t="shared" si="8"/>
        <v>3.1336704000000002</v>
      </c>
      <c r="S23" s="212">
        <v>2.7889679999999997</v>
      </c>
      <c r="T23" s="212"/>
      <c r="U23" s="212"/>
      <c r="V23" s="198">
        <f t="shared" si="5"/>
        <v>38.844687499999992</v>
      </c>
      <c r="X23" s="199">
        <v>30.885000000000002</v>
      </c>
      <c r="Y23" s="199">
        <v>30.4925</v>
      </c>
      <c r="Z23" s="199">
        <v>42.652500000000003</v>
      </c>
      <c r="AA23" s="199">
        <v>41.502499999999998</v>
      </c>
      <c r="AB23" s="198">
        <v>37.237499999999997</v>
      </c>
      <c r="AC23" s="198">
        <v>40.93</v>
      </c>
      <c r="AD23" s="199">
        <v>43.407499999999999</v>
      </c>
      <c r="AE23" s="199">
        <v>43.65</v>
      </c>
      <c r="AF23" s="198">
        <f t="shared" si="6"/>
        <v>0.73987199999999997</v>
      </c>
    </row>
    <row r="24" spans="1:32" x14ac:dyDescent="0.25">
      <c r="A24" s="199">
        <v>1988</v>
      </c>
      <c r="B24" s="212">
        <v>27.98</v>
      </c>
      <c r="C24" s="212">
        <v>3.7006000000000001</v>
      </c>
      <c r="D24" s="211">
        <f t="shared" si="0"/>
        <v>13.225875625446747</v>
      </c>
      <c r="E24" s="211">
        <f t="shared" si="1"/>
        <v>1.8192720000000004</v>
      </c>
      <c r="F24" s="198">
        <v>27.072500000000002</v>
      </c>
      <c r="G24" s="198">
        <v>2.2961</v>
      </c>
      <c r="H24" s="211">
        <f t="shared" si="2"/>
        <v>8.4813002123926484</v>
      </c>
      <c r="I24" s="211">
        <f t="shared" si="3"/>
        <v>4.2443520000000001</v>
      </c>
      <c r="J24" s="212">
        <v>63.16</v>
      </c>
      <c r="K24" s="212">
        <v>4.0934999999999997</v>
      </c>
      <c r="L24" s="212">
        <f t="shared" si="4"/>
        <v>6.4811589613679539</v>
      </c>
      <c r="M24" s="212">
        <f t="shared" si="7"/>
        <v>156.52789090909087</v>
      </c>
      <c r="N24" s="317">
        <v>1988</v>
      </c>
      <c r="O24" s="317">
        <v>4372.5360000000001</v>
      </c>
      <c r="P24" s="319">
        <v>4.2443520000000001</v>
      </c>
      <c r="Q24" s="213">
        <f t="shared" si="9"/>
        <v>3.1530240000000007</v>
      </c>
      <c r="R24" s="213">
        <f t="shared" si="8"/>
        <v>3.1646495999999997</v>
      </c>
      <c r="S24" s="212">
        <v>4.2443520000000001</v>
      </c>
      <c r="T24" s="212"/>
      <c r="U24" s="212"/>
      <c r="V24" s="198">
        <f t="shared" si="5"/>
        <v>53.091250000000002</v>
      </c>
      <c r="X24" s="199">
        <v>27.98</v>
      </c>
      <c r="Y24" s="199">
        <v>27.072500000000002</v>
      </c>
      <c r="Z24" s="199">
        <v>57.292499999999997</v>
      </c>
      <c r="AA24" s="199">
        <v>63.16</v>
      </c>
      <c r="AB24" s="198">
        <v>62.92</v>
      </c>
      <c r="AC24" s="198">
        <v>59.35</v>
      </c>
      <c r="AD24" s="199">
        <v>62.947499999999998</v>
      </c>
      <c r="AE24" s="199">
        <v>64.007499999999993</v>
      </c>
      <c r="AF24" s="198">
        <f t="shared" si="6"/>
        <v>2.4250799999999999</v>
      </c>
    </row>
    <row r="25" spans="1:32" x14ac:dyDescent="0.25">
      <c r="A25" s="199">
        <v>1989</v>
      </c>
      <c r="B25" s="212">
        <v>17.335000000000001</v>
      </c>
      <c r="C25" s="212">
        <v>3.1638000000000002</v>
      </c>
      <c r="D25" s="211">
        <f t="shared" si="0"/>
        <v>18.250937409864438</v>
      </c>
      <c r="E25" s="211">
        <f t="shared" si="1"/>
        <v>1.2156480000000001</v>
      </c>
      <c r="F25" s="198">
        <v>18.09</v>
      </c>
      <c r="G25" s="198">
        <v>2.4519000000000002</v>
      </c>
      <c r="H25" s="211">
        <f t="shared" si="2"/>
        <v>13.553897180762853</v>
      </c>
      <c r="I25" s="211">
        <f t="shared" si="3"/>
        <v>2.7096719999999999</v>
      </c>
      <c r="J25" s="212">
        <v>40.322499999999998</v>
      </c>
      <c r="K25" s="212">
        <v>3.6890999999999998</v>
      </c>
      <c r="L25" s="212">
        <f t="shared" si="4"/>
        <v>9.1489862979725967</v>
      </c>
      <c r="M25" s="212">
        <f t="shared" si="7"/>
        <v>96.432458181818163</v>
      </c>
      <c r="N25" s="317">
        <v>1989</v>
      </c>
      <c r="O25" s="317">
        <v>2851.8</v>
      </c>
      <c r="P25" s="319">
        <v>2.7096719999999999</v>
      </c>
      <c r="Q25" s="213">
        <f t="shared" si="9"/>
        <v>3.5681990400000001</v>
      </c>
      <c r="R25" s="213">
        <f t="shared" si="8"/>
        <v>4.0500768000000003</v>
      </c>
      <c r="S25" s="212">
        <v>2.7096719999999999</v>
      </c>
      <c r="T25" s="212"/>
      <c r="U25" s="212"/>
      <c r="V25" s="198">
        <f t="shared" si="5"/>
        <v>35.380937500000002</v>
      </c>
      <c r="X25" s="199">
        <v>17.335000000000001</v>
      </c>
      <c r="Y25" s="199">
        <v>18.09</v>
      </c>
      <c r="Z25" s="199">
        <v>39.534999999999997</v>
      </c>
      <c r="AA25" s="199">
        <v>40.322499999999998</v>
      </c>
      <c r="AB25" s="198">
        <v>42.5</v>
      </c>
      <c r="AC25" s="198">
        <v>40.717500000000001</v>
      </c>
      <c r="AD25" s="199">
        <v>38.69</v>
      </c>
      <c r="AE25" s="199">
        <v>45.857500000000002</v>
      </c>
      <c r="AF25" s="198">
        <f t="shared" si="6"/>
        <v>1.4940239999999998</v>
      </c>
    </row>
    <row r="26" spans="1:32" x14ac:dyDescent="0.25">
      <c r="A26" s="199">
        <v>1990</v>
      </c>
      <c r="B26" s="212">
        <v>27.377500000000001</v>
      </c>
      <c r="C26" s="212">
        <v>4.1285999999999996</v>
      </c>
      <c r="D26" s="211">
        <f t="shared" si="0"/>
        <v>15.080266642315769</v>
      </c>
      <c r="E26" s="211">
        <f t="shared" si="1"/>
        <v>1.7766000000000002</v>
      </c>
      <c r="F26" s="198">
        <v>26.4375</v>
      </c>
      <c r="G26" s="198">
        <v>2.9910999999999999</v>
      </c>
      <c r="H26" s="211">
        <f t="shared" si="2"/>
        <v>11.313853427895982</v>
      </c>
      <c r="I26" s="211">
        <f t="shared" si="3"/>
        <v>2.9475600000000002</v>
      </c>
      <c r="J26" s="212">
        <v>43.862499999999997</v>
      </c>
      <c r="K26" s="212">
        <v>3.6461999999999999</v>
      </c>
      <c r="L26" s="212">
        <f t="shared" si="4"/>
        <v>8.3127956682815629</v>
      </c>
      <c r="M26" s="212">
        <f t="shared" si="7"/>
        <v>75.580145454545473</v>
      </c>
      <c r="N26" s="317">
        <v>1990</v>
      </c>
      <c r="O26" s="317">
        <v>3244.4160000000006</v>
      </c>
      <c r="P26" s="319">
        <v>2.9475600000000002</v>
      </c>
      <c r="Q26" s="213">
        <f t="shared" si="9"/>
        <v>3.5677555199999995</v>
      </c>
      <c r="R26" s="213">
        <f t="shared" si="8"/>
        <v>3.8971967999999997</v>
      </c>
      <c r="S26" s="212">
        <v>2.9475600000000002</v>
      </c>
      <c r="T26" s="212"/>
      <c r="U26" s="212"/>
      <c r="V26" s="198">
        <f t="shared" si="5"/>
        <v>44.655624999999993</v>
      </c>
      <c r="X26" s="199">
        <v>27.377500000000001</v>
      </c>
      <c r="Y26" s="199">
        <v>26.4375</v>
      </c>
      <c r="Z26" s="199">
        <v>49.274999999999999</v>
      </c>
      <c r="AA26" s="199">
        <v>43.862499999999997</v>
      </c>
      <c r="AB26" s="198">
        <v>50.91</v>
      </c>
      <c r="AC26" s="198">
        <v>53.875</v>
      </c>
      <c r="AD26" s="199">
        <v>52.18</v>
      </c>
      <c r="AE26" s="199">
        <v>53.327500000000001</v>
      </c>
      <c r="AF26" s="198">
        <f t="shared" si="6"/>
        <v>1.1709599999999998</v>
      </c>
    </row>
    <row r="27" spans="1:32" x14ac:dyDescent="0.25">
      <c r="A27" s="199">
        <v>1991</v>
      </c>
      <c r="B27" s="212">
        <v>23.412500000000001</v>
      </c>
      <c r="C27" s="212">
        <v>6.0254000000000003</v>
      </c>
      <c r="D27" s="211">
        <f t="shared" si="0"/>
        <v>25.735824879871867</v>
      </c>
      <c r="E27" s="211">
        <f t="shared" si="1"/>
        <v>1.5224160000000004</v>
      </c>
      <c r="F27" s="198">
        <v>22.655000000000001</v>
      </c>
      <c r="G27" s="198">
        <v>3.1150000000000002</v>
      </c>
      <c r="H27" s="211">
        <f t="shared" si="2"/>
        <v>13.749724122710219</v>
      </c>
      <c r="I27" s="211">
        <f t="shared" si="3"/>
        <v>1.9817280000000002</v>
      </c>
      <c r="J27" s="212">
        <v>29.49</v>
      </c>
      <c r="K27" s="212">
        <v>4.1940999999999997</v>
      </c>
      <c r="L27" s="212">
        <f t="shared" si="4"/>
        <v>14.222109189555782</v>
      </c>
      <c r="M27" s="212">
        <f t="shared" si="7"/>
        <v>29.646501818181807</v>
      </c>
      <c r="N27" s="317">
        <v>1991</v>
      </c>
      <c r="O27" s="317">
        <v>1870.1760000000002</v>
      </c>
      <c r="P27" s="319">
        <v>1.9817280000000002</v>
      </c>
      <c r="Q27" s="213">
        <f t="shared" si="9"/>
        <v>3.7877817599999997</v>
      </c>
      <c r="R27" s="213">
        <f t="shared" si="8"/>
        <v>3.9606335999999995</v>
      </c>
      <c r="S27" s="212">
        <v>1.9817280000000002</v>
      </c>
      <c r="T27" s="212"/>
      <c r="U27" s="212"/>
      <c r="V27" s="198">
        <f t="shared" si="5"/>
        <v>28.071250000000003</v>
      </c>
      <c r="X27" s="199">
        <v>23.412500000000001</v>
      </c>
      <c r="Y27" s="199">
        <v>22.655000000000001</v>
      </c>
      <c r="Z27" s="199">
        <v>28.98</v>
      </c>
      <c r="AA27" s="199">
        <v>29.49</v>
      </c>
      <c r="AB27" s="198">
        <v>29.767499999999998</v>
      </c>
      <c r="AC27" s="198">
        <v>29.28</v>
      </c>
      <c r="AD27" s="199">
        <v>29.765000000000001</v>
      </c>
      <c r="AE27" s="199">
        <v>31.22</v>
      </c>
      <c r="AF27" s="198">
        <f t="shared" si="6"/>
        <v>0.45931199999999989</v>
      </c>
    </row>
    <row r="28" spans="1:32" x14ac:dyDescent="0.25">
      <c r="A28" s="199">
        <v>1992</v>
      </c>
      <c r="B28" s="212">
        <v>20.1616</v>
      </c>
      <c r="C28" s="212">
        <v>3.7328000000000001</v>
      </c>
      <c r="D28" s="211">
        <f t="shared" si="0"/>
        <v>18.514403618760415</v>
      </c>
      <c r="E28" s="211">
        <f t="shared" si="1"/>
        <v>1.2022012800000001</v>
      </c>
      <c r="F28" s="198">
        <v>17.889900000000001</v>
      </c>
      <c r="G28" s="198">
        <v>3.9066999999999998</v>
      </c>
      <c r="H28" s="211">
        <f t="shared" si="2"/>
        <v>21.837461360879601</v>
      </c>
      <c r="I28" s="211">
        <f t="shared" si="3"/>
        <v>2.6038118400000001</v>
      </c>
      <c r="J28" s="212">
        <v>38.747199999999999</v>
      </c>
      <c r="K28" s="212">
        <v>3.2235</v>
      </c>
      <c r="L28" s="212">
        <f t="shared" si="4"/>
        <v>8.3193108147169355</v>
      </c>
      <c r="M28" s="212">
        <f t="shared" si="7"/>
        <v>90.467590690909091</v>
      </c>
      <c r="N28" s="317">
        <v>1992</v>
      </c>
      <c r="O28" s="317">
        <v>2800.7918400000003</v>
      </c>
      <c r="P28" s="319">
        <v>2.6038118400000001</v>
      </c>
      <c r="Q28" s="213">
        <f t="shared" si="9"/>
        <v>3.5213471999999997</v>
      </c>
      <c r="R28" s="213">
        <f t="shared" si="8"/>
        <v>3.0555840000000001</v>
      </c>
      <c r="S28" s="212">
        <v>2.6038118400000001</v>
      </c>
      <c r="T28" s="212"/>
      <c r="U28" s="212"/>
      <c r="V28" s="198">
        <f t="shared" si="5"/>
        <v>34.677849999999999</v>
      </c>
      <c r="X28" s="199">
        <v>20.1616</v>
      </c>
      <c r="Y28" s="199">
        <v>17.889900000000001</v>
      </c>
      <c r="Z28" s="199">
        <v>38.242100000000001</v>
      </c>
      <c r="AA28" s="199">
        <v>38.747199999999999</v>
      </c>
      <c r="AB28" s="198">
        <v>42.582900000000002</v>
      </c>
      <c r="AC28" s="198">
        <v>37.473700000000001</v>
      </c>
      <c r="AD28" s="199">
        <v>41.073500000000003</v>
      </c>
      <c r="AE28" s="199">
        <v>41.251899999999999</v>
      </c>
      <c r="AF28" s="198">
        <f t="shared" si="6"/>
        <v>1.4016105600000002</v>
      </c>
    </row>
    <row r="29" spans="1:32" x14ac:dyDescent="0.25">
      <c r="A29" s="199">
        <v>1993</v>
      </c>
      <c r="B29" s="212">
        <v>19.3721</v>
      </c>
      <c r="C29" s="212">
        <v>4.4562999999999997</v>
      </c>
      <c r="D29" s="211">
        <f t="shared" si="0"/>
        <v>23.003701199147226</v>
      </c>
      <c r="E29" s="211">
        <f t="shared" si="1"/>
        <v>1.1526009600000002</v>
      </c>
      <c r="F29" s="198">
        <v>17.151800000000001</v>
      </c>
      <c r="G29" s="198">
        <v>3.1720000000000002</v>
      </c>
      <c r="H29" s="211">
        <f t="shared" si="2"/>
        <v>18.493685793910842</v>
      </c>
      <c r="I29" s="211">
        <f t="shared" si="3"/>
        <v>2.4405830399999999</v>
      </c>
      <c r="J29" s="212">
        <v>36.318199999999997</v>
      </c>
      <c r="K29" s="212">
        <v>2.0019</v>
      </c>
      <c r="L29" s="212">
        <f t="shared" si="4"/>
        <v>5.5121123844243387</v>
      </c>
      <c r="M29" s="212">
        <f t="shared" si="7"/>
        <v>83.133388799999963</v>
      </c>
      <c r="N29" s="317">
        <v>1993</v>
      </c>
      <c r="O29" s="317">
        <v>2924.9959200000003</v>
      </c>
      <c r="P29" s="319">
        <v>2.4405830399999999</v>
      </c>
      <c r="Q29" s="213">
        <f t="shared" si="9"/>
        <v>3.4769097215999998</v>
      </c>
      <c r="R29" s="213">
        <f t="shared" si="8"/>
        <v>3.0132399359999997</v>
      </c>
      <c r="S29" s="212">
        <v>2.4405830399999999</v>
      </c>
      <c r="T29" s="212"/>
      <c r="U29" s="212"/>
      <c r="V29" s="198">
        <f t="shared" si="5"/>
        <v>32.235937499999999</v>
      </c>
      <c r="X29" s="199">
        <v>19.3721</v>
      </c>
      <c r="Y29" s="199">
        <v>17.151800000000001</v>
      </c>
      <c r="Z29" s="199">
        <v>37.047199999999997</v>
      </c>
      <c r="AA29" s="199">
        <v>36.318199999999997</v>
      </c>
      <c r="AB29" s="198">
        <v>38.841000000000001</v>
      </c>
      <c r="AC29" s="198">
        <v>35.501399999999997</v>
      </c>
      <c r="AD29" s="199">
        <v>36.572299999999998</v>
      </c>
      <c r="AE29" s="199">
        <v>37.083500000000001</v>
      </c>
      <c r="AF29" s="198">
        <f t="shared" si="6"/>
        <v>1.2879820799999997</v>
      </c>
    </row>
    <row r="30" spans="1:32" x14ac:dyDescent="0.25">
      <c r="A30" s="199">
        <v>1994</v>
      </c>
      <c r="B30" s="212">
        <v>10.8628</v>
      </c>
      <c r="C30" s="212">
        <v>1.9937</v>
      </c>
      <c r="D30" s="211">
        <f t="shared" si="0"/>
        <v>18.353463195492875</v>
      </c>
      <c r="E30" s="211">
        <f t="shared" si="1"/>
        <v>0.74542944000000011</v>
      </c>
      <c r="F30" s="198">
        <v>11.092700000000001</v>
      </c>
      <c r="G30" s="198">
        <v>0.96630000000000005</v>
      </c>
      <c r="H30" s="211">
        <f t="shared" si="2"/>
        <v>8.7111343496173159</v>
      </c>
      <c r="I30" s="211">
        <f t="shared" si="3"/>
        <v>3.0451344000000007</v>
      </c>
      <c r="J30" s="212">
        <v>45.314500000000002</v>
      </c>
      <c r="K30" s="212">
        <v>4.9546000000000001</v>
      </c>
      <c r="L30" s="212">
        <f t="shared" si="4"/>
        <v>10.933807059550475</v>
      </c>
      <c r="M30" s="212">
        <f t="shared" si="7"/>
        <v>148.4355019636364</v>
      </c>
      <c r="N30" s="317">
        <v>1994</v>
      </c>
      <c r="O30" s="317">
        <v>2446.6780800000001</v>
      </c>
      <c r="P30" s="319">
        <v>3.0451344000000007</v>
      </c>
      <c r="Q30" s="213">
        <f t="shared" si="9"/>
        <v>3.0440051712000002</v>
      </c>
      <c r="R30" s="213">
        <f t="shared" si="8"/>
        <v>2.8104491519999999</v>
      </c>
      <c r="S30" s="212">
        <v>3.0451344000000007</v>
      </c>
      <c r="T30" s="212"/>
      <c r="U30" s="212"/>
      <c r="V30" s="198">
        <f t="shared" si="5"/>
        <v>28.923575</v>
      </c>
      <c r="X30" s="199">
        <v>10.8628</v>
      </c>
      <c r="Y30" s="199">
        <v>11.092700000000001</v>
      </c>
      <c r="Z30" s="199">
        <v>33.002800000000001</v>
      </c>
      <c r="AA30" s="199">
        <v>45.314500000000002</v>
      </c>
      <c r="AB30" s="198">
        <v>34.116</v>
      </c>
      <c r="AC30" s="198">
        <v>30.594899999999999</v>
      </c>
      <c r="AD30" s="199">
        <v>33.353700000000003</v>
      </c>
      <c r="AE30" s="199">
        <v>33.051200000000001</v>
      </c>
      <c r="AF30" s="198">
        <f t="shared" si="6"/>
        <v>2.2997049600000001</v>
      </c>
    </row>
    <row r="31" spans="1:32" x14ac:dyDescent="0.25">
      <c r="A31" s="199">
        <v>1995</v>
      </c>
      <c r="B31" s="212">
        <v>28.067799999999998</v>
      </c>
      <c r="C31" s="212">
        <v>3.9710000000000001</v>
      </c>
      <c r="D31" s="211">
        <f t="shared" si="0"/>
        <v>14.147884764748216</v>
      </c>
      <c r="E31" s="211">
        <f t="shared" si="1"/>
        <v>1.97475936</v>
      </c>
      <c r="F31" s="198">
        <v>29.386299999999999</v>
      </c>
      <c r="G31" s="198">
        <v>1.1147</v>
      </c>
      <c r="H31" s="211">
        <f t="shared" si="2"/>
        <v>3.7932642081514181</v>
      </c>
      <c r="I31" s="211">
        <f t="shared" si="3"/>
        <v>3.08826336</v>
      </c>
      <c r="J31" s="212">
        <v>45.956299999999999</v>
      </c>
      <c r="K31" s="212">
        <v>2.1755</v>
      </c>
      <c r="L31" s="212">
        <f t="shared" si="4"/>
        <v>4.7338449788168324</v>
      </c>
      <c r="M31" s="212">
        <f t="shared" si="7"/>
        <v>71.871621818181808</v>
      </c>
      <c r="N31" s="317">
        <v>1995</v>
      </c>
      <c r="O31" s="317">
        <v>2921.3710444799999</v>
      </c>
      <c r="P31" s="319">
        <v>3.08826336</v>
      </c>
      <c r="Q31" s="213">
        <f t="shared" si="9"/>
        <v>3.1245161472</v>
      </c>
      <c r="R31" s="213">
        <f t="shared" si="8"/>
        <v>3.2358117119999998</v>
      </c>
      <c r="S31" s="212">
        <v>3.08826336</v>
      </c>
      <c r="T31" s="212"/>
      <c r="U31" s="212"/>
      <c r="V31" s="198">
        <f t="shared" si="5"/>
        <v>38.634650000000001</v>
      </c>
      <c r="X31" s="199">
        <v>28.067799999999998</v>
      </c>
      <c r="Y31" s="199">
        <v>29.386299999999999</v>
      </c>
      <c r="Z31" s="199">
        <v>41.355899999999998</v>
      </c>
      <c r="AA31" s="199">
        <v>45.956299999999999</v>
      </c>
      <c r="AB31" s="198">
        <v>36.012700000000002</v>
      </c>
      <c r="AC31" s="198">
        <v>42.7408</v>
      </c>
      <c r="AD31" s="199">
        <v>43.152799999999999</v>
      </c>
      <c r="AE31" s="199">
        <v>42.404600000000002</v>
      </c>
      <c r="AF31" s="198">
        <f t="shared" si="6"/>
        <v>1.113504</v>
      </c>
    </row>
    <row r="32" spans="1:32" x14ac:dyDescent="0.25">
      <c r="A32" s="199">
        <v>1996</v>
      </c>
      <c r="B32" s="212">
        <v>17.7148</v>
      </c>
      <c r="C32" s="212">
        <v>2.5785999999999998</v>
      </c>
      <c r="D32" s="211">
        <f t="shared" si="0"/>
        <v>14.556190304152459</v>
      </c>
      <c r="E32" s="211">
        <f t="shared" si="1"/>
        <v>1.2105206400000001</v>
      </c>
      <c r="F32" s="198">
        <v>18.0137</v>
      </c>
      <c r="G32" s="198">
        <v>6.6163999999999996</v>
      </c>
      <c r="H32" s="211">
        <f t="shared" si="2"/>
        <v>36.729822301914652</v>
      </c>
      <c r="I32" s="211">
        <f t="shared" si="3"/>
        <v>2.6048668800000003</v>
      </c>
      <c r="J32" s="212">
        <v>38.762900000000002</v>
      </c>
      <c r="K32" s="212">
        <v>2.7038000000000002</v>
      </c>
      <c r="L32" s="212">
        <f t="shared" si="4"/>
        <v>6.9752263117568605</v>
      </c>
      <c r="M32" s="212">
        <f t="shared" si="7"/>
        <v>89.998711854545462</v>
      </c>
      <c r="N32" s="317">
        <v>1996</v>
      </c>
      <c r="O32" s="317">
        <v>2344.3340390400003</v>
      </c>
      <c r="P32" s="319">
        <v>2.6048668800000003</v>
      </c>
      <c r="Q32" s="213">
        <f t="shared" si="9"/>
        <v>3.1582849535999999</v>
      </c>
      <c r="R32" s="213">
        <f t="shared" si="8"/>
        <v>3.4295923200000002</v>
      </c>
      <c r="S32" s="212">
        <v>2.6048668800000003</v>
      </c>
      <c r="T32" s="212"/>
      <c r="U32" s="212"/>
      <c r="V32" s="198">
        <f t="shared" si="5"/>
        <v>28.497987500000001</v>
      </c>
      <c r="X32" s="199">
        <v>17.7148</v>
      </c>
      <c r="Y32" s="199">
        <v>18.0137</v>
      </c>
      <c r="Z32" s="199">
        <v>26.554300000000001</v>
      </c>
      <c r="AA32" s="199">
        <v>38.762900000000002</v>
      </c>
      <c r="AB32" s="198">
        <v>26.472000000000001</v>
      </c>
      <c r="AC32" s="198">
        <v>35.312899999999999</v>
      </c>
      <c r="AD32" s="199">
        <v>34.943100000000001</v>
      </c>
      <c r="AE32" s="199">
        <v>30.2102</v>
      </c>
      <c r="AF32" s="198">
        <f t="shared" si="6"/>
        <v>1.3943462400000004</v>
      </c>
    </row>
    <row r="33" spans="1:32" x14ac:dyDescent="0.25">
      <c r="A33" s="199">
        <v>1997</v>
      </c>
      <c r="B33" s="212">
        <v>21.2334</v>
      </c>
      <c r="C33" s="212">
        <v>4.2740999999999998</v>
      </c>
      <c r="D33" s="211">
        <f t="shared" si="0"/>
        <v>20.129136172256914</v>
      </c>
      <c r="E33" s="211">
        <f t="shared" si="1"/>
        <v>1.2638774400000001</v>
      </c>
      <c r="F33" s="198">
        <v>18.807700000000001</v>
      </c>
      <c r="G33" s="198">
        <v>1.2361</v>
      </c>
      <c r="H33" s="211">
        <f t="shared" si="2"/>
        <v>6.5723081503852141</v>
      </c>
      <c r="I33" s="211">
        <f t="shared" si="3"/>
        <v>3.5728627200000007</v>
      </c>
      <c r="J33" s="212">
        <v>53.1676</v>
      </c>
      <c r="K33" s="212">
        <v>11.3872</v>
      </c>
      <c r="L33" s="212">
        <f t="shared" si="4"/>
        <v>21.417555052325099</v>
      </c>
      <c r="M33" s="212">
        <f t="shared" si="7"/>
        <v>149.03450443636368</v>
      </c>
      <c r="N33" s="317">
        <v>1997</v>
      </c>
      <c r="O33" s="317">
        <v>2965.3355356800007</v>
      </c>
      <c r="P33" s="319">
        <v>3.5728627200000007</v>
      </c>
      <c r="Q33" s="213">
        <f t="shared" si="9"/>
        <v>3.3078382847999999</v>
      </c>
      <c r="R33" s="213">
        <f t="shared" si="8"/>
        <v>3.4953058559999999</v>
      </c>
      <c r="S33" s="212">
        <v>3.5728627200000007</v>
      </c>
      <c r="T33" s="212"/>
      <c r="U33" s="212"/>
      <c r="V33" s="198">
        <f t="shared" si="5"/>
        <v>36.574349999999995</v>
      </c>
      <c r="X33" s="199">
        <v>21.2334</v>
      </c>
      <c r="Y33" s="199">
        <v>18.807700000000001</v>
      </c>
      <c r="Z33" s="199">
        <v>37.790999999999997</v>
      </c>
      <c r="AA33" s="199">
        <v>53.1676</v>
      </c>
      <c r="AB33" s="198">
        <v>43.230400000000003</v>
      </c>
      <c r="AC33" s="198">
        <v>36.354399999999998</v>
      </c>
      <c r="AD33" s="199">
        <v>41.439300000000003</v>
      </c>
      <c r="AE33" s="199">
        <v>40.570999999999998</v>
      </c>
      <c r="AF33" s="198">
        <f t="shared" si="6"/>
        <v>2.3089852799999999</v>
      </c>
    </row>
    <row r="34" spans="1:32" x14ac:dyDescent="0.25">
      <c r="A34" s="199">
        <v>1998</v>
      </c>
      <c r="B34" s="212">
        <v>23.219000000000001</v>
      </c>
      <c r="C34" s="212">
        <v>2.9195000000000002</v>
      </c>
      <c r="D34" s="211">
        <f t="shared" si="0"/>
        <v>12.573754252982472</v>
      </c>
      <c r="E34" s="211">
        <f t="shared" si="1"/>
        <v>1.9127673600000001</v>
      </c>
      <c r="F34" s="198">
        <v>28.463799999999999</v>
      </c>
      <c r="G34" s="198">
        <v>1.9930000000000001</v>
      </c>
      <c r="H34" s="211">
        <f t="shared" si="2"/>
        <v>7.0018760671449352</v>
      </c>
      <c r="I34" s="211">
        <f t="shared" si="3"/>
        <v>3.7801209600000005</v>
      </c>
      <c r="J34" s="212">
        <v>56.251800000000003</v>
      </c>
      <c r="K34" s="212">
        <v>1.9053</v>
      </c>
      <c r="L34" s="212">
        <f t="shared" si="4"/>
        <v>3.3870916130683817</v>
      </c>
      <c r="M34" s="212">
        <f t="shared" si="7"/>
        <v>120.52918690909092</v>
      </c>
      <c r="N34" s="317">
        <v>1998</v>
      </c>
      <c r="O34" s="317">
        <v>3592.1980416000006</v>
      </c>
      <c r="P34" s="319">
        <v>3.7801209600000005</v>
      </c>
      <c r="Q34" s="213">
        <f t="shared" si="9"/>
        <v>3.5404104959999998</v>
      </c>
      <c r="R34" s="213">
        <f t="shared" si="8"/>
        <v>3.706397184000001</v>
      </c>
      <c r="S34" s="212">
        <v>3.7801209600000005</v>
      </c>
      <c r="T34" s="212"/>
      <c r="U34" s="212"/>
      <c r="V34" s="198">
        <f t="shared" si="5"/>
        <v>44.453762499999996</v>
      </c>
      <c r="X34" s="199">
        <v>23.219000000000001</v>
      </c>
      <c r="Y34" s="199">
        <v>28.463799999999999</v>
      </c>
      <c r="Z34" s="199">
        <v>52.240400000000001</v>
      </c>
      <c r="AA34" s="199">
        <v>56.251800000000003</v>
      </c>
      <c r="AB34" s="198">
        <v>40.863700000000001</v>
      </c>
      <c r="AC34" s="198">
        <v>52.805999999999997</v>
      </c>
      <c r="AD34" s="199">
        <v>53.522300000000001</v>
      </c>
      <c r="AE34" s="199">
        <v>48.263100000000001</v>
      </c>
      <c r="AF34" s="198">
        <f t="shared" si="6"/>
        <v>1.8673536000000004</v>
      </c>
    </row>
    <row r="35" spans="1:32" x14ac:dyDescent="0.25">
      <c r="A35" s="199">
        <v>1999</v>
      </c>
      <c r="B35" s="212">
        <v>14.542899999999999</v>
      </c>
      <c r="C35" s="212">
        <v>8.7844999999999995</v>
      </c>
      <c r="D35" s="211">
        <f t="shared" si="0"/>
        <v>60.404045960571828</v>
      </c>
      <c r="E35" s="211">
        <f t="shared" si="1"/>
        <v>1.2891916800000001</v>
      </c>
      <c r="F35" s="198">
        <v>19.1844</v>
      </c>
      <c r="G35" s="198">
        <v>1.9213</v>
      </c>
      <c r="H35" s="211">
        <f t="shared" si="2"/>
        <v>10.014907946039491</v>
      </c>
      <c r="I35" s="211">
        <f t="shared" si="3"/>
        <v>3.6306144000000002</v>
      </c>
      <c r="J35" s="212">
        <v>54.027000000000001</v>
      </c>
      <c r="K35" s="212">
        <v>2.2311000000000001</v>
      </c>
      <c r="L35" s="212">
        <f t="shared" si="4"/>
        <v>4.1296018657338003</v>
      </c>
      <c r="M35" s="212">
        <f t="shared" si="7"/>
        <v>151.12819374545455</v>
      </c>
      <c r="N35" s="317">
        <v>1999</v>
      </c>
      <c r="O35" s="317">
        <v>3190.6422441600002</v>
      </c>
      <c r="P35" s="319">
        <v>3.6306144000000002</v>
      </c>
      <c r="Q35" s="213">
        <f t="shared" si="9"/>
        <v>3.8618995968000003</v>
      </c>
      <c r="R35" s="213">
        <f t="shared" si="8"/>
        <v>3.9831402240000005</v>
      </c>
      <c r="S35" s="212">
        <v>3.6306144000000002</v>
      </c>
      <c r="T35" s="212"/>
      <c r="U35" s="212"/>
      <c r="V35" s="198">
        <f t="shared" si="5"/>
        <v>38.343425000000003</v>
      </c>
      <c r="X35" s="199">
        <v>14.542899999999999</v>
      </c>
      <c r="Y35" s="199">
        <v>19.1844</v>
      </c>
      <c r="Z35" s="199">
        <v>37.082500000000003</v>
      </c>
      <c r="AA35" s="199">
        <v>54.027000000000001</v>
      </c>
      <c r="AB35" s="198">
        <v>47.7547</v>
      </c>
      <c r="AC35" s="198">
        <v>45.8108</v>
      </c>
      <c r="AD35" s="199">
        <v>44.8352</v>
      </c>
      <c r="AE35" s="199">
        <v>43.509900000000002</v>
      </c>
      <c r="AF35" s="198">
        <f t="shared" si="6"/>
        <v>2.3414227200000011</v>
      </c>
    </row>
    <row r="36" spans="1:32" x14ac:dyDescent="0.25">
      <c r="A36" s="199">
        <v>2000</v>
      </c>
      <c r="B36" s="212">
        <v>20.4757</v>
      </c>
      <c r="C36" s="212">
        <v>3.806</v>
      </c>
      <c r="D36" s="211">
        <f t="shared" si="0"/>
        <v>18.587887105202753</v>
      </c>
      <c r="E36" s="211">
        <f t="shared" si="1"/>
        <v>1.6266835200000003</v>
      </c>
      <c r="F36" s="198">
        <v>24.206600000000002</v>
      </c>
      <c r="G36" s="198">
        <v>6.2416999999999998</v>
      </c>
      <c r="H36" s="211">
        <f t="shared" si="2"/>
        <v>25.785116455842623</v>
      </c>
      <c r="I36" s="211">
        <f t="shared" si="3"/>
        <v>2.6474716800000007</v>
      </c>
      <c r="J36" s="212">
        <v>39.396900000000002</v>
      </c>
      <c r="K36" s="212">
        <v>7.0773999999999999</v>
      </c>
      <c r="L36" s="212">
        <f t="shared" si="4"/>
        <v>17.96435760174024</v>
      </c>
      <c r="M36" s="212">
        <f t="shared" si="7"/>
        <v>65.887235781818191</v>
      </c>
      <c r="N36" s="317">
        <v>2000</v>
      </c>
      <c r="O36" s="317">
        <v>3217.5555014400002</v>
      </c>
      <c r="P36" s="319">
        <v>2.6474716800000007</v>
      </c>
      <c r="Q36" s="213">
        <f t="shared" si="9"/>
        <v>4.0024147968000001</v>
      </c>
      <c r="R36" s="213">
        <f t="shared" si="8"/>
        <v>4.3934392320000004</v>
      </c>
      <c r="S36" s="212">
        <v>2.6474716800000007</v>
      </c>
      <c r="T36" s="212"/>
      <c r="U36" s="212"/>
      <c r="V36" s="198">
        <f t="shared" si="5"/>
        <v>35.971287499999995</v>
      </c>
      <c r="X36" s="199">
        <v>20.4757</v>
      </c>
      <c r="Y36" s="199">
        <v>24.206600000000002</v>
      </c>
      <c r="Z36" s="199">
        <v>41.5732</v>
      </c>
      <c r="AA36" s="199">
        <v>39.396900000000002</v>
      </c>
      <c r="AB36" s="198">
        <v>36.465400000000002</v>
      </c>
      <c r="AC36" s="198">
        <v>44.460299999999997</v>
      </c>
      <c r="AD36" s="199">
        <v>41.129100000000001</v>
      </c>
      <c r="AE36" s="199">
        <v>40.063099999999999</v>
      </c>
      <c r="AF36" s="198">
        <f t="shared" si="6"/>
        <v>1.0207881600000002</v>
      </c>
    </row>
    <row r="37" spans="1:32" x14ac:dyDescent="0.25">
      <c r="A37" s="199">
        <v>2001</v>
      </c>
      <c r="B37" s="212">
        <v>18.6647</v>
      </c>
      <c r="C37" s="212">
        <v>1.6637999999999999</v>
      </c>
      <c r="D37" s="211">
        <f t="shared" si="0"/>
        <v>8.9141534554533433</v>
      </c>
      <c r="E37" s="211">
        <f t="shared" si="1"/>
        <v>1.8494918400000004</v>
      </c>
      <c r="F37" s="198">
        <v>27.522200000000002</v>
      </c>
      <c r="G37" s="198">
        <v>3.7961</v>
      </c>
      <c r="H37" s="211">
        <f t="shared" si="2"/>
        <v>13.792865395934918</v>
      </c>
      <c r="I37" s="211">
        <f t="shared" si="3"/>
        <v>1.4222476800000001</v>
      </c>
      <c r="J37" s="212">
        <v>21.164400000000001</v>
      </c>
      <c r="K37" s="212">
        <v>9.2338000000000005</v>
      </c>
      <c r="L37" s="212">
        <f t="shared" si="4"/>
        <v>43.628924042259641</v>
      </c>
      <c r="M37" s="212">
        <f t="shared" si="7"/>
        <v>0</v>
      </c>
      <c r="N37" s="317">
        <v>2001</v>
      </c>
      <c r="O37" s="317">
        <v>1727.0534937600003</v>
      </c>
      <c r="P37" s="319">
        <v>1.4222476800000001</v>
      </c>
      <c r="Q37" s="213">
        <f t="shared" si="9"/>
        <v>3.8966247936</v>
      </c>
      <c r="R37" s="213">
        <f t="shared" si="8"/>
        <v>4.023282816</v>
      </c>
      <c r="S37" s="212">
        <v>1.4222476800000001</v>
      </c>
      <c r="T37" s="212"/>
      <c r="U37" s="212"/>
      <c r="V37" s="198">
        <f t="shared" si="5"/>
        <v>25.582787500000002</v>
      </c>
      <c r="X37" s="199">
        <v>18.6647</v>
      </c>
      <c r="Y37" s="199">
        <v>27.522200000000002</v>
      </c>
      <c r="Z37" s="199">
        <v>27.936599999999999</v>
      </c>
      <c r="AA37" s="199">
        <v>21.164400000000001</v>
      </c>
      <c r="AB37" s="198">
        <v>22.302099999999999</v>
      </c>
      <c r="AC37" s="198">
        <v>31.390699999999999</v>
      </c>
      <c r="AD37" s="199">
        <v>27.119900000000001</v>
      </c>
      <c r="AE37" s="199">
        <v>28.561699999999998</v>
      </c>
      <c r="AF37" s="198">
        <f t="shared" si="6"/>
        <v>0</v>
      </c>
    </row>
    <row r="38" spans="1:32" x14ac:dyDescent="0.25">
      <c r="A38" s="199">
        <v>2002</v>
      </c>
      <c r="B38" s="212">
        <v>32.217799999999997</v>
      </c>
      <c r="C38" s="212">
        <v>5.2964000000000002</v>
      </c>
      <c r="D38" s="211">
        <f t="shared" si="0"/>
        <v>16.439359608663537</v>
      </c>
      <c r="E38" s="211">
        <f t="shared" si="1"/>
        <v>2.4459926400000005</v>
      </c>
      <c r="F38" s="198">
        <v>36.398699999999998</v>
      </c>
      <c r="G38" s="198">
        <v>2.86</v>
      </c>
      <c r="H38" s="211">
        <f t="shared" si="2"/>
        <v>7.8574234794099791</v>
      </c>
      <c r="I38" s="211">
        <f t="shared" si="3"/>
        <v>2.9511283199999996</v>
      </c>
      <c r="J38" s="212">
        <v>43.915599999999998</v>
      </c>
      <c r="K38" s="212">
        <v>5.9706999999999999</v>
      </c>
      <c r="L38" s="212">
        <f t="shared" si="4"/>
        <v>13.595852043465193</v>
      </c>
      <c r="M38" s="212">
        <f t="shared" si="7"/>
        <v>32.604212072727236</v>
      </c>
      <c r="N38" s="317">
        <v>2002</v>
      </c>
      <c r="O38" s="317">
        <v>2859.3062332800005</v>
      </c>
      <c r="P38" s="319">
        <v>2.9511283199999996</v>
      </c>
      <c r="Q38" s="213">
        <f t="shared" si="9"/>
        <v>3.6127961856000006</v>
      </c>
      <c r="R38" s="213">
        <f t="shared" si="8"/>
        <v>3.0801335040000004</v>
      </c>
      <c r="S38" s="212">
        <v>2.9511283199999996</v>
      </c>
      <c r="T38" s="212"/>
      <c r="U38" s="212"/>
      <c r="V38" s="198">
        <f t="shared" si="5"/>
        <v>41.516174999999997</v>
      </c>
      <c r="X38" s="199">
        <v>32.217799999999997</v>
      </c>
      <c r="Y38" s="199">
        <v>36.398699999999998</v>
      </c>
      <c r="Z38" s="199">
        <v>44.606499999999997</v>
      </c>
      <c r="AA38" s="199">
        <v>43.915599999999998</v>
      </c>
      <c r="AB38" s="198">
        <v>35.8446</v>
      </c>
      <c r="AC38" s="198">
        <v>45.802900000000001</v>
      </c>
      <c r="AD38" s="199">
        <v>45.604100000000003</v>
      </c>
      <c r="AE38" s="199">
        <v>47.739199999999997</v>
      </c>
      <c r="AF38" s="198">
        <f t="shared" si="6"/>
        <v>0.50513568000000009</v>
      </c>
    </row>
    <row r="39" spans="1:32" x14ac:dyDescent="0.25">
      <c r="A39" s="199">
        <v>2003</v>
      </c>
      <c r="B39" s="212">
        <v>30.365300000000001</v>
      </c>
      <c r="C39" s="212">
        <v>5.8752000000000004</v>
      </c>
      <c r="D39" s="211">
        <f t="shared" si="0"/>
        <v>19.348400970845013</v>
      </c>
      <c r="E39" s="211">
        <f t="shared" si="1"/>
        <v>2.6634048000000003</v>
      </c>
      <c r="F39" s="198">
        <v>39.634</v>
      </c>
      <c r="G39" s="198">
        <v>6.5838000000000001</v>
      </c>
      <c r="H39" s="211">
        <f t="shared" si="2"/>
        <v>16.611495180905283</v>
      </c>
      <c r="I39" s="211">
        <f t="shared" si="3"/>
        <v>5.9357155200000005</v>
      </c>
      <c r="J39" s="212">
        <v>88.329099999999997</v>
      </c>
      <c r="K39" s="212">
        <v>4.0053999999999998</v>
      </c>
      <c r="L39" s="212">
        <f t="shared" si="4"/>
        <v>4.5346324144591081</v>
      </c>
      <c r="M39" s="212">
        <f t="shared" si="7"/>
        <v>211.21278283636366</v>
      </c>
      <c r="N39" s="317">
        <v>2003</v>
      </c>
      <c r="O39" s="317">
        <v>5996.1402412799998</v>
      </c>
      <c r="P39" s="319">
        <v>5.9357155200000005</v>
      </c>
      <c r="Q39" s="213">
        <f t="shared" si="9"/>
        <v>3.4635799295999998</v>
      </c>
      <c r="R39" s="213">
        <f t="shared" si="8"/>
        <v>2.8083390719999999</v>
      </c>
      <c r="S39" s="212">
        <v>5.9357155200000005</v>
      </c>
      <c r="T39" s="212"/>
      <c r="U39" s="212"/>
      <c r="V39" s="198">
        <f t="shared" si="5"/>
        <v>73.457699999999988</v>
      </c>
      <c r="X39" s="199">
        <v>30.365300000000001</v>
      </c>
      <c r="Y39" s="199">
        <v>39.634</v>
      </c>
      <c r="Z39" s="199">
        <v>75.740300000000005</v>
      </c>
      <c r="AA39" s="199">
        <v>88.329099999999997</v>
      </c>
      <c r="AB39" s="198">
        <v>79.475399999999993</v>
      </c>
      <c r="AC39" s="198">
        <v>91.372500000000002</v>
      </c>
      <c r="AD39" s="199">
        <v>93.585899999999995</v>
      </c>
      <c r="AE39" s="199">
        <v>89.159099999999995</v>
      </c>
      <c r="AF39" s="198">
        <f t="shared" si="6"/>
        <v>3.2723107200000001</v>
      </c>
    </row>
    <row r="40" spans="1:32" x14ac:dyDescent="0.25">
      <c r="A40" s="199">
        <v>2004</v>
      </c>
      <c r="B40" s="212">
        <v>25.4543</v>
      </c>
      <c r="C40" s="212">
        <v>5.1496000000000004</v>
      </c>
      <c r="D40" s="211">
        <f t="shared" si="0"/>
        <v>20.230766510962788</v>
      </c>
      <c r="E40" s="211">
        <f t="shared" si="1"/>
        <v>1.3467283200000004</v>
      </c>
      <c r="F40" s="198">
        <v>20.040600000000001</v>
      </c>
      <c r="G40" s="198">
        <v>3.2961</v>
      </c>
      <c r="H40" s="211">
        <f t="shared" si="2"/>
        <v>16.447112361905329</v>
      </c>
      <c r="I40" s="211">
        <f t="shared" si="3"/>
        <v>4.0854307199999997</v>
      </c>
      <c r="J40" s="212">
        <v>60.795099999999998</v>
      </c>
      <c r="K40" s="212">
        <v>3.0594999999999999</v>
      </c>
      <c r="L40" s="212">
        <f t="shared" si="4"/>
        <v>5.0324779464134446</v>
      </c>
      <c r="M40" s="212">
        <f t="shared" si="7"/>
        <v>176.77079127272722</v>
      </c>
      <c r="N40" s="317">
        <v>2004</v>
      </c>
      <c r="O40" s="317">
        <v>3763.2000000000003</v>
      </c>
      <c r="P40" s="319">
        <v>4.0854307199999997</v>
      </c>
      <c r="Q40" s="213">
        <f t="shared" si="9"/>
        <v>3.9809226240000011</v>
      </c>
      <c r="R40" s="213">
        <f t="shared" si="8"/>
        <v>4.123636608</v>
      </c>
      <c r="S40" s="212">
        <v>4.0854307199999997</v>
      </c>
      <c r="T40" s="212"/>
      <c r="U40" s="212"/>
      <c r="V40" s="198">
        <f t="shared" si="5"/>
        <v>50.360949999999995</v>
      </c>
      <c r="X40" s="199">
        <v>25.4543</v>
      </c>
      <c r="Y40" s="199">
        <v>20.040600000000001</v>
      </c>
      <c r="Z40" s="199">
        <v>53.767499999999998</v>
      </c>
      <c r="AA40" s="199">
        <v>60.795099999999998</v>
      </c>
      <c r="AB40" s="198">
        <v>60.836599999999997</v>
      </c>
      <c r="AC40" s="198">
        <v>57.502699999999997</v>
      </c>
      <c r="AD40" s="199">
        <v>63.672600000000003</v>
      </c>
      <c r="AE40" s="199">
        <v>60.818199999999997</v>
      </c>
      <c r="AF40" s="198">
        <f t="shared" si="6"/>
        <v>2.7387023999999998</v>
      </c>
    </row>
    <row r="41" spans="1:32" x14ac:dyDescent="0.25">
      <c r="A41" s="199">
        <v>2005</v>
      </c>
      <c r="B41" s="212">
        <v>23.195599999999999</v>
      </c>
      <c r="C41" s="212">
        <v>3.2605</v>
      </c>
      <c r="D41" s="211">
        <f t="shared" si="0"/>
        <v>14.056545206849574</v>
      </c>
      <c r="E41" s="211">
        <f t="shared" si="1"/>
        <v>1.6072089599999999</v>
      </c>
      <c r="F41" s="198">
        <v>23.916799999999999</v>
      </c>
      <c r="G41" s="198">
        <v>1.6295999999999999</v>
      </c>
      <c r="H41" s="211">
        <f t="shared" si="2"/>
        <v>6.8136205512443135</v>
      </c>
      <c r="I41" s="211">
        <f t="shared" si="3"/>
        <v>2.8747824</v>
      </c>
      <c r="J41" s="212">
        <v>42.779499999999999</v>
      </c>
      <c r="K41" s="212">
        <v>8.8419000000000008</v>
      </c>
      <c r="L41" s="212">
        <f t="shared" si="4"/>
        <v>20.668544513142979</v>
      </c>
      <c r="M41" s="212">
        <f t="shared" si="7"/>
        <v>81.816103854545446</v>
      </c>
      <c r="N41" s="317">
        <v>2005</v>
      </c>
      <c r="O41" s="317">
        <v>2607.0887068800002</v>
      </c>
      <c r="P41" s="319">
        <v>2.8747824</v>
      </c>
      <c r="Q41" s="213">
        <f t="shared" si="9"/>
        <v>4.0900785408000004</v>
      </c>
      <c r="R41" s="213">
        <f t="shared" si="8"/>
        <v>5.1889098240000004</v>
      </c>
      <c r="S41" s="212">
        <v>2.8747824</v>
      </c>
      <c r="T41" s="212"/>
      <c r="U41" s="212"/>
      <c r="V41" s="198">
        <f t="shared" si="5"/>
        <v>36.312837499999993</v>
      </c>
      <c r="X41" s="199">
        <v>23.195599999999999</v>
      </c>
      <c r="Y41" s="199">
        <v>23.916799999999999</v>
      </c>
      <c r="Z41" s="199">
        <v>38.118400000000001</v>
      </c>
      <c r="AA41" s="199">
        <v>42.779499999999999</v>
      </c>
      <c r="AB41" s="198">
        <v>44.892800000000001</v>
      </c>
      <c r="AC41" s="198">
        <v>38.839199999999998</v>
      </c>
      <c r="AD41" s="199">
        <v>40.197400000000002</v>
      </c>
      <c r="AE41" s="199">
        <v>38.563000000000002</v>
      </c>
      <c r="AF41" s="198">
        <f t="shared" si="6"/>
        <v>1.2675734400000001</v>
      </c>
    </row>
    <row r="42" spans="1:32" x14ac:dyDescent="0.25">
      <c r="A42" s="199">
        <v>2006</v>
      </c>
      <c r="B42" s="212">
        <v>41.513500000000001</v>
      </c>
      <c r="C42" s="212">
        <v>4.5956999999999999</v>
      </c>
      <c r="D42" s="211">
        <f t="shared" si="0"/>
        <v>11.070374697387596</v>
      </c>
      <c r="E42" s="211">
        <f t="shared" si="1"/>
        <v>2.3159472000000005</v>
      </c>
      <c r="F42" s="198">
        <v>34.463500000000003</v>
      </c>
      <c r="G42" s="198">
        <v>2.2654000000000001</v>
      </c>
      <c r="H42" s="211">
        <f t="shared" si="2"/>
        <v>6.5733312054782598</v>
      </c>
      <c r="I42" s="211">
        <f t="shared" si="3"/>
        <v>2.7360345600000002</v>
      </c>
      <c r="J42" s="212">
        <v>40.714799999999997</v>
      </c>
      <c r="K42" s="212">
        <v>1.8589</v>
      </c>
      <c r="L42" s="212">
        <f t="shared" si="4"/>
        <v>4.5656616267303294</v>
      </c>
      <c r="M42" s="212">
        <f t="shared" si="7"/>
        <v>27.114729599999972</v>
      </c>
      <c r="N42" s="317">
        <v>2006</v>
      </c>
      <c r="O42" s="317">
        <v>2708.1600000000003</v>
      </c>
      <c r="P42" s="319">
        <v>2.7360345600000002</v>
      </c>
      <c r="Q42" s="213">
        <f t="shared" si="9"/>
        <v>4.1446331135999994</v>
      </c>
      <c r="R42" s="213">
        <f t="shared" si="8"/>
        <v>5.1583714560000002</v>
      </c>
      <c r="S42" s="212">
        <v>2.7360345600000002</v>
      </c>
      <c r="T42" s="212"/>
      <c r="U42" s="212"/>
      <c r="V42" s="198">
        <f t="shared" si="5"/>
        <v>40.552462499999997</v>
      </c>
      <c r="X42" s="199">
        <v>41.513500000000001</v>
      </c>
      <c r="Y42" s="199">
        <v>34.463500000000003</v>
      </c>
      <c r="Z42" s="199">
        <v>33.829000000000001</v>
      </c>
      <c r="AA42" s="199">
        <v>40.714799999999997</v>
      </c>
      <c r="AB42" s="198">
        <v>53.106499999999997</v>
      </c>
      <c r="AC42" s="198">
        <v>36.683799999999998</v>
      </c>
      <c r="AD42" s="199">
        <v>40.484299999999998</v>
      </c>
      <c r="AE42" s="199">
        <v>43.624299999999998</v>
      </c>
      <c r="AF42" s="198">
        <f t="shared" si="6"/>
        <v>0.42008735999999963</v>
      </c>
    </row>
    <row r="43" spans="1:32" x14ac:dyDescent="0.25">
      <c r="A43" s="199">
        <v>2007</v>
      </c>
      <c r="B43" s="212">
        <v>36.642499999999998</v>
      </c>
      <c r="C43" s="212">
        <v>6.2176999999999998</v>
      </c>
      <c r="D43" s="211">
        <f t="shared" si="0"/>
        <v>16.968547451729549</v>
      </c>
      <c r="E43" s="211">
        <f t="shared" si="1"/>
        <v>2.6026560000000001</v>
      </c>
      <c r="F43" s="198">
        <v>38.729999999999997</v>
      </c>
      <c r="G43" s="198">
        <v>6.9480000000000004</v>
      </c>
      <c r="H43" s="211">
        <f t="shared" si="2"/>
        <v>17.939581719597214</v>
      </c>
      <c r="I43" s="211">
        <f t="shared" si="3"/>
        <v>3.3808320000000007</v>
      </c>
      <c r="J43" s="212">
        <v>50.31</v>
      </c>
      <c r="K43" s="212"/>
      <c r="L43" s="212"/>
      <c r="M43" s="212">
        <f t="shared" si="7"/>
        <v>50.227723636363677</v>
      </c>
      <c r="N43" s="317">
        <v>2007</v>
      </c>
      <c r="O43" s="317">
        <v>2842.5600000000004</v>
      </c>
      <c r="P43" s="319">
        <v>3.3808320000000007</v>
      </c>
      <c r="Q43" s="213">
        <f t="shared" si="9"/>
        <v>4.4599419647999996</v>
      </c>
      <c r="R43" s="213">
        <f t="shared" si="8"/>
        <v>3.8784990719999994</v>
      </c>
      <c r="S43" s="212">
        <v>3.3808320000000007</v>
      </c>
      <c r="T43" s="212"/>
      <c r="U43" s="212"/>
      <c r="V43" s="198">
        <f t="shared" si="5"/>
        <v>43.056249999999999</v>
      </c>
      <c r="X43" s="199">
        <v>36.642499999999998</v>
      </c>
      <c r="Y43" s="199">
        <v>38.729999999999997</v>
      </c>
      <c r="Z43" s="199">
        <v>46.542499999999997</v>
      </c>
      <c r="AA43" s="199">
        <v>50.31</v>
      </c>
      <c r="AB43" s="198"/>
      <c r="AC43" s="198"/>
      <c r="AF43" s="198">
        <f t="shared" si="6"/>
        <v>0.77817600000000042</v>
      </c>
    </row>
    <row r="44" spans="1:32" x14ac:dyDescent="0.25">
      <c r="A44" s="199">
        <v>2008</v>
      </c>
      <c r="B44" s="212">
        <v>38.476700000000001</v>
      </c>
      <c r="C44" s="212">
        <v>2.3651</v>
      </c>
      <c r="D44" s="211">
        <f t="shared" si="0"/>
        <v>6.1468369168873629</v>
      </c>
      <c r="E44" s="211">
        <f t="shared" si="1"/>
        <v>2.8413907200000001</v>
      </c>
      <c r="F44" s="198">
        <v>42.282600000000002</v>
      </c>
      <c r="G44" s="198">
        <v>7.8871000000000002</v>
      </c>
      <c r="H44" s="211">
        <f t="shared" si="2"/>
        <v>18.653299465974182</v>
      </c>
      <c r="I44" s="211">
        <f t="shared" si="3"/>
        <v>5.9354198400000007</v>
      </c>
      <c r="J44" s="212">
        <v>88.324700000000007</v>
      </c>
      <c r="K44" s="212">
        <v>1.7605</v>
      </c>
      <c r="L44" s="212">
        <f t="shared" ref="L44:L51" si="10">(K44/J44)*100</f>
        <v>1.9932136763555379</v>
      </c>
      <c r="M44" s="212">
        <f t="shared" si="7"/>
        <v>199.7055159272727</v>
      </c>
      <c r="N44" s="317">
        <v>2008</v>
      </c>
      <c r="O44" s="317">
        <v>5833.6320000000005</v>
      </c>
      <c r="P44" s="319">
        <v>5.9354198400000007</v>
      </c>
      <c r="Q44" s="213">
        <f t="shared" si="9"/>
        <v>4.5630708480000006</v>
      </c>
      <c r="R44" s="213">
        <f t="shared" si="8"/>
        <v>3.5966595840000002</v>
      </c>
      <c r="S44" s="212">
        <v>5.9354198400000007</v>
      </c>
      <c r="T44" s="212"/>
      <c r="U44" s="212"/>
      <c r="V44" s="198">
        <f t="shared" si="5"/>
        <v>72.396050000000002</v>
      </c>
      <c r="X44" s="199">
        <v>38.476700000000001</v>
      </c>
      <c r="Y44" s="199">
        <v>42.282600000000002</v>
      </c>
      <c r="Z44" s="199">
        <v>81.781800000000004</v>
      </c>
      <c r="AA44" s="199">
        <v>88.324700000000007</v>
      </c>
      <c r="AB44" s="198">
        <v>76.689099999999996</v>
      </c>
      <c r="AC44" s="198">
        <v>84.468299999999999</v>
      </c>
      <c r="AD44" s="199">
        <v>84.163200000000003</v>
      </c>
      <c r="AE44" s="199">
        <v>82.981999999999999</v>
      </c>
      <c r="AF44" s="198">
        <f t="shared" si="6"/>
        <v>3.0940291200000005</v>
      </c>
    </row>
    <row r="45" spans="1:32" x14ac:dyDescent="0.25">
      <c r="A45" s="199">
        <v>2009</v>
      </c>
      <c r="B45" s="212">
        <v>23.475000000000001</v>
      </c>
      <c r="C45" s="212">
        <v>2.1659000000000002</v>
      </c>
      <c r="D45" s="211">
        <f t="shared" si="0"/>
        <v>9.2264110756123543</v>
      </c>
      <c r="E45" s="211">
        <f t="shared" si="1"/>
        <v>1.5550080000000002</v>
      </c>
      <c r="F45" s="198">
        <v>23.14</v>
      </c>
      <c r="G45" s="198">
        <v>2.4523999999999999</v>
      </c>
      <c r="H45" s="211">
        <f t="shared" si="2"/>
        <v>10.598098530682799</v>
      </c>
      <c r="I45" s="211">
        <f t="shared" si="3"/>
        <v>4.9079519999999999</v>
      </c>
      <c r="J45" s="212">
        <v>73.034999999999997</v>
      </c>
      <c r="K45" s="212">
        <v>8.0040999999999993</v>
      </c>
      <c r="L45" s="212">
        <f t="shared" si="10"/>
        <v>10.959266105291983</v>
      </c>
      <c r="M45" s="212">
        <f t="shared" si="7"/>
        <v>216.41729454545452</v>
      </c>
      <c r="N45" s="317">
        <v>2009</v>
      </c>
      <c r="O45" s="317">
        <v>3848.7120000000009</v>
      </c>
      <c r="P45" s="319">
        <v>4.9079519999999999</v>
      </c>
      <c r="Q45" s="213">
        <f t="shared" si="9"/>
        <v>4.5629998848</v>
      </c>
      <c r="R45" s="213">
        <f t="shared" si="8"/>
        <v>4.8209145600000003</v>
      </c>
      <c r="S45" s="212">
        <v>4.9079519999999999</v>
      </c>
      <c r="T45" s="212"/>
      <c r="U45" s="212"/>
      <c r="V45" s="198">
        <f t="shared" si="5"/>
        <v>44.367499999999993</v>
      </c>
      <c r="X45" s="199">
        <v>23.475000000000001</v>
      </c>
      <c r="Y45" s="199">
        <v>23.14</v>
      </c>
      <c r="Z45" s="199">
        <v>43.51</v>
      </c>
      <c r="AA45" s="199">
        <v>73.034999999999997</v>
      </c>
      <c r="AB45" s="198">
        <v>44.082500000000003</v>
      </c>
      <c r="AC45" s="198">
        <v>51.094999999999999</v>
      </c>
      <c r="AD45" s="199">
        <v>52.337499999999999</v>
      </c>
      <c r="AE45" s="199">
        <v>44.265000000000001</v>
      </c>
      <c r="AF45" s="198">
        <f t="shared" si="6"/>
        <v>3.3529439999999999</v>
      </c>
    </row>
    <row r="46" spans="1:32" x14ac:dyDescent="0.25">
      <c r="A46" s="199">
        <v>2010</v>
      </c>
      <c r="B46" s="212">
        <v>13.6972</v>
      </c>
      <c r="C46" s="212">
        <v>3.6059000000000001</v>
      </c>
      <c r="D46" s="211">
        <f t="shared" si="0"/>
        <v>26.325818415442569</v>
      </c>
      <c r="E46" s="211">
        <f t="shared" si="1"/>
        <v>0.87497760000000002</v>
      </c>
      <c r="F46" s="198">
        <v>13.0205</v>
      </c>
      <c r="G46" s="198">
        <v>2.6366000000000001</v>
      </c>
      <c r="H46" s="211">
        <f t="shared" si="2"/>
        <v>20.249606389923581</v>
      </c>
      <c r="I46" s="211">
        <f t="shared" si="3"/>
        <v>2.1051744000000001</v>
      </c>
      <c r="J46" s="212">
        <v>31.327000000000002</v>
      </c>
      <c r="K46" s="212">
        <v>1.4790000000000001</v>
      </c>
      <c r="L46" s="212">
        <f t="shared" si="10"/>
        <v>4.7211670444025922</v>
      </c>
      <c r="M46" s="212">
        <f t="shared" si="7"/>
        <v>79.403611636363649</v>
      </c>
      <c r="N46" s="317">
        <v>2010</v>
      </c>
      <c r="O46" s="317">
        <v>1917.2160000000003</v>
      </c>
      <c r="P46" s="319">
        <v>2.1051744000000001</v>
      </c>
      <c r="Q46" s="213">
        <f t="shared" si="9"/>
        <v>4.7604049920000007</v>
      </c>
      <c r="R46" s="213">
        <f t="shared" si="8"/>
        <v>5.689681536000001</v>
      </c>
      <c r="S46" s="212">
        <v>2.1051744000000001</v>
      </c>
      <c r="T46" s="212"/>
      <c r="U46" s="212"/>
      <c r="V46" s="198">
        <f t="shared" si="5"/>
        <v>22.329787499999998</v>
      </c>
      <c r="X46" s="199">
        <v>13.6972</v>
      </c>
      <c r="Y46" s="199">
        <v>13.0205</v>
      </c>
      <c r="Z46" s="199">
        <v>23.463000000000001</v>
      </c>
      <c r="AA46" s="199">
        <v>31.327000000000002</v>
      </c>
      <c r="AB46" s="198">
        <v>24.700099999999999</v>
      </c>
      <c r="AC46" s="198">
        <v>24.4406</v>
      </c>
      <c r="AD46" s="199">
        <v>24.817799999999998</v>
      </c>
      <c r="AE46" s="199">
        <v>23.1721</v>
      </c>
      <c r="AF46" s="198">
        <f t="shared" si="6"/>
        <v>1.2301967999999999</v>
      </c>
    </row>
    <row r="47" spans="1:32" x14ac:dyDescent="0.25">
      <c r="A47" s="199">
        <v>2011</v>
      </c>
      <c r="B47" s="212">
        <v>29.272500000000001</v>
      </c>
      <c r="C47" s="212">
        <v>3.1888999999999998</v>
      </c>
      <c r="D47" s="211">
        <f t="shared" si="0"/>
        <v>10.893842343496454</v>
      </c>
      <c r="E47" s="211">
        <f t="shared" si="1"/>
        <v>1.8490080000000002</v>
      </c>
      <c r="F47" s="198">
        <v>27.515000000000001</v>
      </c>
      <c r="G47" s="198">
        <v>3.4024000000000001</v>
      </c>
      <c r="H47" s="211">
        <f t="shared" si="2"/>
        <v>12.365618753407233</v>
      </c>
      <c r="I47" s="211">
        <f t="shared" si="3"/>
        <v>3.0033360000000009</v>
      </c>
      <c r="J47" s="212">
        <v>44.692500000000003</v>
      </c>
      <c r="K47" s="212">
        <v>8.5356000000000005</v>
      </c>
      <c r="L47" s="212">
        <f t="shared" si="10"/>
        <v>19.098506460815575</v>
      </c>
      <c r="M47" s="212">
        <f t="shared" si="7"/>
        <v>74.506625454545471</v>
      </c>
      <c r="N47" s="317">
        <v>2011</v>
      </c>
      <c r="O47" s="317">
        <v>2717.5679999999998</v>
      </c>
      <c r="P47" s="319">
        <v>3.0033360000000009</v>
      </c>
      <c r="Q47" s="213">
        <f t="shared" si="9"/>
        <v>4.5756990719999999</v>
      </c>
      <c r="R47" s="213">
        <f t="shared" si="8"/>
        <v>5.1794184959999994</v>
      </c>
      <c r="S47" s="212">
        <v>3.0033360000000009</v>
      </c>
      <c r="T47" s="212"/>
      <c r="U47" s="212"/>
      <c r="V47" s="198">
        <f t="shared" si="5"/>
        <v>38.307812499999997</v>
      </c>
      <c r="X47" s="199">
        <v>29.272500000000001</v>
      </c>
      <c r="Y47" s="199">
        <v>27.515000000000001</v>
      </c>
      <c r="Z47" s="199">
        <v>35.262500000000003</v>
      </c>
      <c r="AA47" s="199">
        <v>44.692500000000003</v>
      </c>
      <c r="AB47" s="198">
        <v>45.12</v>
      </c>
      <c r="AC47" s="198">
        <v>39.8825</v>
      </c>
      <c r="AD47" s="199">
        <v>40.122500000000002</v>
      </c>
      <c r="AE47" s="199">
        <v>44.594999999999999</v>
      </c>
      <c r="AF47" s="198">
        <f t="shared" si="6"/>
        <v>1.1543280000000002</v>
      </c>
    </row>
    <row r="48" spans="1:32" x14ac:dyDescent="0.25">
      <c r="A48" s="199">
        <v>2012</v>
      </c>
      <c r="B48" s="212">
        <v>25.815000000000001</v>
      </c>
      <c r="C48" s="212">
        <v>2.9203000000000001</v>
      </c>
      <c r="D48" s="211">
        <f t="shared" si="0"/>
        <v>11.312415262444315</v>
      </c>
      <c r="E48" s="211">
        <f t="shared" si="1"/>
        <v>1.8194400000000004</v>
      </c>
      <c r="F48" s="198">
        <v>27.074999999999999</v>
      </c>
      <c r="G48" s="198">
        <v>6.0804</v>
      </c>
      <c r="H48" s="211">
        <f t="shared" si="2"/>
        <v>22.457617728531858</v>
      </c>
      <c r="I48" s="211">
        <f t="shared" si="3"/>
        <v>4.1143200000000002</v>
      </c>
      <c r="J48" s="212">
        <v>61.225000000000001</v>
      </c>
      <c r="K48" s="212">
        <v>3.1434000000000002</v>
      </c>
      <c r="L48" s="212">
        <f t="shared" si="10"/>
        <v>5.1341772151898741</v>
      </c>
      <c r="M48" s="212">
        <f t="shared" si="7"/>
        <v>148.12407272727273</v>
      </c>
      <c r="N48" s="317">
        <v>2012</v>
      </c>
      <c r="O48" s="317">
        <v>4075.6800000000003</v>
      </c>
      <c r="P48" s="319">
        <v>4.1143200000000002</v>
      </c>
      <c r="Q48" s="213">
        <f t="shared" si="9"/>
        <v>4.6398514176000001</v>
      </c>
      <c r="R48" s="213">
        <f t="shared" si="8"/>
        <v>4.0065849600000005</v>
      </c>
      <c r="S48" s="212">
        <v>4.1143200000000002</v>
      </c>
      <c r="T48" s="212"/>
      <c r="U48" s="212"/>
      <c r="V48" s="198">
        <f t="shared" si="5"/>
        <v>49.519374999999997</v>
      </c>
      <c r="X48" s="199">
        <v>25.815000000000001</v>
      </c>
      <c r="Y48" s="199">
        <v>27.074999999999999</v>
      </c>
      <c r="Z48" s="199">
        <v>55.384999999999998</v>
      </c>
      <c r="AA48" s="199">
        <v>61.225000000000001</v>
      </c>
      <c r="AB48" s="198">
        <v>52.637500000000003</v>
      </c>
      <c r="AC48" s="198">
        <v>55.13</v>
      </c>
      <c r="AD48" s="199">
        <v>61.352499999999999</v>
      </c>
      <c r="AE48" s="199">
        <v>57.534999999999997</v>
      </c>
      <c r="AF48" s="198">
        <f t="shared" si="6"/>
        <v>2.2948800000000005</v>
      </c>
    </row>
    <row r="49" spans="1:32" x14ac:dyDescent="0.25">
      <c r="A49" s="199">
        <v>2013</v>
      </c>
      <c r="B49" s="212">
        <v>24.141100000000002</v>
      </c>
      <c r="C49" s="212">
        <v>3.3068</v>
      </c>
      <c r="D49" s="211">
        <f t="shared" si="0"/>
        <v>13.69780167432304</v>
      </c>
      <c r="E49" s="211">
        <f t="shared" si="1"/>
        <v>1.5462854400000003</v>
      </c>
      <c r="F49" s="198">
        <v>23.010200000000001</v>
      </c>
      <c r="G49" s="198">
        <v>5.6261999999999999</v>
      </c>
      <c r="H49" s="211">
        <f t="shared" si="2"/>
        <v>24.450895689737592</v>
      </c>
      <c r="I49" s="211">
        <f t="shared" si="3"/>
        <v>2.6802988799999996</v>
      </c>
      <c r="J49" s="212">
        <v>39.885399999999997</v>
      </c>
      <c r="K49" s="212">
        <v>0.37709999999999999</v>
      </c>
      <c r="L49" s="212">
        <f t="shared" si="10"/>
        <v>0.94545873928806035</v>
      </c>
      <c r="M49" s="212">
        <f t="shared" si="7"/>
        <v>73.195412945454493</v>
      </c>
      <c r="N49" s="317">
        <v>2013</v>
      </c>
      <c r="O49" s="317">
        <v>2560.3200000000002</v>
      </c>
      <c r="P49" s="319">
        <v>2.6802988799999996</v>
      </c>
      <c r="Q49" s="213">
        <f t="shared" si="9"/>
        <v>4.8158885375999994</v>
      </c>
      <c r="R49" s="213">
        <f t="shared" si="8"/>
        <v>3.6891321600000002</v>
      </c>
      <c r="S49" s="212">
        <v>2.6802988799999996</v>
      </c>
      <c r="T49" s="212"/>
      <c r="U49" s="212"/>
      <c r="V49" s="198">
        <f t="shared" si="5"/>
        <v>35.058662499999997</v>
      </c>
      <c r="X49" s="199">
        <v>24.141100000000002</v>
      </c>
      <c r="Y49" s="199">
        <v>23.010200000000001</v>
      </c>
      <c r="Z49" s="199">
        <v>40.056699999999999</v>
      </c>
      <c r="AA49" s="199">
        <v>39.885399999999997</v>
      </c>
      <c r="AB49" s="198">
        <v>34.9514</v>
      </c>
      <c r="AC49" s="198">
        <v>37.914999999999999</v>
      </c>
      <c r="AD49" s="199">
        <v>41.790199999999999</v>
      </c>
      <c r="AE49" s="199">
        <v>38.719299999999997</v>
      </c>
      <c r="AF49" s="198">
        <f t="shared" si="6"/>
        <v>1.1340134399999997</v>
      </c>
    </row>
    <row r="50" spans="1:32" x14ac:dyDescent="0.25">
      <c r="A50" s="199">
        <v>2014</v>
      </c>
      <c r="B50" s="212">
        <v>30.650200000000002</v>
      </c>
      <c r="C50" s="212">
        <v>2.1576</v>
      </c>
      <c r="D50" s="211">
        <f t="shared" si="0"/>
        <v>7.0394320428577943</v>
      </c>
      <c r="E50" s="211">
        <f t="shared" si="1"/>
        <v>2.0024323200000005</v>
      </c>
      <c r="F50" s="198">
        <v>29.798100000000002</v>
      </c>
      <c r="G50" s="198">
        <v>5.4904000000000002</v>
      </c>
      <c r="H50" s="211">
        <f t="shared" si="2"/>
        <v>18.425335843560493</v>
      </c>
      <c r="I50" s="211">
        <f t="shared" si="3"/>
        <v>1.89751968</v>
      </c>
      <c r="J50" s="212">
        <v>28.236899999999999</v>
      </c>
      <c r="K50" s="212">
        <v>2.9346999999999999</v>
      </c>
      <c r="L50" s="212">
        <f t="shared" si="10"/>
        <v>10.393138056939678</v>
      </c>
      <c r="M50" s="212">
        <f t="shared" si="7"/>
        <v>0</v>
      </c>
      <c r="N50" s="317">
        <v>2014</v>
      </c>
      <c r="O50" s="317">
        <v>1833.2160000000003</v>
      </c>
      <c r="P50" s="319">
        <v>1.89751968</v>
      </c>
      <c r="Q50" s="213">
        <f t="shared" si="9"/>
        <v>4.0346595071999998</v>
      </c>
      <c r="R50" s="213">
        <f t="shared" si="8"/>
        <v>3.9191819520000002</v>
      </c>
      <c r="S50" s="212">
        <v>1.89751968</v>
      </c>
      <c r="T50" s="212"/>
      <c r="U50" s="212"/>
      <c r="V50" s="198">
        <f t="shared" si="5"/>
        <v>28.865687500000007</v>
      </c>
      <c r="X50" s="199">
        <v>30.650200000000002</v>
      </c>
      <c r="Y50" s="199">
        <v>29.798100000000002</v>
      </c>
      <c r="Z50" s="199">
        <v>25.885300000000001</v>
      </c>
      <c r="AA50" s="199">
        <v>28.236899999999999</v>
      </c>
      <c r="AB50" s="198">
        <v>26.581800000000001</v>
      </c>
      <c r="AC50" s="198">
        <v>28.628799999999998</v>
      </c>
      <c r="AD50" s="199">
        <v>29.2912</v>
      </c>
      <c r="AE50" s="199">
        <v>31.853200000000001</v>
      </c>
      <c r="AF50" s="198">
        <f t="shared" si="6"/>
        <v>0</v>
      </c>
    </row>
    <row r="51" spans="1:32" x14ac:dyDescent="0.25">
      <c r="A51" s="199">
        <v>2015</v>
      </c>
      <c r="B51" s="212">
        <v>21.392499999999998</v>
      </c>
      <c r="C51" s="212">
        <v>5.0735999999999999</v>
      </c>
      <c r="D51" s="211">
        <f t="shared" si="0"/>
        <v>23.716723150636906</v>
      </c>
      <c r="E51" s="211">
        <f t="shared" si="1"/>
        <v>1.9162080000000004</v>
      </c>
      <c r="F51" s="198">
        <v>28.515000000000001</v>
      </c>
      <c r="G51" s="198">
        <v>12.880599999999999</v>
      </c>
      <c r="H51" s="211">
        <f t="shared" si="2"/>
        <v>45.171313343854109</v>
      </c>
      <c r="I51" s="211">
        <f t="shared" si="3"/>
        <v>2.6943839999999999</v>
      </c>
      <c r="J51" s="212">
        <v>40.094999999999999</v>
      </c>
      <c r="K51" s="212">
        <v>6.7748999999999997</v>
      </c>
      <c r="L51" s="212">
        <f t="shared" si="10"/>
        <v>16.897119341563783</v>
      </c>
      <c r="M51" s="212">
        <f t="shared" si="7"/>
        <v>50.227723636363613</v>
      </c>
      <c r="N51" s="317">
        <v>2015</v>
      </c>
      <c r="O51" s="317">
        <v>2905.7280000000005</v>
      </c>
      <c r="P51" s="319">
        <v>2.6943839999999999</v>
      </c>
      <c r="Q51" s="213">
        <f t="shared" si="9"/>
        <v>3.3121557504000001</v>
      </c>
      <c r="R51" s="213">
        <f t="shared" si="8"/>
        <v>3.4768554239999996</v>
      </c>
      <c r="S51" s="212">
        <v>2.6943839999999999</v>
      </c>
      <c r="T51" s="212"/>
      <c r="U51" s="212"/>
      <c r="V51" s="198">
        <f t="shared" si="5"/>
        <v>36.600937500000001</v>
      </c>
      <c r="X51" s="212">
        <v>21.392499999999998</v>
      </c>
      <c r="Y51" s="212">
        <v>28.515000000000001</v>
      </c>
      <c r="Z51" s="212">
        <v>39.1325</v>
      </c>
      <c r="AA51" s="212">
        <v>40.094999999999999</v>
      </c>
      <c r="AB51" s="212">
        <v>30.37</v>
      </c>
      <c r="AC51" s="212">
        <v>45.83</v>
      </c>
      <c r="AD51" s="212">
        <v>44.49</v>
      </c>
      <c r="AE51" s="212">
        <v>42.982500000000002</v>
      </c>
      <c r="AF51" s="198">
        <f t="shared" si="6"/>
        <v>0.77817600000000009</v>
      </c>
    </row>
    <row r="52" spans="1:32" x14ac:dyDescent="0.25">
      <c r="B52" s="209" t="s">
        <v>247</v>
      </c>
      <c r="C52" s="209" t="s">
        <v>248</v>
      </c>
      <c r="D52" s="209" t="s">
        <v>249</v>
      </c>
      <c r="E52" s="211"/>
      <c r="F52" s="209"/>
      <c r="G52" s="209"/>
      <c r="H52" s="211"/>
      <c r="I52" s="209"/>
      <c r="J52" s="209" t="s">
        <v>253</v>
      </c>
      <c r="K52" s="209" t="s">
        <v>254</v>
      </c>
      <c r="L52" s="209" t="s">
        <v>255</v>
      </c>
      <c r="M52" s="209"/>
      <c r="N52" s="320"/>
      <c r="O52" s="320"/>
      <c r="P52" s="320"/>
      <c r="Q52" s="210"/>
      <c r="R52" s="210"/>
      <c r="S52" s="209"/>
      <c r="T52" s="209"/>
      <c r="U52" s="209"/>
      <c r="V52" s="208" t="s">
        <v>148</v>
      </c>
      <c r="W52" s="207" t="s">
        <v>70</v>
      </c>
      <c r="X52" s="206">
        <f t="shared" ref="X52:AF52" si="11">AVERAGE(X8:X51)</f>
        <v>25.484286363636372</v>
      </c>
      <c r="Y52" s="206">
        <f t="shared" si="11"/>
        <v>26.166006818181817</v>
      </c>
      <c r="Z52" s="206">
        <f t="shared" si="11"/>
        <v>41.061290909090907</v>
      </c>
      <c r="AA52" s="206">
        <f t="shared" si="11"/>
        <v>44.279906818181814</v>
      </c>
      <c r="AB52" s="206">
        <f t="shared" si="11"/>
        <v>40.018548837209302</v>
      </c>
      <c r="AC52" s="206">
        <f t="shared" si="11"/>
        <v>42.48149069767441</v>
      </c>
      <c r="AD52" s="206">
        <f t="shared" si="11"/>
        <v>43.208448837209303</v>
      </c>
      <c r="AE52" s="206">
        <f t="shared" si="11"/>
        <v>43.421753488372097</v>
      </c>
      <c r="AF52" s="206">
        <f t="shared" si="11"/>
        <v>1.2403907345454546</v>
      </c>
    </row>
    <row r="53" spans="1:32" x14ac:dyDescent="0.25">
      <c r="A53" s="202" t="s">
        <v>275</v>
      </c>
      <c r="B53" s="203">
        <f>AVERAGE(B8:B51)</f>
        <v>25.484286363636372</v>
      </c>
      <c r="C53" s="203">
        <f>AVERAGE(C8:C51)</f>
        <v>3.7259250000000006</v>
      </c>
      <c r="D53" s="203">
        <f>AVERAGE(D8:D51)</f>
        <v>15.982279938989233</v>
      </c>
      <c r="E53" s="205">
        <f>F53*60*1.12/1000</f>
        <v>1.7583556581818183</v>
      </c>
      <c r="F53" s="203">
        <f t="shared" ref="F53:M53" si="12">AVERAGE(F8:F51)</f>
        <v>26.166006818181817</v>
      </c>
      <c r="G53" s="203">
        <f t="shared" si="12"/>
        <v>3.4583386363636355</v>
      </c>
      <c r="H53" s="203">
        <f t="shared" si="12"/>
        <v>13.499592538297465</v>
      </c>
      <c r="I53" s="203">
        <f t="shared" si="12"/>
        <v>2.9756097381818183</v>
      </c>
      <c r="J53" s="203">
        <f t="shared" si="12"/>
        <v>44.279906818181814</v>
      </c>
      <c r="K53" s="203">
        <f t="shared" si="12"/>
        <v>4.1000627906976757</v>
      </c>
      <c r="L53" s="203">
        <f t="shared" si="12"/>
        <v>10.215127100241123</v>
      </c>
      <c r="M53" s="203">
        <f t="shared" si="12"/>
        <v>80.0615837752066</v>
      </c>
      <c r="N53" s="321"/>
      <c r="O53" s="321"/>
      <c r="P53" s="321"/>
      <c r="Q53" s="204">
        <f>AVERAGE(Q8:Q51)</f>
        <v>3.6474054262153843</v>
      </c>
      <c r="R53" s="204"/>
      <c r="S53" s="203">
        <f>AVERAGE(S8:S51)</f>
        <v>2.9756097381818183</v>
      </c>
      <c r="T53" s="203"/>
      <c r="U53" s="203"/>
      <c r="V53" s="203">
        <f>AVERAGE(V8:V51)</f>
        <v>38.274008522727279</v>
      </c>
      <c r="W53" s="207" t="s">
        <v>69</v>
      </c>
      <c r="X53" s="206">
        <f t="shared" ref="X53:AF53" si="13">STDEV(X8:X51)</f>
        <v>7.6563020445263756</v>
      </c>
      <c r="Y53" s="206">
        <f t="shared" si="13"/>
        <v>7.8798990277558101</v>
      </c>
      <c r="Z53" s="206">
        <f t="shared" si="13"/>
        <v>11.834240975882857</v>
      </c>
      <c r="AA53" s="206">
        <f t="shared" si="13"/>
        <v>14.65135954819271</v>
      </c>
      <c r="AB53" s="206">
        <f t="shared" si="13"/>
        <v>13.102726405733677</v>
      </c>
      <c r="AC53" s="206">
        <f t="shared" si="13"/>
        <v>13.272635025168908</v>
      </c>
      <c r="AD53" s="206">
        <f t="shared" si="13"/>
        <v>13.940270373537242</v>
      </c>
      <c r="AE53" s="206">
        <f t="shared" si="13"/>
        <v>12.939166750392021</v>
      </c>
      <c r="AF53" s="206">
        <f t="shared" si="13"/>
        <v>0.92976674107139901</v>
      </c>
    </row>
    <row r="54" spans="1:32" x14ac:dyDescent="0.25">
      <c r="A54" s="202" t="s">
        <v>276</v>
      </c>
      <c r="B54" s="203">
        <f>MIN(B8:B51)</f>
        <v>10.8628</v>
      </c>
      <c r="C54" s="203">
        <f>MIN(C8:C51)</f>
        <v>1.002</v>
      </c>
      <c r="D54" s="203">
        <f>MIN(D8:D51)</f>
        <v>2.6543046357615894</v>
      </c>
      <c r="E54" s="205">
        <f>F54*60*1.12/1000</f>
        <v>0.74542944000000011</v>
      </c>
      <c r="F54" s="203">
        <f t="shared" ref="F54:M54" si="14">MIN(F8:F51)</f>
        <v>11.092700000000001</v>
      </c>
      <c r="G54" s="203">
        <f t="shared" si="14"/>
        <v>0.64249999999999996</v>
      </c>
      <c r="H54" s="203">
        <f t="shared" si="14"/>
        <v>2.2987477638640428</v>
      </c>
      <c r="I54" s="203">
        <f t="shared" si="14"/>
        <v>1.4222476800000001</v>
      </c>
      <c r="J54" s="203">
        <f t="shared" si="14"/>
        <v>21.164400000000001</v>
      </c>
      <c r="K54" s="203">
        <f t="shared" si="14"/>
        <v>0.37709999999999999</v>
      </c>
      <c r="L54" s="203">
        <f t="shared" si="14"/>
        <v>0.94545873928806035</v>
      </c>
      <c r="M54" s="203">
        <f t="shared" si="14"/>
        <v>0</v>
      </c>
      <c r="N54" s="321"/>
      <c r="O54" s="321"/>
      <c r="P54" s="321"/>
      <c r="Q54" s="204">
        <f>MIN(Q8:Q51)</f>
        <v>2.8154649600000003</v>
      </c>
      <c r="R54" s="204"/>
      <c r="S54" s="203">
        <f>MIN(S8:S51)</f>
        <v>1.4222476800000001</v>
      </c>
      <c r="T54" s="203"/>
      <c r="U54" s="203"/>
      <c r="V54" s="203">
        <f>MIN(V8:V51)</f>
        <v>22.329787499999998</v>
      </c>
    </row>
    <row r="55" spans="1:32" x14ac:dyDescent="0.25">
      <c r="A55" s="202" t="s">
        <v>277</v>
      </c>
      <c r="B55" s="203">
        <f>MAX(B8:B51)</f>
        <v>42.177500000000002</v>
      </c>
      <c r="C55" s="203">
        <f>MAX(C8:C51)</f>
        <v>8.7844999999999995</v>
      </c>
      <c r="D55" s="203">
        <f>MAX(D8:D51)</f>
        <v>60.404045960571828</v>
      </c>
      <c r="E55" s="205">
        <f>F55*60*1.12/1000</f>
        <v>2.8413907200000001</v>
      </c>
      <c r="F55" s="203">
        <f t="shared" ref="F55:M55" si="15">MAX(F8:F51)</f>
        <v>42.282600000000002</v>
      </c>
      <c r="G55" s="203">
        <f t="shared" si="15"/>
        <v>12.880599999999999</v>
      </c>
      <c r="H55" s="203">
        <f t="shared" si="15"/>
        <v>45.171313343854109</v>
      </c>
      <c r="I55" s="203">
        <f t="shared" si="15"/>
        <v>5.9357155200000005</v>
      </c>
      <c r="J55" s="203">
        <f t="shared" si="15"/>
        <v>88.329099999999997</v>
      </c>
      <c r="K55" s="203">
        <f t="shared" si="15"/>
        <v>16.380600000000001</v>
      </c>
      <c r="L55" s="203">
        <f t="shared" si="15"/>
        <v>43.628924042259641</v>
      </c>
      <c r="M55" s="203">
        <f t="shared" si="15"/>
        <v>216.41729454545452</v>
      </c>
      <c r="N55" s="321"/>
      <c r="O55" s="321"/>
      <c r="P55" s="321"/>
      <c r="Q55" s="204">
        <f>MAX(Q8:Q51)</f>
        <v>4.8158885375999994</v>
      </c>
      <c r="R55" s="204"/>
      <c r="S55" s="203">
        <f>MAX(S8:S51)</f>
        <v>5.9357155200000005</v>
      </c>
      <c r="T55" s="203"/>
      <c r="U55" s="203"/>
      <c r="V55" s="203">
        <f>MAX(V8:V51)</f>
        <v>73.457699999999988</v>
      </c>
    </row>
    <row r="56" spans="1:32" x14ac:dyDescent="0.25">
      <c r="A56" s="202" t="s">
        <v>278</v>
      </c>
      <c r="B56" s="198">
        <f t="shared" ref="B56:M56" si="16">STDEV(B8:B51)</f>
        <v>7.6563020445263756</v>
      </c>
      <c r="C56" s="198">
        <f t="shared" si="16"/>
        <v>1.4521075447271419</v>
      </c>
      <c r="D56" s="198">
        <f t="shared" si="16"/>
        <v>8.8710037620962847</v>
      </c>
      <c r="E56" s="201">
        <f t="shared" si="16"/>
        <v>0.52952921466518987</v>
      </c>
      <c r="F56" s="198">
        <f t="shared" si="16"/>
        <v>7.8798990277558101</v>
      </c>
      <c r="G56" s="198">
        <f t="shared" si="16"/>
        <v>2.4081710639245881</v>
      </c>
      <c r="H56" s="198">
        <f t="shared" si="16"/>
        <v>8.4803110739389513</v>
      </c>
      <c r="I56" s="198">
        <f t="shared" si="16"/>
        <v>0.98457136163854808</v>
      </c>
      <c r="J56" s="198">
        <f t="shared" si="16"/>
        <v>14.65135954819271</v>
      </c>
      <c r="K56" s="198">
        <f t="shared" si="16"/>
        <v>3.1333276671192367</v>
      </c>
      <c r="L56" s="198">
        <f t="shared" si="16"/>
        <v>8.9662877988263965</v>
      </c>
      <c r="M56" s="198">
        <f t="shared" si="16"/>
        <v>60.01221692369942</v>
      </c>
      <c r="Q56" s="198">
        <f>STDEV(Q8:Q51)</f>
        <v>0.57882882457209517</v>
      </c>
      <c r="R56" s="198"/>
      <c r="S56" s="198">
        <f>STDEV(S8:S51)</f>
        <v>0.98457136163854808</v>
      </c>
    </row>
  </sheetData>
  <pageMargins left="0.7" right="0.7" top="0.75" bottom="0.75" header="0.3" footer="0.3"/>
  <pageSetup orientation="landscape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67"/>
  <sheetViews>
    <sheetView topLeftCell="A1411" zoomScale="85" zoomScaleNormal="85" workbookViewId="0">
      <selection activeCell="S452" sqref="S452"/>
    </sheetView>
  </sheetViews>
  <sheetFormatPr defaultRowHeight="12.75" x14ac:dyDescent="0.2"/>
  <cols>
    <col min="3" max="3" width="12.7109375" customWidth="1"/>
    <col min="4" max="4" width="12.8554687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customWidth="1"/>
  </cols>
  <sheetData>
    <row r="1" spans="1:31" x14ac:dyDescent="0.2">
      <c r="E1" t="s">
        <v>21</v>
      </c>
    </row>
    <row r="2" spans="1:31" x14ac:dyDescent="0.2">
      <c r="N2" s="153" t="s">
        <v>190</v>
      </c>
      <c r="O2" s="153" t="s">
        <v>192</v>
      </c>
      <c r="P2" s="153" t="s">
        <v>191</v>
      </c>
      <c r="Q2" s="153" t="s">
        <v>191</v>
      </c>
      <c r="X2" s="29"/>
      <c r="Y2" s="29" t="s">
        <v>153</v>
      </c>
      <c r="Z2" s="26"/>
      <c r="AA2" s="26" t="s">
        <v>153</v>
      </c>
    </row>
    <row r="3" spans="1:31" x14ac:dyDescent="0.2">
      <c r="A3" t="s">
        <v>137</v>
      </c>
      <c r="B3" t="s">
        <v>124</v>
      </c>
      <c r="C3" t="s">
        <v>206</v>
      </c>
      <c r="D3" t="s">
        <v>207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s="14" t="s">
        <v>10</v>
      </c>
      <c r="K3" s="14" t="s">
        <v>11</v>
      </c>
      <c r="L3" s="29" t="s">
        <v>12</v>
      </c>
      <c r="M3" s="14" t="s">
        <v>14</v>
      </c>
      <c r="N3" s="14" t="s">
        <v>15</v>
      </c>
      <c r="O3" s="14" t="s">
        <v>16</v>
      </c>
      <c r="P3" s="29" t="s">
        <v>19</v>
      </c>
      <c r="Q3" s="29" t="s">
        <v>20</v>
      </c>
      <c r="R3" s="14" t="s">
        <v>18</v>
      </c>
      <c r="S3" s="14" t="s">
        <v>13</v>
      </c>
      <c r="T3" s="153" t="s">
        <v>282</v>
      </c>
      <c r="U3" s="153" t="s">
        <v>283</v>
      </c>
      <c r="V3" s="153" t="s">
        <v>284</v>
      </c>
      <c r="W3" s="153" t="s">
        <v>285</v>
      </c>
      <c r="X3" s="184" t="s">
        <v>286</v>
      </c>
      <c r="Y3" s="184" t="s">
        <v>287</v>
      </c>
      <c r="Z3" s="26" t="s">
        <v>214</v>
      </c>
      <c r="AA3" s="26" t="s">
        <v>354</v>
      </c>
      <c r="AB3" s="14" t="s">
        <v>215</v>
      </c>
      <c r="AC3" s="14" t="s">
        <v>153</v>
      </c>
      <c r="AD3" s="14" t="s">
        <v>202</v>
      </c>
      <c r="AE3" s="14" t="s">
        <v>153</v>
      </c>
    </row>
    <row r="4" spans="1:31" x14ac:dyDescent="0.2">
      <c r="A4" t="s">
        <v>143</v>
      </c>
      <c r="B4" t="s">
        <v>180</v>
      </c>
      <c r="C4" s="244" t="s">
        <v>280</v>
      </c>
      <c r="D4" s="244" t="s">
        <v>280</v>
      </c>
      <c r="E4">
        <v>1971</v>
      </c>
      <c r="F4">
        <v>1</v>
      </c>
      <c r="G4">
        <v>1</v>
      </c>
      <c r="H4">
        <v>31.4</v>
      </c>
      <c r="I4" t="s">
        <v>17</v>
      </c>
      <c r="J4" t="s">
        <v>17</v>
      </c>
      <c r="K4" t="s">
        <v>17</v>
      </c>
      <c r="L4" t="s">
        <v>17</v>
      </c>
      <c r="M4" t="s">
        <v>17</v>
      </c>
      <c r="N4" t="s">
        <v>17</v>
      </c>
      <c r="O4" t="s">
        <v>17</v>
      </c>
      <c r="P4" t="s">
        <v>17</v>
      </c>
      <c r="Q4" t="s">
        <v>17</v>
      </c>
      <c r="R4" t="s">
        <v>17</v>
      </c>
      <c r="S4" t="s">
        <v>17</v>
      </c>
      <c r="T4" t="s">
        <v>17</v>
      </c>
      <c r="U4" t="s">
        <v>17</v>
      </c>
      <c r="V4" t="s">
        <v>17</v>
      </c>
      <c r="W4" t="s">
        <v>17</v>
      </c>
      <c r="X4" t="s">
        <v>17</v>
      </c>
      <c r="Y4" t="s">
        <v>17</v>
      </c>
    </row>
    <row r="5" spans="1:31" x14ac:dyDescent="0.2">
      <c r="A5" t="s">
        <v>143</v>
      </c>
      <c r="B5" t="s">
        <v>180</v>
      </c>
      <c r="C5" s="244" t="s">
        <v>280</v>
      </c>
      <c r="D5" s="244" t="s">
        <v>280</v>
      </c>
      <c r="E5">
        <v>1971</v>
      </c>
      <c r="F5">
        <v>1</v>
      </c>
      <c r="G5">
        <v>2</v>
      </c>
      <c r="H5">
        <v>34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t="s">
        <v>17</v>
      </c>
      <c r="Y5" t="s">
        <v>17</v>
      </c>
    </row>
    <row r="6" spans="1:31" x14ac:dyDescent="0.2">
      <c r="A6" t="s">
        <v>143</v>
      </c>
      <c r="B6" t="s">
        <v>180</v>
      </c>
      <c r="C6" s="244" t="s">
        <v>280</v>
      </c>
      <c r="D6" s="244" t="s">
        <v>280</v>
      </c>
      <c r="E6">
        <v>1971</v>
      </c>
      <c r="F6">
        <v>1</v>
      </c>
      <c r="G6">
        <v>3</v>
      </c>
      <c r="H6">
        <v>37.799999999999997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</row>
    <row r="7" spans="1:31" x14ac:dyDescent="0.2">
      <c r="A7" t="s">
        <v>143</v>
      </c>
      <c r="B7" t="s">
        <v>180</v>
      </c>
      <c r="C7" s="244" t="s">
        <v>280</v>
      </c>
      <c r="D7" s="244" t="s">
        <v>280</v>
      </c>
      <c r="E7">
        <v>1971</v>
      </c>
      <c r="F7">
        <v>1</v>
      </c>
      <c r="G7">
        <v>4</v>
      </c>
      <c r="H7">
        <v>27.8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t="s">
        <v>17</v>
      </c>
      <c r="Y7" t="s">
        <v>17</v>
      </c>
    </row>
    <row r="8" spans="1:31" x14ac:dyDescent="0.2">
      <c r="A8" t="s">
        <v>143</v>
      </c>
      <c r="B8" t="s">
        <v>180</v>
      </c>
      <c r="C8" s="244" t="s">
        <v>280</v>
      </c>
      <c r="D8" s="244" t="s">
        <v>280</v>
      </c>
      <c r="E8">
        <v>1971</v>
      </c>
      <c r="F8">
        <v>1</v>
      </c>
      <c r="G8">
        <v>5</v>
      </c>
      <c r="H8">
        <v>35.799999999999997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</row>
    <row r="9" spans="1:31" x14ac:dyDescent="0.2">
      <c r="A9" t="s">
        <v>143</v>
      </c>
      <c r="B9" t="s">
        <v>180</v>
      </c>
      <c r="C9" s="244" t="s">
        <v>280</v>
      </c>
      <c r="D9" s="244" t="s">
        <v>280</v>
      </c>
      <c r="E9">
        <v>1971</v>
      </c>
      <c r="F9">
        <v>1</v>
      </c>
      <c r="G9">
        <v>6</v>
      </c>
      <c r="H9">
        <v>32.4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t="s">
        <v>17</v>
      </c>
      <c r="Y9" t="s">
        <v>17</v>
      </c>
    </row>
    <row r="10" spans="1:31" x14ac:dyDescent="0.2">
      <c r="A10" t="s">
        <v>143</v>
      </c>
      <c r="B10" t="s">
        <v>180</v>
      </c>
      <c r="C10" s="244" t="s">
        <v>280</v>
      </c>
      <c r="D10" s="244" t="s">
        <v>280</v>
      </c>
      <c r="E10">
        <v>1971</v>
      </c>
      <c r="F10">
        <v>1</v>
      </c>
      <c r="G10">
        <v>7</v>
      </c>
      <c r="H10">
        <v>35.200000000000003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t="s">
        <v>17</v>
      </c>
      <c r="Y10" t="s">
        <v>17</v>
      </c>
    </row>
    <row r="11" spans="1:31" x14ac:dyDescent="0.2">
      <c r="A11" t="s">
        <v>143</v>
      </c>
      <c r="B11" t="s">
        <v>180</v>
      </c>
      <c r="C11" s="244" t="s">
        <v>280</v>
      </c>
      <c r="D11" s="244" t="s">
        <v>280</v>
      </c>
      <c r="E11">
        <v>1971</v>
      </c>
      <c r="F11">
        <v>1</v>
      </c>
      <c r="G11">
        <v>8</v>
      </c>
      <c r="H11">
        <v>28.7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t="s">
        <v>17</v>
      </c>
      <c r="Y11" t="s">
        <v>17</v>
      </c>
    </row>
    <row r="12" spans="1:31" x14ac:dyDescent="0.2">
      <c r="A12" t="s">
        <v>143</v>
      </c>
      <c r="B12" t="s">
        <v>180</v>
      </c>
      <c r="C12" s="244" t="s">
        <v>280</v>
      </c>
      <c r="D12" s="244" t="s">
        <v>280</v>
      </c>
      <c r="E12">
        <v>1971</v>
      </c>
      <c r="F12">
        <v>1</v>
      </c>
      <c r="G12">
        <v>9</v>
      </c>
      <c r="H12">
        <v>30.2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t="s">
        <v>17</v>
      </c>
      <c r="Y12" t="s">
        <v>17</v>
      </c>
    </row>
    <row r="13" spans="1:31" x14ac:dyDescent="0.2">
      <c r="A13" t="s">
        <v>143</v>
      </c>
      <c r="B13" t="s">
        <v>180</v>
      </c>
      <c r="C13" s="244" t="s">
        <v>280</v>
      </c>
      <c r="D13" s="244" t="s">
        <v>280</v>
      </c>
      <c r="E13">
        <v>1971</v>
      </c>
      <c r="F13">
        <v>1</v>
      </c>
      <c r="G13">
        <v>10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t="s">
        <v>17</v>
      </c>
      <c r="Y13" t="s">
        <v>17</v>
      </c>
    </row>
    <row r="14" spans="1:31" x14ac:dyDescent="0.2">
      <c r="A14" t="s">
        <v>143</v>
      </c>
      <c r="B14" t="s">
        <v>180</v>
      </c>
      <c r="C14" s="244" t="s">
        <v>280</v>
      </c>
      <c r="D14" s="244" t="s">
        <v>280</v>
      </c>
      <c r="E14">
        <v>1971</v>
      </c>
      <c r="F14">
        <v>1</v>
      </c>
      <c r="G14">
        <v>11</v>
      </c>
      <c r="H14">
        <v>35.200000000000003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t="s">
        <v>17</v>
      </c>
      <c r="Y14" t="s">
        <v>17</v>
      </c>
    </row>
    <row r="15" spans="1:31" x14ac:dyDescent="0.2">
      <c r="A15" t="s">
        <v>143</v>
      </c>
      <c r="B15" t="s">
        <v>180</v>
      </c>
      <c r="C15" s="244" t="s">
        <v>280</v>
      </c>
      <c r="D15" s="244" t="s">
        <v>280</v>
      </c>
      <c r="E15">
        <v>1971</v>
      </c>
      <c r="F15">
        <v>1</v>
      </c>
      <c r="G15">
        <v>12</v>
      </c>
      <c r="H15">
        <v>40.5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t="s">
        <v>17</v>
      </c>
      <c r="Y15" t="s">
        <v>17</v>
      </c>
    </row>
    <row r="16" spans="1:31" x14ac:dyDescent="0.2">
      <c r="A16" t="s">
        <v>143</v>
      </c>
      <c r="B16" t="s">
        <v>180</v>
      </c>
      <c r="C16" s="244" t="s">
        <v>280</v>
      </c>
      <c r="D16" s="244" t="s">
        <v>280</v>
      </c>
      <c r="E16">
        <v>1971</v>
      </c>
      <c r="F16">
        <v>1</v>
      </c>
      <c r="G16">
        <v>13</v>
      </c>
      <c r="H16">
        <v>42.2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t="s">
        <v>17</v>
      </c>
      <c r="Y16" t="s">
        <v>17</v>
      </c>
    </row>
    <row r="17" spans="1:25" x14ac:dyDescent="0.2">
      <c r="A17" t="s">
        <v>143</v>
      </c>
      <c r="B17" t="s">
        <v>180</v>
      </c>
      <c r="C17" s="244" t="s">
        <v>280</v>
      </c>
      <c r="D17" s="244" t="s">
        <v>280</v>
      </c>
      <c r="E17">
        <v>1971</v>
      </c>
      <c r="F17">
        <v>1</v>
      </c>
      <c r="G17">
        <v>14</v>
      </c>
      <c r="H17">
        <v>31.9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t="s">
        <v>17</v>
      </c>
      <c r="Y17" t="s">
        <v>17</v>
      </c>
    </row>
    <row r="18" spans="1:25" x14ac:dyDescent="0.2">
      <c r="A18" t="s">
        <v>143</v>
      </c>
      <c r="B18" t="s">
        <v>180</v>
      </c>
      <c r="C18" s="244" t="s">
        <v>280</v>
      </c>
      <c r="D18" s="244" t="s">
        <v>280</v>
      </c>
      <c r="E18">
        <v>1971</v>
      </c>
      <c r="F18">
        <v>2</v>
      </c>
      <c r="G18">
        <v>1</v>
      </c>
      <c r="H18">
        <v>33.4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t="s">
        <v>17</v>
      </c>
      <c r="Y18" t="s">
        <v>17</v>
      </c>
    </row>
    <row r="19" spans="1:25" x14ac:dyDescent="0.2">
      <c r="A19" t="s">
        <v>143</v>
      </c>
      <c r="B19" t="s">
        <v>180</v>
      </c>
      <c r="C19" s="244" t="s">
        <v>280</v>
      </c>
      <c r="D19" s="244" t="s">
        <v>280</v>
      </c>
      <c r="E19">
        <v>1971</v>
      </c>
      <c r="F19">
        <v>2</v>
      </c>
      <c r="G19">
        <v>2</v>
      </c>
      <c r="H19">
        <v>36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t="s">
        <v>17</v>
      </c>
      <c r="Y19" t="s">
        <v>17</v>
      </c>
    </row>
    <row r="20" spans="1:25" x14ac:dyDescent="0.2">
      <c r="A20" t="s">
        <v>143</v>
      </c>
      <c r="B20" t="s">
        <v>180</v>
      </c>
      <c r="C20" s="244" t="s">
        <v>280</v>
      </c>
      <c r="D20" s="244" t="s">
        <v>280</v>
      </c>
      <c r="E20">
        <v>1971</v>
      </c>
      <c r="F20">
        <v>2</v>
      </c>
      <c r="G20">
        <v>3</v>
      </c>
      <c r="H20">
        <v>33.299999999999997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t="s">
        <v>17</v>
      </c>
      <c r="Y20" t="s">
        <v>17</v>
      </c>
    </row>
    <row r="21" spans="1:25" x14ac:dyDescent="0.2">
      <c r="A21" t="s">
        <v>143</v>
      </c>
      <c r="B21" t="s">
        <v>180</v>
      </c>
      <c r="C21" s="244" t="s">
        <v>280</v>
      </c>
      <c r="D21" s="244" t="s">
        <v>280</v>
      </c>
      <c r="E21">
        <v>1971</v>
      </c>
      <c r="F21">
        <v>2</v>
      </c>
      <c r="G21">
        <v>4</v>
      </c>
      <c r="H21">
        <v>35.4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t="s">
        <v>17</v>
      </c>
      <c r="Y21" t="s">
        <v>17</v>
      </c>
    </row>
    <row r="22" spans="1:25" x14ac:dyDescent="0.2">
      <c r="A22" t="s">
        <v>143</v>
      </c>
      <c r="B22" t="s">
        <v>180</v>
      </c>
      <c r="C22" s="244" t="s">
        <v>280</v>
      </c>
      <c r="D22" s="244" t="s">
        <v>280</v>
      </c>
      <c r="E22">
        <v>1971</v>
      </c>
      <c r="F22">
        <v>2</v>
      </c>
      <c r="G22">
        <v>5</v>
      </c>
      <c r="H22">
        <v>32.4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t="s">
        <v>17</v>
      </c>
      <c r="Y22" t="s">
        <v>17</v>
      </c>
    </row>
    <row r="23" spans="1:25" x14ac:dyDescent="0.2">
      <c r="A23" t="s">
        <v>143</v>
      </c>
      <c r="B23" t="s">
        <v>180</v>
      </c>
      <c r="C23" s="244" t="s">
        <v>280</v>
      </c>
      <c r="D23" s="244" t="s">
        <v>280</v>
      </c>
      <c r="E23">
        <v>1971</v>
      </c>
      <c r="F23">
        <v>2</v>
      </c>
      <c r="G23">
        <v>6</v>
      </c>
      <c r="H23">
        <v>37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t="s">
        <v>17</v>
      </c>
      <c r="Y23" t="s">
        <v>17</v>
      </c>
    </row>
    <row r="24" spans="1:25" x14ac:dyDescent="0.2">
      <c r="A24" t="s">
        <v>143</v>
      </c>
      <c r="B24" t="s">
        <v>180</v>
      </c>
      <c r="C24" s="244" t="s">
        <v>280</v>
      </c>
      <c r="D24" s="244" t="s">
        <v>280</v>
      </c>
      <c r="E24">
        <v>1971</v>
      </c>
      <c r="F24">
        <v>2</v>
      </c>
      <c r="G24">
        <v>7</v>
      </c>
      <c r="H24">
        <v>38.1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t="s">
        <v>17</v>
      </c>
      <c r="Y24" t="s">
        <v>17</v>
      </c>
    </row>
    <row r="25" spans="1:25" x14ac:dyDescent="0.2">
      <c r="A25" t="s">
        <v>143</v>
      </c>
      <c r="B25" t="s">
        <v>180</v>
      </c>
      <c r="C25" s="244" t="s">
        <v>280</v>
      </c>
      <c r="D25" s="244" t="s">
        <v>280</v>
      </c>
      <c r="E25">
        <v>1971</v>
      </c>
      <c r="F25">
        <v>2</v>
      </c>
      <c r="G25">
        <v>8</v>
      </c>
      <c r="H25">
        <v>29.2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t="s">
        <v>17</v>
      </c>
      <c r="Y25" t="s">
        <v>17</v>
      </c>
    </row>
    <row r="26" spans="1:25" x14ac:dyDescent="0.2">
      <c r="A26" t="s">
        <v>143</v>
      </c>
      <c r="B26" t="s">
        <v>180</v>
      </c>
      <c r="C26" s="244" t="s">
        <v>280</v>
      </c>
      <c r="D26" s="244" t="s">
        <v>280</v>
      </c>
      <c r="E26">
        <v>1971</v>
      </c>
      <c r="F26">
        <v>2</v>
      </c>
      <c r="G26">
        <v>9</v>
      </c>
      <c r="H26">
        <v>33.1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t="s">
        <v>17</v>
      </c>
    </row>
    <row r="27" spans="1:25" x14ac:dyDescent="0.2">
      <c r="A27" t="s">
        <v>143</v>
      </c>
      <c r="B27" t="s">
        <v>180</v>
      </c>
      <c r="C27" s="244" t="s">
        <v>280</v>
      </c>
      <c r="D27" s="244" t="s">
        <v>280</v>
      </c>
      <c r="E27">
        <v>1971</v>
      </c>
      <c r="F27">
        <v>2</v>
      </c>
      <c r="G27">
        <v>10</v>
      </c>
      <c r="H27">
        <v>37.799999999999997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t="s">
        <v>17</v>
      </c>
    </row>
    <row r="28" spans="1:25" x14ac:dyDescent="0.2">
      <c r="A28" t="s">
        <v>143</v>
      </c>
      <c r="B28" t="s">
        <v>180</v>
      </c>
      <c r="C28" s="244" t="s">
        <v>280</v>
      </c>
      <c r="D28" s="244" t="s">
        <v>280</v>
      </c>
      <c r="E28">
        <v>1971</v>
      </c>
      <c r="F28">
        <v>2</v>
      </c>
      <c r="G28">
        <v>11</v>
      </c>
      <c r="H28">
        <v>39.5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t="s">
        <v>17</v>
      </c>
    </row>
    <row r="29" spans="1:25" x14ac:dyDescent="0.2">
      <c r="A29" t="s">
        <v>143</v>
      </c>
      <c r="B29" t="s">
        <v>180</v>
      </c>
      <c r="C29" s="244" t="s">
        <v>280</v>
      </c>
      <c r="D29" s="244" t="s">
        <v>280</v>
      </c>
      <c r="E29">
        <v>1971</v>
      </c>
      <c r="F29">
        <v>2</v>
      </c>
      <c r="G29">
        <v>12</v>
      </c>
      <c r="H29">
        <v>38.299999999999997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t="s">
        <v>17</v>
      </c>
    </row>
    <row r="30" spans="1:25" x14ac:dyDescent="0.2">
      <c r="A30" t="s">
        <v>143</v>
      </c>
      <c r="B30" t="s">
        <v>180</v>
      </c>
      <c r="C30" s="244" t="s">
        <v>280</v>
      </c>
      <c r="D30" s="244" t="s">
        <v>280</v>
      </c>
      <c r="E30">
        <v>1971</v>
      </c>
      <c r="F30">
        <v>2</v>
      </c>
      <c r="G30">
        <v>13</v>
      </c>
      <c r="H30">
        <v>34.799999999999997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t="s">
        <v>17</v>
      </c>
    </row>
    <row r="31" spans="1:25" x14ac:dyDescent="0.2">
      <c r="A31" t="s">
        <v>143</v>
      </c>
      <c r="B31" t="s">
        <v>180</v>
      </c>
      <c r="C31" s="244" t="s">
        <v>280</v>
      </c>
      <c r="D31" s="244" t="s">
        <v>280</v>
      </c>
      <c r="E31">
        <v>1971</v>
      </c>
      <c r="F31">
        <v>2</v>
      </c>
      <c r="G31">
        <v>14</v>
      </c>
      <c r="H31">
        <v>38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t="s">
        <v>17</v>
      </c>
    </row>
    <row r="32" spans="1:25" x14ac:dyDescent="0.2">
      <c r="A32" t="s">
        <v>143</v>
      </c>
      <c r="B32" t="s">
        <v>180</v>
      </c>
      <c r="C32" s="244" t="s">
        <v>280</v>
      </c>
      <c r="D32" s="244" t="s">
        <v>280</v>
      </c>
      <c r="E32">
        <v>1971</v>
      </c>
      <c r="F32">
        <v>3</v>
      </c>
      <c r="G32">
        <v>1</v>
      </c>
      <c r="H32">
        <v>35.5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t="s">
        <v>17</v>
      </c>
    </row>
    <row r="33" spans="1:25" x14ac:dyDescent="0.2">
      <c r="A33" t="s">
        <v>143</v>
      </c>
      <c r="B33" t="s">
        <v>180</v>
      </c>
      <c r="C33" s="244" t="s">
        <v>280</v>
      </c>
      <c r="D33" s="244" t="s">
        <v>280</v>
      </c>
      <c r="E33">
        <v>1971</v>
      </c>
      <c r="F33">
        <v>3</v>
      </c>
      <c r="G33">
        <v>2</v>
      </c>
      <c r="H33">
        <v>37.6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t="s">
        <v>17</v>
      </c>
    </row>
    <row r="34" spans="1:25" x14ac:dyDescent="0.2">
      <c r="A34" t="s">
        <v>143</v>
      </c>
      <c r="B34" t="s">
        <v>180</v>
      </c>
      <c r="C34" s="244" t="s">
        <v>280</v>
      </c>
      <c r="D34" s="244" t="s">
        <v>280</v>
      </c>
      <c r="E34">
        <v>1971</v>
      </c>
      <c r="F34">
        <v>3</v>
      </c>
      <c r="G34">
        <v>3</v>
      </c>
      <c r="H34">
        <v>36.6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t="s">
        <v>17</v>
      </c>
    </row>
    <row r="35" spans="1:25" x14ac:dyDescent="0.2">
      <c r="A35" t="s">
        <v>143</v>
      </c>
      <c r="B35" t="s">
        <v>180</v>
      </c>
      <c r="C35" s="244" t="s">
        <v>280</v>
      </c>
      <c r="D35" s="244" t="s">
        <v>280</v>
      </c>
      <c r="E35">
        <v>1971</v>
      </c>
      <c r="F35">
        <v>3</v>
      </c>
      <c r="G35">
        <v>4</v>
      </c>
      <c r="H35">
        <v>39.299999999999997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t="s">
        <v>17</v>
      </c>
    </row>
    <row r="36" spans="1:25" x14ac:dyDescent="0.2">
      <c r="A36" t="s">
        <v>143</v>
      </c>
      <c r="B36" t="s">
        <v>180</v>
      </c>
      <c r="C36" s="244" t="s">
        <v>280</v>
      </c>
      <c r="D36" s="244" t="s">
        <v>280</v>
      </c>
      <c r="E36">
        <v>1971</v>
      </c>
      <c r="F36">
        <v>3</v>
      </c>
      <c r="G36">
        <v>5</v>
      </c>
      <c r="H36">
        <v>37.6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t="s">
        <v>17</v>
      </c>
      <c r="Y36" t="s">
        <v>17</v>
      </c>
    </row>
    <row r="37" spans="1:25" x14ac:dyDescent="0.2">
      <c r="A37" t="s">
        <v>143</v>
      </c>
      <c r="B37" t="s">
        <v>180</v>
      </c>
      <c r="C37" s="244" t="s">
        <v>280</v>
      </c>
      <c r="D37" s="244" t="s">
        <v>280</v>
      </c>
      <c r="E37">
        <v>1971</v>
      </c>
      <c r="F37">
        <v>3</v>
      </c>
      <c r="G37">
        <v>6</v>
      </c>
      <c r="H37">
        <v>33.700000000000003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t="s">
        <v>17</v>
      </c>
      <c r="Y37" t="s">
        <v>17</v>
      </c>
    </row>
    <row r="38" spans="1:25" x14ac:dyDescent="0.2">
      <c r="A38" t="s">
        <v>143</v>
      </c>
      <c r="B38" t="s">
        <v>180</v>
      </c>
      <c r="C38" s="244" t="s">
        <v>280</v>
      </c>
      <c r="D38" s="244" t="s">
        <v>280</v>
      </c>
      <c r="E38">
        <v>1971</v>
      </c>
      <c r="F38">
        <v>3</v>
      </c>
      <c r="G38">
        <v>7</v>
      </c>
      <c r="H38">
        <v>36.200000000000003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t="s">
        <v>17</v>
      </c>
      <c r="Y38" t="s">
        <v>17</v>
      </c>
    </row>
    <row r="39" spans="1:25" x14ac:dyDescent="0.2">
      <c r="A39" t="s">
        <v>143</v>
      </c>
      <c r="B39" t="s">
        <v>180</v>
      </c>
      <c r="C39" s="244" t="s">
        <v>280</v>
      </c>
      <c r="D39" s="244" t="s">
        <v>280</v>
      </c>
      <c r="E39">
        <v>1971</v>
      </c>
      <c r="F39">
        <v>3</v>
      </c>
      <c r="G39">
        <v>8</v>
      </c>
      <c r="H39">
        <v>34.299999999999997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t="s">
        <v>17</v>
      </c>
      <c r="Y39" t="s">
        <v>17</v>
      </c>
    </row>
    <row r="40" spans="1:25" x14ac:dyDescent="0.2">
      <c r="A40" t="s">
        <v>143</v>
      </c>
      <c r="B40" t="s">
        <v>180</v>
      </c>
      <c r="C40" s="244" t="s">
        <v>280</v>
      </c>
      <c r="D40" s="244" t="s">
        <v>280</v>
      </c>
      <c r="E40">
        <v>1971</v>
      </c>
      <c r="F40">
        <v>3</v>
      </c>
      <c r="G40">
        <v>9</v>
      </c>
      <c r="H40">
        <v>36.1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t="s">
        <v>17</v>
      </c>
      <c r="Y40" t="s">
        <v>17</v>
      </c>
    </row>
    <row r="41" spans="1:25" x14ac:dyDescent="0.2">
      <c r="A41" t="s">
        <v>143</v>
      </c>
      <c r="B41" t="s">
        <v>180</v>
      </c>
      <c r="C41" s="244" t="s">
        <v>280</v>
      </c>
      <c r="D41" s="244" t="s">
        <v>280</v>
      </c>
      <c r="E41">
        <v>1971</v>
      </c>
      <c r="F41">
        <v>3</v>
      </c>
      <c r="G41">
        <v>10</v>
      </c>
      <c r="H41">
        <v>37.799999999999997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t="s">
        <v>17</v>
      </c>
      <c r="Y41" t="s">
        <v>17</v>
      </c>
    </row>
    <row r="42" spans="1:25" x14ac:dyDescent="0.2">
      <c r="A42" t="s">
        <v>143</v>
      </c>
      <c r="B42" t="s">
        <v>180</v>
      </c>
      <c r="C42" s="244" t="s">
        <v>280</v>
      </c>
      <c r="D42" s="244" t="s">
        <v>280</v>
      </c>
      <c r="E42">
        <v>1971</v>
      </c>
      <c r="F42">
        <v>3</v>
      </c>
      <c r="G42">
        <v>11</v>
      </c>
      <c r="H42">
        <v>39.299999999999997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t="s">
        <v>17</v>
      </c>
      <c r="Y42" t="s">
        <v>17</v>
      </c>
    </row>
    <row r="43" spans="1:25" x14ac:dyDescent="0.2">
      <c r="A43" t="s">
        <v>143</v>
      </c>
      <c r="B43" t="s">
        <v>180</v>
      </c>
      <c r="C43" s="244" t="s">
        <v>280</v>
      </c>
      <c r="D43" s="244" t="s">
        <v>280</v>
      </c>
      <c r="E43">
        <v>1971</v>
      </c>
      <c r="F43">
        <v>3</v>
      </c>
      <c r="G43">
        <v>12</v>
      </c>
      <c r="H43">
        <v>36.6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t="s">
        <v>17</v>
      </c>
      <c r="Y43" t="s">
        <v>17</v>
      </c>
    </row>
    <row r="44" spans="1:25" x14ac:dyDescent="0.2">
      <c r="A44" t="s">
        <v>143</v>
      </c>
      <c r="B44" t="s">
        <v>180</v>
      </c>
      <c r="C44" s="244" t="s">
        <v>280</v>
      </c>
      <c r="D44" s="244" t="s">
        <v>280</v>
      </c>
      <c r="E44">
        <v>1971</v>
      </c>
      <c r="F44">
        <v>3</v>
      </c>
      <c r="G44">
        <v>13</v>
      </c>
      <c r="H44">
        <v>41.1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t="s">
        <v>17</v>
      </c>
      <c r="Y44" t="s">
        <v>17</v>
      </c>
    </row>
    <row r="45" spans="1:25" x14ac:dyDescent="0.2">
      <c r="A45" t="s">
        <v>143</v>
      </c>
      <c r="B45" t="s">
        <v>180</v>
      </c>
      <c r="C45" s="244" t="s">
        <v>280</v>
      </c>
      <c r="D45" s="244" t="s">
        <v>280</v>
      </c>
      <c r="E45">
        <v>1971</v>
      </c>
      <c r="F45">
        <v>3</v>
      </c>
      <c r="G45">
        <v>14</v>
      </c>
      <c r="H45">
        <v>36.299999999999997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t="s">
        <v>17</v>
      </c>
      <c r="Y45" t="s">
        <v>17</v>
      </c>
    </row>
    <row r="46" spans="1:25" x14ac:dyDescent="0.2">
      <c r="A46" t="s">
        <v>143</v>
      </c>
      <c r="B46" t="s">
        <v>180</v>
      </c>
      <c r="C46" s="244" t="s">
        <v>280</v>
      </c>
      <c r="D46" s="244" t="s">
        <v>280</v>
      </c>
      <c r="E46">
        <v>1971</v>
      </c>
      <c r="F46">
        <v>4</v>
      </c>
      <c r="G46">
        <v>1</v>
      </c>
      <c r="H46">
        <v>34.5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t="s">
        <v>17</v>
      </c>
      <c r="Y46" t="s">
        <v>17</v>
      </c>
    </row>
    <row r="47" spans="1:25" x14ac:dyDescent="0.2">
      <c r="A47" t="s">
        <v>143</v>
      </c>
      <c r="B47" t="s">
        <v>180</v>
      </c>
      <c r="C47" s="244" t="s">
        <v>280</v>
      </c>
      <c r="D47" s="244" t="s">
        <v>280</v>
      </c>
      <c r="E47">
        <v>1971</v>
      </c>
      <c r="F47">
        <v>4</v>
      </c>
      <c r="G47">
        <v>2</v>
      </c>
      <c r="H47">
        <v>39.299999999999997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t="s">
        <v>17</v>
      </c>
      <c r="Y47" t="s">
        <v>17</v>
      </c>
    </row>
    <row r="48" spans="1:25" x14ac:dyDescent="0.2">
      <c r="A48" t="s">
        <v>143</v>
      </c>
      <c r="B48" t="s">
        <v>180</v>
      </c>
      <c r="C48" s="244" t="s">
        <v>280</v>
      </c>
      <c r="D48" s="244" t="s">
        <v>280</v>
      </c>
      <c r="E48">
        <v>1971</v>
      </c>
      <c r="F48">
        <v>4</v>
      </c>
      <c r="G48">
        <v>3</v>
      </c>
      <c r="H48">
        <v>35.1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t="s">
        <v>17</v>
      </c>
      <c r="Y48" t="s">
        <v>17</v>
      </c>
    </row>
    <row r="49" spans="1:25" x14ac:dyDescent="0.2">
      <c r="A49" t="s">
        <v>143</v>
      </c>
      <c r="B49" t="s">
        <v>180</v>
      </c>
      <c r="C49" s="244" t="s">
        <v>280</v>
      </c>
      <c r="D49" s="244" t="s">
        <v>280</v>
      </c>
      <c r="E49">
        <v>1971</v>
      </c>
      <c r="F49">
        <v>4</v>
      </c>
      <c r="G49">
        <v>4</v>
      </c>
      <c r="H49">
        <v>39.6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t="s">
        <v>17</v>
      </c>
      <c r="Y49" t="s">
        <v>17</v>
      </c>
    </row>
    <row r="50" spans="1:25" x14ac:dyDescent="0.2">
      <c r="A50" t="s">
        <v>143</v>
      </c>
      <c r="B50" t="s">
        <v>180</v>
      </c>
      <c r="C50" s="244" t="s">
        <v>280</v>
      </c>
      <c r="D50" s="244" t="s">
        <v>280</v>
      </c>
      <c r="E50">
        <v>1971</v>
      </c>
      <c r="F50">
        <v>4</v>
      </c>
      <c r="G50">
        <v>5</v>
      </c>
      <c r="H50">
        <v>35.1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t="s">
        <v>17</v>
      </c>
      <c r="Y50" t="s">
        <v>17</v>
      </c>
    </row>
    <row r="51" spans="1:25" x14ac:dyDescent="0.2">
      <c r="A51" t="s">
        <v>143</v>
      </c>
      <c r="B51" t="s">
        <v>180</v>
      </c>
      <c r="C51" s="244" t="s">
        <v>280</v>
      </c>
      <c r="D51" s="244" t="s">
        <v>280</v>
      </c>
      <c r="E51">
        <v>1971</v>
      </c>
      <c r="F51">
        <v>4</v>
      </c>
      <c r="G51">
        <v>6</v>
      </c>
      <c r="H51">
        <v>38.6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t="s">
        <v>17</v>
      </c>
      <c r="Y51" t="s">
        <v>17</v>
      </c>
    </row>
    <row r="52" spans="1:25" x14ac:dyDescent="0.2">
      <c r="A52" t="s">
        <v>143</v>
      </c>
      <c r="B52" t="s">
        <v>180</v>
      </c>
      <c r="C52" s="244" t="s">
        <v>280</v>
      </c>
      <c r="D52" s="244" t="s">
        <v>280</v>
      </c>
      <c r="E52">
        <v>1971</v>
      </c>
      <c r="F52">
        <v>4</v>
      </c>
      <c r="G52">
        <v>7</v>
      </c>
      <c r="H52">
        <v>40.200000000000003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t="s">
        <v>17</v>
      </c>
      <c r="Y52" t="s">
        <v>17</v>
      </c>
    </row>
    <row r="53" spans="1:25" x14ac:dyDescent="0.2">
      <c r="A53" t="s">
        <v>143</v>
      </c>
      <c r="B53" t="s">
        <v>180</v>
      </c>
      <c r="C53" s="244" t="s">
        <v>280</v>
      </c>
      <c r="D53" s="244" t="s">
        <v>280</v>
      </c>
      <c r="E53">
        <v>1971</v>
      </c>
      <c r="F53">
        <v>4</v>
      </c>
      <c r="G53">
        <v>8</v>
      </c>
      <c r="H53">
        <v>30.8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t="s">
        <v>17</v>
      </c>
      <c r="Y53" t="s">
        <v>17</v>
      </c>
    </row>
    <row r="54" spans="1:25" x14ac:dyDescent="0.2">
      <c r="A54" t="s">
        <v>143</v>
      </c>
      <c r="B54" t="s">
        <v>180</v>
      </c>
      <c r="C54" s="244" t="s">
        <v>280</v>
      </c>
      <c r="D54" s="244" t="s">
        <v>280</v>
      </c>
      <c r="E54">
        <v>1971</v>
      </c>
      <c r="F54">
        <v>4</v>
      </c>
      <c r="G54">
        <v>9</v>
      </c>
      <c r="H54">
        <v>28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t="s">
        <v>17</v>
      </c>
      <c r="Y54" t="s">
        <v>17</v>
      </c>
    </row>
    <row r="55" spans="1:25" x14ac:dyDescent="0.2">
      <c r="A55" t="s">
        <v>143</v>
      </c>
      <c r="B55" t="s">
        <v>180</v>
      </c>
      <c r="C55" s="244" t="s">
        <v>280</v>
      </c>
      <c r="D55" s="244" t="s">
        <v>280</v>
      </c>
      <c r="E55">
        <v>1971</v>
      </c>
      <c r="F55">
        <v>4</v>
      </c>
      <c r="G55">
        <v>10</v>
      </c>
      <c r="H55">
        <v>36.4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t="s">
        <v>17</v>
      </c>
      <c r="Y55" t="s">
        <v>17</v>
      </c>
    </row>
    <row r="56" spans="1:25" x14ac:dyDescent="0.2">
      <c r="A56" t="s">
        <v>143</v>
      </c>
      <c r="B56" t="s">
        <v>180</v>
      </c>
      <c r="C56" s="244" t="s">
        <v>280</v>
      </c>
      <c r="D56" s="244" t="s">
        <v>280</v>
      </c>
      <c r="E56">
        <v>1971</v>
      </c>
      <c r="F56">
        <v>4</v>
      </c>
      <c r="G56">
        <v>11</v>
      </c>
      <c r="H56">
        <v>29.8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t="s">
        <v>17</v>
      </c>
      <c r="Y56" t="s">
        <v>17</v>
      </c>
    </row>
    <row r="57" spans="1:25" x14ac:dyDescent="0.2">
      <c r="A57" t="s">
        <v>143</v>
      </c>
      <c r="B57" t="s">
        <v>180</v>
      </c>
      <c r="C57" s="244" t="s">
        <v>280</v>
      </c>
      <c r="D57" s="244" t="s">
        <v>280</v>
      </c>
      <c r="E57">
        <v>1971</v>
      </c>
      <c r="F57">
        <v>4</v>
      </c>
      <c r="G57">
        <v>12</v>
      </c>
      <c r="H57">
        <v>40.200000000000003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t="s">
        <v>17</v>
      </c>
      <c r="Y57" t="s">
        <v>17</v>
      </c>
    </row>
    <row r="58" spans="1:25" x14ac:dyDescent="0.2">
      <c r="A58" t="s">
        <v>143</v>
      </c>
      <c r="B58" t="s">
        <v>180</v>
      </c>
      <c r="C58" s="244" t="s">
        <v>280</v>
      </c>
      <c r="D58" s="244" t="s">
        <v>280</v>
      </c>
      <c r="E58">
        <v>1971</v>
      </c>
      <c r="F58">
        <v>4</v>
      </c>
      <c r="G58">
        <v>13</v>
      </c>
      <c r="H58">
        <v>34.799999999999997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t="s">
        <v>17</v>
      </c>
      <c r="Y58" t="s">
        <v>17</v>
      </c>
    </row>
    <row r="59" spans="1:25" x14ac:dyDescent="0.2">
      <c r="A59" t="s">
        <v>143</v>
      </c>
      <c r="B59" t="s">
        <v>180</v>
      </c>
      <c r="C59" s="244" t="s">
        <v>280</v>
      </c>
      <c r="D59" s="244" t="s">
        <v>280</v>
      </c>
      <c r="E59">
        <v>1971</v>
      </c>
      <c r="F59">
        <v>4</v>
      </c>
      <c r="G59">
        <v>14</v>
      </c>
      <c r="H59">
        <v>31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t="s">
        <v>17</v>
      </c>
      <c r="Y59" t="s">
        <v>17</v>
      </c>
    </row>
    <row r="60" spans="1:25" x14ac:dyDescent="0.2">
      <c r="A60" t="s">
        <v>143</v>
      </c>
      <c r="B60" t="s">
        <v>180</v>
      </c>
      <c r="C60" s="244" t="s">
        <v>280</v>
      </c>
      <c r="D60" s="244" t="s">
        <v>280</v>
      </c>
      <c r="E60">
        <v>1972</v>
      </c>
      <c r="F60">
        <v>1</v>
      </c>
      <c r="G60">
        <v>1</v>
      </c>
      <c r="H60">
        <v>29.64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t="s">
        <v>17</v>
      </c>
      <c r="Y60" t="s">
        <v>17</v>
      </c>
    </row>
    <row r="61" spans="1:25" x14ac:dyDescent="0.2">
      <c r="A61" t="s">
        <v>143</v>
      </c>
      <c r="B61" t="s">
        <v>180</v>
      </c>
      <c r="C61" s="244" t="s">
        <v>280</v>
      </c>
      <c r="D61" s="244" t="s">
        <v>280</v>
      </c>
      <c r="E61">
        <v>1972</v>
      </c>
      <c r="F61">
        <v>1</v>
      </c>
      <c r="G61">
        <v>2</v>
      </c>
      <c r="H61">
        <v>28.31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t="s">
        <v>17</v>
      </c>
      <c r="Y61" t="s">
        <v>17</v>
      </c>
    </row>
    <row r="62" spans="1:25" x14ac:dyDescent="0.2">
      <c r="A62" t="s">
        <v>143</v>
      </c>
      <c r="B62" t="s">
        <v>180</v>
      </c>
      <c r="C62" s="244" t="s">
        <v>280</v>
      </c>
      <c r="D62" s="244" t="s">
        <v>280</v>
      </c>
      <c r="E62">
        <v>1972</v>
      </c>
      <c r="F62">
        <v>1</v>
      </c>
      <c r="G62">
        <v>3</v>
      </c>
      <c r="H62">
        <v>30.98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t="s">
        <v>17</v>
      </c>
      <c r="Y62" t="s">
        <v>17</v>
      </c>
    </row>
    <row r="63" spans="1:25" x14ac:dyDescent="0.2">
      <c r="A63" t="s">
        <v>143</v>
      </c>
      <c r="B63" t="s">
        <v>180</v>
      </c>
      <c r="C63" s="244" t="s">
        <v>280</v>
      </c>
      <c r="D63" s="244" t="s">
        <v>280</v>
      </c>
      <c r="E63">
        <v>1972</v>
      </c>
      <c r="F63">
        <v>1</v>
      </c>
      <c r="G63">
        <v>4</v>
      </c>
      <c r="H63">
        <v>28.31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t="s">
        <v>17</v>
      </c>
      <c r="Y63" t="s">
        <v>17</v>
      </c>
    </row>
    <row r="64" spans="1:25" x14ac:dyDescent="0.2">
      <c r="A64" t="s">
        <v>143</v>
      </c>
      <c r="B64" t="s">
        <v>180</v>
      </c>
      <c r="C64" s="244" t="s">
        <v>280</v>
      </c>
      <c r="D64" s="244" t="s">
        <v>280</v>
      </c>
      <c r="E64">
        <v>1972</v>
      </c>
      <c r="F64">
        <v>1</v>
      </c>
      <c r="G64">
        <v>5</v>
      </c>
      <c r="H64">
        <v>30.85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t="s">
        <v>17</v>
      </c>
      <c r="Y64" t="s">
        <v>17</v>
      </c>
    </row>
    <row r="65" spans="1:25" x14ac:dyDescent="0.2">
      <c r="A65" t="s">
        <v>143</v>
      </c>
      <c r="B65" t="s">
        <v>180</v>
      </c>
      <c r="C65" s="244" t="s">
        <v>280</v>
      </c>
      <c r="D65" s="244" t="s">
        <v>280</v>
      </c>
      <c r="E65">
        <v>1972</v>
      </c>
      <c r="F65">
        <v>1</v>
      </c>
      <c r="G65">
        <v>6</v>
      </c>
      <c r="H65">
        <v>24.2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t="s">
        <v>17</v>
      </c>
      <c r="Y65" t="s">
        <v>17</v>
      </c>
    </row>
    <row r="66" spans="1:25" x14ac:dyDescent="0.2">
      <c r="A66" t="s">
        <v>143</v>
      </c>
      <c r="B66" t="s">
        <v>180</v>
      </c>
      <c r="C66" s="244" t="s">
        <v>280</v>
      </c>
      <c r="D66" s="244" t="s">
        <v>280</v>
      </c>
      <c r="E66">
        <v>1972</v>
      </c>
      <c r="F66">
        <v>1</v>
      </c>
      <c r="G66">
        <v>7</v>
      </c>
      <c r="H66">
        <v>25.05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t="s">
        <v>17</v>
      </c>
      <c r="Y66" t="s">
        <v>17</v>
      </c>
    </row>
    <row r="67" spans="1:25" x14ac:dyDescent="0.2">
      <c r="A67" t="s">
        <v>143</v>
      </c>
      <c r="B67" t="s">
        <v>180</v>
      </c>
      <c r="C67" s="244" t="s">
        <v>280</v>
      </c>
      <c r="D67" s="244" t="s">
        <v>280</v>
      </c>
      <c r="E67">
        <v>1972</v>
      </c>
      <c r="F67">
        <v>1</v>
      </c>
      <c r="G67">
        <v>8</v>
      </c>
      <c r="H67">
        <v>28.43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t="s">
        <v>17</v>
      </c>
      <c r="Y67" t="s">
        <v>17</v>
      </c>
    </row>
    <row r="68" spans="1:25" x14ac:dyDescent="0.2">
      <c r="A68" t="s">
        <v>143</v>
      </c>
      <c r="B68" t="s">
        <v>180</v>
      </c>
      <c r="C68" s="244" t="s">
        <v>280</v>
      </c>
      <c r="D68" s="244" t="s">
        <v>280</v>
      </c>
      <c r="E68">
        <v>1972</v>
      </c>
      <c r="F68">
        <v>1</v>
      </c>
      <c r="G68">
        <v>9</v>
      </c>
      <c r="H68">
        <v>26.86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t="s">
        <v>17</v>
      </c>
      <c r="Y68" t="s">
        <v>17</v>
      </c>
    </row>
    <row r="69" spans="1:25" x14ac:dyDescent="0.2">
      <c r="A69" t="s">
        <v>143</v>
      </c>
      <c r="B69" t="s">
        <v>180</v>
      </c>
      <c r="C69" s="244" t="s">
        <v>280</v>
      </c>
      <c r="D69" s="244" t="s">
        <v>280</v>
      </c>
      <c r="E69">
        <v>1972</v>
      </c>
      <c r="F69">
        <v>1</v>
      </c>
      <c r="G69">
        <v>10</v>
      </c>
      <c r="H69">
        <v>29.04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t="s">
        <v>17</v>
      </c>
      <c r="Y69" t="s">
        <v>17</v>
      </c>
    </row>
    <row r="70" spans="1:25" x14ac:dyDescent="0.2">
      <c r="A70" t="s">
        <v>143</v>
      </c>
      <c r="B70" t="s">
        <v>180</v>
      </c>
      <c r="C70" s="244" t="s">
        <v>280</v>
      </c>
      <c r="D70" s="244" t="s">
        <v>280</v>
      </c>
      <c r="E70">
        <v>1972</v>
      </c>
      <c r="F70">
        <v>1</v>
      </c>
      <c r="G70">
        <v>11</v>
      </c>
      <c r="H70">
        <v>27.95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t="s">
        <v>17</v>
      </c>
      <c r="Y70" t="s">
        <v>17</v>
      </c>
    </row>
    <row r="71" spans="1:25" x14ac:dyDescent="0.2">
      <c r="A71" t="s">
        <v>143</v>
      </c>
      <c r="B71" t="s">
        <v>180</v>
      </c>
      <c r="C71" s="244" t="s">
        <v>280</v>
      </c>
      <c r="D71" s="244" t="s">
        <v>280</v>
      </c>
      <c r="E71">
        <v>1972</v>
      </c>
      <c r="F71">
        <v>1</v>
      </c>
      <c r="G71">
        <v>12</v>
      </c>
      <c r="H71">
        <v>29.89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t="s">
        <v>17</v>
      </c>
      <c r="Y71" t="s">
        <v>17</v>
      </c>
    </row>
    <row r="72" spans="1:25" x14ac:dyDescent="0.2">
      <c r="A72" t="s">
        <v>143</v>
      </c>
      <c r="B72" t="s">
        <v>180</v>
      </c>
      <c r="C72" s="244" t="s">
        <v>280</v>
      </c>
      <c r="D72" s="244" t="s">
        <v>280</v>
      </c>
      <c r="E72">
        <v>1972</v>
      </c>
      <c r="F72">
        <v>1</v>
      </c>
      <c r="G72">
        <v>13</v>
      </c>
      <c r="H72">
        <v>24.2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t="s">
        <v>17</v>
      </c>
      <c r="Y72" t="s">
        <v>17</v>
      </c>
    </row>
    <row r="73" spans="1:25" x14ac:dyDescent="0.2">
      <c r="A73" t="s">
        <v>143</v>
      </c>
      <c r="B73" t="s">
        <v>180</v>
      </c>
      <c r="C73" s="244" t="s">
        <v>280</v>
      </c>
      <c r="D73" s="244" t="s">
        <v>280</v>
      </c>
      <c r="E73">
        <v>1972</v>
      </c>
      <c r="F73">
        <v>1</v>
      </c>
      <c r="G73">
        <v>14</v>
      </c>
      <c r="H73">
        <v>26.62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t="s">
        <v>17</v>
      </c>
      <c r="Y73" t="s">
        <v>17</v>
      </c>
    </row>
    <row r="74" spans="1:25" x14ac:dyDescent="0.2">
      <c r="A74" t="s">
        <v>143</v>
      </c>
      <c r="B74" t="s">
        <v>180</v>
      </c>
      <c r="C74" s="244" t="s">
        <v>280</v>
      </c>
      <c r="D74" s="244" t="s">
        <v>280</v>
      </c>
      <c r="E74">
        <v>1972</v>
      </c>
      <c r="F74">
        <v>2</v>
      </c>
      <c r="G74">
        <v>1</v>
      </c>
      <c r="H74">
        <v>29.52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t="s">
        <v>17</v>
      </c>
      <c r="Y74" t="s">
        <v>17</v>
      </c>
    </row>
    <row r="75" spans="1:25" x14ac:dyDescent="0.2">
      <c r="A75" t="s">
        <v>143</v>
      </c>
      <c r="B75" t="s">
        <v>180</v>
      </c>
      <c r="C75" s="244" t="s">
        <v>280</v>
      </c>
      <c r="D75" s="244" t="s">
        <v>280</v>
      </c>
      <c r="E75">
        <v>1972</v>
      </c>
      <c r="F75">
        <v>2</v>
      </c>
      <c r="G75">
        <v>2</v>
      </c>
      <c r="H75">
        <v>27.1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</row>
    <row r="76" spans="1:25" x14ac:dyDescent="0.2">
      <c r="A76" t="s">
        <v>143</v>
      </c>
      <c r="B76" t="s">
        <v>180</v>
      </c>
      <c r="C76" s="244" t="s">
        <v>280</v>
      </c>
      <c r="D76" s="244" t="s">
        <v>280</v>
      </c>
      <c r="E76">
        <v>1972</v>
      </c>
      <c r="F76">
        <v>2</v>
      </c>
      <c r="G76">
        <v>3</v>
      </c>
      <c r="H76">
        <v>28.43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t="s">
        <v>17</v>
      </c>
      <c r="Y76" t="s">
        <v>17</v>
      </c>
    </row>
    <row r="77" spans="1:25" x14ac:dyDescent="0.2">
      <c r="A77" t="s">
        <v>143</v>
      </c>
      <c r="B77" t="s">
        <v>180</v>
      </c>
      <c r="C77" s="244" t="s">
        <v>280</v>
      </c>
      <c r="D77" s="244" t="s">
        <v>280</v>
      </c>
      <c r="E77">
        <v>1972</v>
      </c>
      <c r="F77">
        <v>2</v>
      </c>
      <c r="G77">
        <v>4</v>
      </c>
      <c r="H77">
        <v>26.01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t="s">
        <v>17</v>
      </c>
      <c r="Y77" t="s">
        <v>17</v>
      </c>
    </row>
    <row r="78" spans="1:25" x14ac:dyDescent="0.2">
      <c r="A78" t="s">
        <v>143</v>
      </c>
      <c r="B78" t="s">
        <v>180</v>
      </c>
      <c r="C78" s="244" t="s">
        <v>280</v>
      </c>
      <c r="D78" s="244" t="s">
        <v>280</v>
      </c>
      <c r="E78">
        <v>1972</v>
      </c>
      <c r="F78">
        <v>2</v>
      </c>
      <c r="G78">
        <v>5</v>
      </c>
      <c r="H78">
        <v>26.14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t="s">
        <v>17</v>
      </c>
      <c r="Y78" t="s">
        <v>17</v>
      </c>
    </row>
    <row r="79" spans="1:25" x14ac:dyDescent="0.2">
      <c r="A79" t="s">
        <v>143</v>
      </c>
      <c r="B79" t="s">
        <v>180</v>
      </c>
      <c r="C79" s="244" t="s">
        <v>280</v>
      </c>
      <c r="D79" s="244" t="s">
        <v>280</v>
      </c>
      <c r="E79">
        <v>1972</v>
      </c>
      <c r="F79">
        <v>2</v>
      </c>
      <c r="G79">
        <v>6</v>
      </c>
      <c r="H79">
        <v>21.05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t="s">
        <v>17</v>
      </c>
      <c r="Y79" t="s">
        <v>17</v>
      </c>
    </row>
    <row r="80" spans="1:25" x14ac:dyDescent="0.2">
      <c r="A80" t="s">
        <v>143</v>
      </c>
      <c r="B80" t="s">
        <v>180</v>
      </c>
      <c r="C80" s="244" t="s">
        <v>280</v>
      </c>
      <c r="D80" s="244" t="s">
        <v>280</v>
      </c>
      <c r="E80">
        <v>1972</v>
      </c>
      <c r="F80">
        <v>2</v>
      </c>
      <c r="G80">
        <v>7</v>
      </c>
      <c r="H80">
        <v>22.99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t="s">
        <v>17</v>
      </c>
      <c r="Y80" t="s">
        <v>17</v>
      </c>
    </row>
    <row r="81" spans="1:25" x14ac:dyDescent="0.2">
      <c r="A81" t="s">
        <v>143</v>
      </c>
      <c r="B81" t="s">
        <v>180</v>
      </c>
      <c r="C81" s="244" t="s">
        <v>280</v>
      </c>
      <c r="D81" s="244" t="s">
        <v>280</v>
      </c>
      <c r="E81">
        <v>1972</v>
      </c>
      <c r="F81">
        <v>2</v>
      </c>
      <c r="G81">
        <v>8</v>
      </c>
      <c r="H81">
        <v>28.31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t="s">
        <v>17</v>
      </c>
      <c r="Y81" t="s">
        <v>17</v>
      </c>
    </row>
    <row r="82" spans="1:25" x14ac:dyDescent="0.2">
      <c r="A82" t="s">
        <v>143</v>
      </c>
      <c r="B82" t="s">
        <v>180</v>
      </c>
      <c r="C82" s="244" t="s">
        <v>280</v>
      </c>
      <c r="D82" s="244" t="s">
        <v>280</v>
      </c>
      <c r="E82">
        <v>1972</v>
      </c>
      <c r="F82">
        <v>2</v>
      </c>
      <c r="G82">
        <v>9</v>
      </c>
      <c r="H82">
        <v>21.78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</row>
    <row r="83" spans="1:25" x14ac:dyDescent="0.2">
      <c r="A83" t="s">
        <v>143</v>
      </c>
      <c r="B83" t="s">
        <v>180</v>
      </c>
      <c r="C83" s="244" t="s">
        <v>280</v>
      </c>
      <c r="D83" s="244" t="s">
        <v>280</v>
      </c>
      <c r="E83">
        <v>1972</v>
      </c>
      <c r="F83">
        <v>2</v>
      </c>
      <c r="G83">
        <v>10</v>
      </c>
      <c r="H83">
        <v>23.59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t="s">
        <v>17</v>
      </c>
      <c r="Y83" t="s">
        <v>17</v>
      </c>
    </row>
    <row r="84" spans="1:25" x14ac:dyDescent="0.2">
      <c r="A84" t="s">
        <v>143</v>
      </c>
      <c r="B84" t="s">
        <v>180</v>
      </c>
      <c r="C84" s="244" t="s">
        <v>280</v>
      </c>
      <c r="D84" s="244" t="s">
        <v>280</v>
      </c>
      <c r="E84">
        <v>1972</v>
      </c>
      <c r="F84">
        <v>2</v>
      </c>
      <c r="G84">
        <v>11</v>
      </c>
      <c r="H84">
        <v>24.2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</row>
    <row r="85" spans="1:25" x14ac:dyDescent="0.2">
      <c r="A85" t="s">
        <v>143</v>
      </c>
      <c r="B85" t="s">
        <v>180</v>
      </c>
      <c r="C85" s="244" t="s">
        <v>280</v>
      </c>
      <c r="D85" s="244" t="s">
        <v>280</v>
      </c>
      <c r="E85">
        <v>1972</v>
      </c>
      <c r="F85">
        <v>2</v>
      </c>
      <c r="G85">
        <v>12</v>
      </c>
      <c r="H85">
        <v>24.32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t="s">
        <v>17</v>
      </c>
      <c r="Y85" t="s">
        <v>17</v>
      </c>
    </row>
    <row r="86" spans="1:25" x14ac:dyDescent="0.2">
      <c r="A86" t="s">
        <v>143</v>
      </c>
      <c r="B86" t="s">
        <v>180</v>
      </c>
      <c r="C86" s="244" t="s">
        <v>280</v>
      </c>
      <c r="D86" s="244" t="s">
        <v>280</v>
      </c>
      <c r="E86">
        <v>1972</v>
      </c>
      <c r="F86">
        <v>2</v>
      </c>
      <c r="G86">
        <v>13</v>
      </c>
      <c r="H86">
        <v>21.3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t="s">
        <v>17</v>
      </c>
      <c r="Y86" t="s">
        <v>17</v>
      </c>
    </row>
    <row r="87" spans="1:25" x14ac:dyDescent="0.2">
      <c r="A87" t="s">
        <v>143</v>
      </c>
      <c r="B87" t="s">
        <v>180</v>
      </c>
      <c r="C87" s="244" t="s">
        <v>280</v>
      </c>
      <c r="D87" s="244" t="s">
        <v>280</v>
      </c>
      <c r="E87">
        <v>1972</v>
      </c>
      <c r="F87">
        <v>2</v>
      </c>
      <c r="G87">
        <v>14</v>
      </c>
      <c r="H87">
        <v>23.84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t="s">
        <v>17</v>
      </c>
      <c r="Y87" t="s">
        <v>17</v>
      </c>
    </row>
    <row r="88" spans="1:25" x14ac:dyDescent="0.2">
      <c r="A88" t="s">
        <v>143</v>
      </c>
      <c r="B88" t="s">
        <v>180</v>
      </c>
      <c r="C88" s="244" t="s">
        <v>280</v>
      </c>
      <c r="D88" s="244" t="s">
        <v>280</v>
      </c>
      <c r="E88">
        <v>1972</v>
      </c>
      <c r="F88">
        <v>3</v>
      </c>
      <c r="G88">
        <v>1</v>
      </c>
      <c r="H88">
        <v>25.41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t="s">
        <v>17</v>
      </c>
      <c r="Y88" t="s">
        <v>17</v>
      </c>
    </row>
    <row r="89" spans="1:25" x14ac:dyDescent="0.2">
      <c r="A89" t="s">
        <v>143</v>
      </c>
      <c r="B89" t="s">
        <v>180</v>
      </c>
      <c r="C89" s="244" t="s">
        <v>280</v>
      </c>
      <c r="D89" s="244" t="s">
        <v>280</v>
      </c>
      <c r="E89">
        <v>1972</v>
      </c>
      <c r="F89">
        <v>3</v>
      </c>
      <c r="G89">
        <v>2</v>
      </c>
      <c r="H89">
        <v>27.83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t="s">
        <v>17</v>
      </c>
      <c r="Y89" t="s">
        <v>17</v>
      </c>
    </row>
    <row r="90" spans="1:25" x14ac:dyDescent="0.2">
      <c r="A90" t="s">
        <v>143</v>
      </c>
      <c r="B90" t="s">
        <v>180</v>
      </c>
      <c r="C90" s="244" t="s">
        <v>280</v>
      </c>
      <c r="D90" s="244" t="s">
        <v>280</v>
      </c>
      <c r="E90">
        <v>1972</v>
      </c>
      <c r="F90">
        <v>3</v>
      </c>
      <c r="G90">
        <v>3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t="s">
        <v>17</v>
      </c>
      <c r="Y90" t="s">
        <v>17</v>
      </c>
    </row>
    <row r="91" spans="1:25" x14ac:dyDescent="0.2">
      <c r="A91" t="s">
        <v>143</v>
      </c>
      <c r="B91" t="s">
        <v>180</v>
      </c>
      <c r="C91" s="244" t="s">
        <v>280</v>
      </c>
      <c r="D91" s="244" t="s">
        <v>280</v>
      </c>
      <c r="E91">
        <v>1972</v>
      </c>
      <c r="F91">
        <v>3</v>
      </c>
      <c r="G91">
        <v>4</v>
      </c>
      <c r="H91">
        <v>23.35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t="s">
        <v>17</v>
      </c>
      <c r="Y91" t="s">
        <v>17</v>
      </c>
    </row>
    <row r="92" spans="1:25" x14ac:dyDescent="0.2">
      <c r="A92" t="s">
        <v>143</v>
      </c>
      <c r="B92" t="s">
        <v>180</v>
      </c>
      <c r="C92" s="244" t="s">
        <v>280</v>
      </c>
      <c r="D92" s="244" t="s">
        <v>280</v>
      </c>
      <c r="E92">
        <v>1972</v>
      </c>
      <c r="F92">
        <v>3</v>
      </c>
      <c r="G92">
        <v>5</v>
      </c>
      <c r="H92">
        <v>22.51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t="s">
        <v>17</v>
      </c>
      <c r="Y92" t="s">
        <v>17</v>
      </c>
    </row>
    <row r="93" spans="1:25" x14ac:dyDescent="0.2">
      <c r="A93" t="s">
        <v>143</v>
      </c>
      <c r="B93" t="s">
        <v>180</v>
      </c>
      <c r="C93" s="244" t="s">
        <v>280</v>
      </c>
      <c r="D93" s="244" t="s">
        <v>280</v>
      </c>
      <c r="E93">
        <v>1972</v>
      </c>
      <c r="F93">
        <v>3</v>
      </c>
      <c r="G93">
        <v>6</v>
      </c>
      <c r="H93">
        <v>24.8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t="s">
        <v>17</v>
      </c>
      <c r="Y93" t="s">
        <v>17</v>
      </c>
    </row>
    <row r="94" spans="1:25" x14ac:dyDescent="0.2">
      <c r="A94" t="s">
        <v>143</v>
      </c>
      <c r="B94" t="s">
        <v>180</v>
      </c>
      <c r="C94" s="244" t="s">
        <v>280</v>
      </c>
      <c r="D94" s="244" t="s">
        <v>280</v>
      </c>
      <c r="E94">
        <v>1972</v>
      </c>
      <c r="F94">
        <v>3</v>
      </c>
      <c r="G94">
        <v>7</v>
      </c>
      <c r="H94">
        <v>21.05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t="s">
        <v>17</v>
      </c>
      <c r="Y94" t="s">
        <v>17</v>
      </c>
    </row>
    <row r="95" spans="1:25" x14ac:dyDescent="0.2">
      <c r="A95" t="s">
        <v>143</v>
      </c>
      <c r="B95" t="s">
        <v>180</v>
      </c>
      <c r="C95" s="244" t="s">
        <v>280</v>
      </c>
      <c r="D95" s="244" t="s">
        <v>280</v>
      </c>
      <c r="E95">
        <v>1972</v>
      </c>
      <c r="F95">
        <v>3</v>
      </c>
      <c r="G95">
        <v>8</v>
      </c>
      <c r="H95">
        <v>28.19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t="s">
        <v>17</v>
      </c>
      <c r="Y95" t="s">
        <v>17</v>
      </c>
    </row>
    <row r="96" spans="1:25" x14ac:dyDescent="0.2">
      <c r="A96" t="s">
        <v>143</v>
      </c>
      <c r="B96" t="s">
        <v>180</v>
      </c>
      <c r="C96" s="244" t="s">
        <v>280</v>
      </c>
      <c r="D96" s="244" t="s">
        <v>280</v>
      </c>
      <c r="E96">
        <v>1972</v>
      </c>
      <c r="F96">
        <v>3</v>
      </c>
      <c r="G96">
        <v>9</v>
      </c>
      <c r="H96">
        <v>20.69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t="s">
        <v>17</v>
      </c>
      <c r="Y96" t="s">
        <v>17</v>
      </c>
    </row>
    <row r="97" spans="1:25" x14ac:dyDescent="0.2">
      <c r="A97" t="s">
        <v>143</v>
      </c>
      <c r="B97" t="s">
        <v>180</v>
      </c>
      <c r="C97" s="244" t="s">
        <v>280</v>
      </c>
      <c r="D97" s="244" t="s">
        <v>280</v>
      </c>
      <c r="E97">
        <v>1972</v>
      </c>
      <c r="F97">
        <v>3</v>
      </c>
      <c r="G97">
        <v>10</v>
      </c>
      <c r="H97">
        <v>25.53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t="s">
        <v>17</v>
      </c>
      <c r="Y97" t="s">
        <v>17</v>
      </c>
    </row>
    <row r="98" spans="1:25" x14ac:dyDescent="0.2">
      <c r="A98" t="s">
        <v>143</v>
      </c>
      <c r="B98" t="s">
        <v>180</v>
      </c>
      <c r="C98" s="244" t="s">
        <v>280</v>
      </c>
      <c r="D98" s="244" t="s">
        <v>280</v>
      </c>
      <c r="E98">
        <v>1972</v>
      </c>
      <c r="F98">
        <v>3</v>
      </c>
      <c r="G98">
        <v>11</v>
      </c>
      <c r="H98">
        <v>24.2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t="s">
        <v>17</v>
      </c>
      <c r="Y98" t="s">
        <v>17</v>
      </c>
    </row>
    <row r="99" spans="1:25" x14ac:dyDescent="0.2">
      <c r="A99" t="s">
        <v>143</v>
      </c>
      <c r="B99" t="s">
        <v>180</v>
      </c>
      <c r="C99" s="244" t="s">
        <v>280</v>
      </c>
      <c r="D99" s="244" t="s">
        <v>280</v>
      </c>
      <c r="E99">
        <v>1972</v>
      </c>
      <c r="F99">
        <v>3</v>
      </c>
      <c r="G99">
        <v>12</v>
      </c>
      <c r="H99">
        <v>21.54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t="s">
        <v>17</v>
      </c>
      <c r="Y99" t="s">
        <v>17</v>
      </c>
    </row>
    <row r="100" spans="1:25" x14ac:dyDescent="0.2">
      <c r="A100" t="s">
        <v>143</v>
      </c>
      <c r="B100" t="s">
        <v>180</v>
      </c>
      <c r="C100" s="244" t="s">
        <v>280</v>
      </c>
      <c r="D100" s="244" t="s">
        <v>280</v>
      </c>
      <c r="E100">
        <v>1972</v>
      </c>
      <c r="F100">
        <v>3</v>
      </c>
      <c r="G100">
        <v>13</v>
      </c>
      <c r="H100">
        <v>21.3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t="s">
        <v>17</v>
      </c>
      <c r="Y100" t="s">
        <v>17</v>
      </c>
    </row>
    <row r="101" spans="1:25" x14ac:dyDescent="0.2">
      <c r="A101" t="s">
        <v>143</v>
      </c>
      <c r="B101" t="s">
        <v>180</v>
      </c>
      <c r="C101" s="244" t="s">
        <v>280</v>
      </c>
      <c r="D101" s="244" t="s">
        <v>280</v>
      </c>
      <c r="E101">
        <v>1972</v>
      </c>
      <c r="F101">
        <v>3</v>
      </c>
      <c r="G101">
        <v>14</v>
      </c>
      <c r="H101">
        <v>23.47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t="s">
        <v>17</v>
      </c>
      <c r="Y101" t="s">
        <v>17</v>
      </c>
    </row>
    <row r="102" spans="1:25" x14ac:dyDescent="0.2">
      <c r="A102" t="s">
        <v>143</v>
      </c>
      <c r="B102" t="s">
        <v>180</v>
      </c>
      <c r="C102" s="244" t="s">
        <v>280</v>
      </c>
      <c r="D102" s="244" t="s">
        <v>280</v>
      </c>
      <c r="E102">
        <v>1972</v>
      </c>
      <c r="F102">
        <v>4</v>
      </c>
      <c r="G102">
        <v>1</v>
      </c>
      <c r="H102">
        <v>27.35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t="s">
        <v>17</v>
      </c>
      <c r="Y102" t="s">
        <v>17</v>
      </c>
    </row>
    <row r="103" spans="1:25" x14ac:dyDescent="0.2">
      <c r="A103" t="s">
        <v>143</v>
      </c>
      <c r="B103" t="s">
        <v>180</v>
      </c>
      <c r="C103" s="244" t="s">
        <v>280</v>
      </c>
      <c r="D103" s="244" t="s">
        <v>280</v>
      </c>
      <c r="E103">
        <v>1972</v>
      </c>
      <c r="F103">
        <v>4</v>
      </c>
      <c r="G103">
        <v>2</v>
      </c>
      <c r="H103">
        <v>28.56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t="s">
        <v>17</v>
      </c>
      <c r="Y103" t="s">
        <v>17</v>
      </c>
    </row>
    <row r="104" spans="1:25" x14ac:dyDescent="0.2">
      <c r="A104" t="s">
        <v>143</v>
      </c>
      <c r="B104" t="s">
        <v>180</v>
      </c>
      <c r="C104" s="244" t="s">
        <v>280</v>
      </c>
      <c r="D104" s="244" t="s">
        <v>280</v>
      </c>
      <c r="E104">
        <v>1972</v>
      </c>
      <c r="F104">
        <v>4</v>
      </c>
      <c r="G104">
        <v>3</v>
      </c>
      <c r="H104">
        <v>22.99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t="s">
        <v>17</v>
      </c>
      <c r="Y104" t="s">
        <v>17</v>
      </c>
    </row>
    <row r="105" spans="1:25" x14ac:dyDescent="0.2">
      <c r="A105" t="s">
        <v>143</v>
      </c>
      <c r="B105" t="s">
        <v>180</v>
      </c>
      <c r="C105" s="244" t="s">
        <v>280</v>
      </c>
      <c r="D105" s="244" t="s">
        <v>280</v>
      </c>
      <c r="E105">
        <v>1972</v>
      </c>
      <c r="F105">
        <v>4</v>
      </c>
      <c r="G105">
        <v>4</v>
      </c>
      <c r="H105">
        <v>23.84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t="s">
        <v>17</v>
      </c>
      <c r="Y105" t="s">
        <v>17</v>
      </c>
    </row>
    <row r="106" spans="1:25" x14ac:dyDescent="0.2">
      <c r="A106" t="s">
        <v>143</v>
      </c>
      <c r="B106" t="s">
        <v>180</v>
      </c>
      <c r="C106" s="244" t="s">
        <v>280</v>
      </c>
      <c r="D106" s="244" t="s">
        <v>280</v>
      </c>
      <c r="E106">
        <v>1972</v>
      </c>
      <c r="F106">
        <v>4</v>
      </c>
      <c r="G106">
        <v>5</v>
      </c>
      <c r="H106">
        <v>20.57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t="s">
        <v>17</v>
      </c>
      <c r="Y106" t="s">
        <v>17</v>
      </c>
    </row>
    <row r="107" spans="1:25" x14ac:dyDescent="0.2">
      <c r="A107" t="s">
        <v>143</v>
      </c>
      <c r="B107" t="s">
        <v>180</v>
      </c>
      <c r="C107" s="244" t="s">
        <v>280</v>
      </c>
      <c r="D107" s="244" t="s">
        <v>280</v>
      </c>
      <c r="E107">
        <v>1972</v>
      </c>
      <c r="F107">
        <v>4</v>
      </c>
      <c r="G107">
        <v>6</v>
      </c>
      <c r="H107">
        <v>22.14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t="s">
        <v>17</v>
      </c>
      <c r="Y107" t="s">
        <v>17</v>
      </c>
    </row>
    <row r="108" spans="1:25" x14ac:dyDescent="0.2">
      <c r="A108" t="s">
        <v>143</v>
      </c>
      <c r="B108" t="s">
        <v>180</v>
      </c>
      <c r="C108" s="244" t="s">
        <v>280</v>
      </c>
      <c r="D108" s="244" t="s">
        <v>280</v>
      </c>
      <c r="E108">
        <v>1972</v>
      </c>
      <c r="F108">
        <v>4</v>
      </c>
      <c r="G108">
        <v>7</v>
      </c>
      <c r="H108">
        <v>18.27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t="s">
        <v>17</v>
      </c>
      <c r="Y108" t="s">
        <v>17</v>
      </c>
    </row>
    <row r="109" spans="1:25" x14ac:dyDescent="0.2">
      <c r="A109" t="s">
        <v>143</v>
      </c>
      <c r="B109" t="s">
        <v>180</v>
      </c>
      <c r="C109" s="244" t="s">
        <v>280</v>
      </c>
      <c r="D109" s="244" t="s">
        <v>280</v>
      </c>
      <c r="E109">
        <v>1972</v>
      </c>
      <c r="F109">
        <v>4</v>
      </c>
      <c r="G109">
        <v>8</v>
      </c>
      <c r="H109">
        <v>24.68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t="s">
        <v>17</v>
      </c>
      <c r="Y109" t="s">
        <v>17</v>
      </c>
    </row>
    <row r="110" spans="1:25" x14ac:dyDescent="0.2">
      <c r="A110" t="s">
        <v>143</v>
      </c>
      <c r="B110" t="s">
        <v>180</v>
      </c>
      <c r="C110" s="244" t="s">
        <v>280</v>
      </c>
      <c r="D110" s="244" t="s">
        <v>280</v>
      </c>
      <c r="E110">
        <v>1972</v>
      </c>
      <c r="F110">
        <v>4</v>
      </c>
      <c r="G110">
        <v>9</v>
      </c>
      <c r="H110">
        <v>32.67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t="s">
        <v>17</v>
      </c>
      <c r="Y110" t="s">
        <v>17</v>
      </c>
    </row>
    <row r="111" spans="1:25" x14ac:dyDescent="0.2">
      <c r="A111" t="s">
        <v>143</v>
      </c>
      <c r="B111" t="s">
        <v>180</v>
      </c>
      <c r="C111" s="244" t="s">
        <v>280</v>
      </c>
      <c r="D111" s="244" t="s">
        <v>280</v>
      </c>
      <c r="E111">
        <v>1972</v>
      </c>
      <c r="F111">
        <v>4</v>
      </c>
      <c r="G111">
        <v>10</v>
      </c>
      <c r="H111">
        <v>24.44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t="s">
        <v>17</v>
      </c>
      <c r="Y111" t="s">
        <v>17</v>
      </c>
    </row>
    <row r="112" spans="1:25" x14ac:dyDescent="0.2">
      <c r="A112" t="s">
        <v>143</v>
      </c>
      <c r="B112" t="s">
        <v>180</v>
      </c>
      <c r="C112" s="244" t="s">
        <v>280</v>
      </c>
      <c r="D112" s="244" t="s">
        <v>280</v>
      </c>
      <c r="E112">
        <v>1972</v>
      </c>
      <c r="F112">
        <v>4</v>
      </c>
      <c r="G112">
        <v>11</v>
      </c>
      <c r="H112">
        <v>31.94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t="s">
        <v>17</v>
      </c>
      <c r="Y112" t="s">
        <v>17</v>
      </c>
    </row>
    <row r="113" spans="1:25" x14ac:dyDescent="0.2">
      <c r="A113" t="s">
        <v>143</v>
      </c>
      <c r="B113" t="s">
        <v>180</v>
      </c>
      <c r="C113" s="244" t="s">
        <v>280</v>
      </c>
      <c r="D113" s="244" t="s">
        <v>280</v>
      </c>
      <c r="E113">
        <v>1972</v>
      </c>
      <c r="F113">
        <v>4</v>
      </c>
      <c r="G113">
        <v>12</v>
      </c>
      <c r="H113">
        <v>23.72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t="s">
        <v>17</v>
      </c>
      <c r="Y113" t="s">
        <v>17</v>
      </c>
    </row>
    <row r="114" spans="1:25" x14ac:dyDescent="0.2">
      <c r="A114" t="s">
        <v>143</v>
      </c>
      <c r="B114" t="s">
        <v>180</v>
      </c>
      <c r="C114" s="244" t="s">
        <v>280</v>
      </c>
      <c r="D114" s="244" t="s">
        <v>280</v>
      </c>
      <c r="E114">
        <v>1972</v>
      </c>
      <c r="F114">
        <v>4</v>
      </c>
      <c r="G114">
        <v>13</v>
      </c>
      <c r="H114">
        <v>18.510000000000002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t="s">
        <v>17</v>
      </c>
      <c r="Y114" t="s">
        <v>17</v>
      </c>
    </row>
    <row r="115" spans="1:25" x14ac:dyDescent="0.2">
      <c r="A115" t="s">
        <v>143</v>
      </c>
      <c r="B115" t="s">
        <v>180</v>
      </c>
      <c r="C115" s="244" t="s">
        <v>280</v>
      </c>
      <c r="D115" s="244" t="s">
        <v>280</v>
      </c>
      <c r="E115">
        <v>1972</v>
      </c>
      <c r="F115">
        <v>4</v>
      </c>
      <c r="G115">
        <v>14</v>
      </c>
      <c r="H115">
        <v>27.83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t="s">
        <v>17</v>
      </c>
      <c r="Y115" t="s">
        <v>17</v>
      </c>
    </row>
    <row r="116" spans="1:25" x14ac:dyDescent="0.2">
      <c r="A116" t="s">
        <v>143</v>
      </c>
      <c r="B116" t="s">
        <v>180</v>
      </c>
      <c r="C116" s="244" t="s">
        <v>280</v>
      </c>
      <c r="D116" s="244" t="s">
        <v>280</v>
      </c>
      <c r="E116">
        <v>1974</v>
      </c>
      <c r="F116">
        <v>1</v>
      </c>
      <c r="G116">
        <v>1</v>
      </c>
      <c r="H116">
        <v>15.972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t="s">
        <v>17</v>
      </c>
      <c r="Y116" t="s">
        <v>17</v>
      </c>
    </row>
    <row r="117" spans="1:25" x14ac:dyDescent="0.2">
      <c r="A117" t="s">
        <v>143</v>
      </c>
      <c r="B117" t="s">
        <v>180</v>
      </c>
      <c r="C117" s="244" t="s">
        <v>280</v>
      </c>
      <c r="D117" s="244" t="s">
        <v>280</v>
      </c>
      <c r="E117">
        <v>1974</v>
      </c>
      <c r="F117">
        <v>1</v>
      </c>
      <c r="G117">
        <v>2</v>
      </c>
      <c r="H117">
        <v>18.149999999999999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t="s">
        <v>17</v>
      </c>
      <c r="Y117" t="s">
        <v>17</v>
      </c>
    </row>
    <row r="118" spans="1:25" x14ac:dyDescent="0.2">
      <c r="A118" t="s">
        <v>143</v>
      </c>
      <c r="B118" t="s">
        <v>180</v>
      </c>
      <c r="C118" s="244" t="s">
        <v>280</v>
      </c>
      <c r="D118" s="244" t="s">
        <v>280</v>
      </c>
      <c r="E118">
        <v>1974</v>
      </c>
      <c r="F118">
        <v>1</v>
      </c>
      <c r="G118">
        <v>3</v>
      </c>
      <c r="H118">
        <v>27.225000000000001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t="s">
        <v>17</v>
      </c>
      <c r="Y118" t="s">
        <v>17</v>
      </c>
    </row>
    <row r="119" spans="1:25" x14ac:dyDescent="0.2">
      <c r="A119" t="s">
        <v>143</v>
      </c>
      <c r="B119" t="s">
        <v>180</v>
      </c>
      <c r="C119" s="244" t="s">
        <v>280</v>
      </c>
      <c r="D119" s="244" t="s">
        <v>280</v>
      </c>
      <c r="E119">
        <v>1974</v>
      </c>
      <c r="F119">
        <v>1</v>
      </c>
      <c r="G119">
        <v>4</v>
      </c>
      <c r="H119">
        <v>35.573999999999998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t="s">
        <v>17</v>
      </c>
      <c r="Y119" t="s">
        <v>17</v>
      </c>
    </row>
    <row r="120" spans="1:25" x14ac:dyDescent="0.2">
      <c r="A120" t="s">
        <v>143</v>
      </c>
      <c r="B120" t="s">
        <v>180</v>
      </c>
      <c r="C120" s="244" t="s">
        <v>280</v>
      </c>
      <c r="D120" s="244" t="s">
        <v>280</v>
      </c>
      <c r="E120">
        <v>1974</v>
      </c>
      <c r="F120">
        <v>1</v>
      </c>
      <c r="G120">
        <v>5</v>
      </c>
      <c r="H120">
        <v>33.759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t="s">
        <v>17</v>
      </c>
      <c r="Y120" t="s">
        <v>17</v>
      </c>
    </row>
    <row r="121" spans="1:25" x14ac:dyDescent="0.2">
      <c r="A121" t="s">
        <v>143</v>
      </c>
      <c r="B121" t="s">
        <v>180</v>
      </c>
      <c r="C121" s="244" t="s">
        <v>280</v>
      </c>
      <c r="D121" s="244" t="s">
        <v>280</v>
      </c>
      <c r="E121">
        <v>1974</v>
      </c>
      <c r="F121">
        <v>1</v>
      </c>
      <c r="G121">
        <v>6</v>
      </c>
      <c r="H121">
        <v>35.332000000000001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t="s">
        <v>17</v>
      </c>
      <c r="Y121" t="s">
        <v>17</v>
      </c>
    </row>
    <row r="122" spans="1:25" x14ac:dyDescent="0.2">
      <c r="A122" t="s">
        <v>143</v>
      </c>
      <c r="B122" t="s">
        <v>180</v>
      </c>
      <c r="C122" s="244" t="s">
        <v>280</v>
      </c>
      <c r="D122" s="244" t="s">
        <v>280</v>
      </c>
      <c r="E122">
        <v>1974</v>
      </c>
      <c r="F122">
        <v>1</v>
      </c>
      <c r="G122">
        <v>7</v>
      </c>
      <c r="H122">
        <v>30.975999999999999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t="s">
        <v>17</v>
      </c>
      <c r="Y122" t="s">
        <v>17</v>
      </c>
    </row>
    <row r="123" spans="1:25" x14ac:dyDescent="0.2">
      <c r="A123" t="s">
        <v>143</v>
      </c>
      <c r="B123" t="s">
        <v>180</v>
      </c>
      <c r="C123" s="244" t="s">
        <v>280</v>
      </c>
      <c r="D123" s="244" t="s">
        <v>280</v>
      </c>
      <c r="E123">
        <v>1974</v>
      </c>
      <c r="F123">
        <v>1</v>
      </c>
      <c r="G123">
        <v>8</v>
      </c>
      <c r="H123">
        <v>26.378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t="s">
        <v>17</v>
      </c>
      <c r="Y123" t="s">
        <v>17</v>
      </c>
    </row>
    <row r="124" spans="1:25" x14ac:dyDescent="0.2">
      <c r="A124" t="s">
        <v>143</v>
      </c>
      <c r="B124" t="s">
        <v>180</v>
      </c>
      <c r="C124" s="244" t="s">
        <v>280</v>
      </c>
      <c r="D124" s="244" t="s">
        <v>280</v>
      </c>
      <c r="E124">
        <v>1974</v>
      </c>
      <c r="F124">
        <v>1</v>
      </c>
      <c r="G124">
        <v>9</v>
      </c>
      <c r="H124">
        <v>29.524000000000001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t="s">
        <v>17</v>
      </c>
      <c r="Y124" t="s">
        <v>17</v>
      </c>
    </row>
    <row r="125" spans="1:25" x14ac:dyDescent="0.2">
      <c r="A125" t="s">
        <v>143</v>
      </c>
      <c r="B125" t="s">
        <v>180</v>
      </c>
      <c r="C125" s="244" t="s">
        <v>280</v>
      </c>
      <c r="D125" s="244" t="s">
        <v>280</v>
      </c>
      <c r="E125">
        <v>1974</v>
      </c>
      <c r="F125">
        <v>1</v>
      </c>
      <c r="G125">
        <v>10</v>
      </c>
      <c r="H125">
        <v>37.872999999999998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t="s">
        <v>17</v>
      </c>
      <c r="Y125" t="s">
        <v>17</v>
      </c>
    </row>
    <row r="126" spans="1:25" x14ac:dyDescent="0.2">
      <c r="A126" t="s">
        <v>143</v>
      </c>
      <c r="B126" t="s">
        <v>180</v>
      </c>
      <c r="C126" s="244" t="s">
        <v>280</v>
      </c>
      <c r="D126" s="244" t="s">
        <v>280</v>
      </c>
      <c r="E126">
        <v>1974</v>
      </c>
      <c r="F126">
        <v>1</v>
      </c>
      <c r="G126">
        <v>11</v>
      </c>
      <c r="H126">
        <v>35.695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t="s">
        <v>17</v>
      </c>
      <c r="Y126" t="s">
        <v>17</v>
      </c>
    </row>
    <row r="127" spans="1:25" x14ac:dyDescent="0.2">
      <c r="A127" t="s">
        <v>143</v>
      </c>
      <c r="B127" t="s">
        <v>180</v>
      </c>
      <c r="C127" s="244" t="s">
        <v>280</v>
      </c>
      <c r="D127" s="244" t="s">
        <v>280</v>
      </c>
      <c r="E127">
        <v>1974</v>
      </c>
      <c r="F127">
        <v>1</v>
      </c>
      <c r="G127">
        <v>12</v>
      </c>
      <c r="H127">
        <v>34.484999999999999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t="s">
        <v>17</v>
      </c>
      <c r="Y127" t="s">
        <v>17</v>
      </c>
    </row>
    <row r="128" spans="1:25" x14ac:dyDescent="0.2">
      <c r="A128" t="s">
        <v>143</v>
      </c>
      <c r="B128" t="s">
        <v>180</v>
      </c>
      <c r="C128" s="244" t="s">
        <v>280</v>
      </c>
      <c r="D128" s="244" t="s">
        <v>280</v>
      </c>
      <c r="E128">
        <v>1974</v>
      </c>
      <c r="F128">
        <v>1</v>
      </c>
      <c r="G128">
        <v>13</v>
      </c>
      <c r="H128">
        <v>35.210999999999999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t="s">
        <v>17</v>
      </c>
      <c r="Y128" t="s">
        <v>17</v>
      </c>
    </row>
    <row r="129" spans="1:25" x14ac:dyDescent="0.2">
      <c r="A129" t="s">
        <v>143</v>
      </c>
      <c r="B129" t="s">
        <v>180</v>
      </c>
      <c r="C129" s="244" t="s">
        <v>280</v>
      </c>
      <c r="D129" s="244" t="s">
        <v>280</v>
      </c>
      <c r="E129">
        <v>1974</v>
      </c>
      <c r="F129">
        <v>1</v>
      </c>
      <c r="G129">
        <v>14</v>
      </c>
      <c r="H129">
        <v>33.396000000000001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t="s">
        <v>17</v>
      </c>
      <c r="Y129" t="s">
        <v>17</v>
      </c>
    </row>
    <row r="130" spans="1:25" x14ac:dyDescent="0.2">
      <c r="A130" t="s">
        <v>143</v>
      </c>
      <c r="B130" t="s">
        <v>180</v>
      </c>
      <c r="C130" s="244" t="s">
        <v>280</v>
      </c>
      <c r="D130" s="244" t="s">
        <v>280</v>
      </c>
      <c r="E130">
        <v>1974</v>
      </c>
      <c r="F130">
        <v>2</v>
      </c>
      <c r="G130">
        <v>1</v>
      </c>
      <c r="H130">
        <v>13.673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t="s">
        <v>17</v>
      </c>
      <c r="Y130" t="s">
        <v>17</v>
      </c>
    </row>
    <row r="131" spans="1:25" x14ac:dyDescent="0.2">
      <c r="A131" t="s">
        <v>143</v>
      </c>
      <c r="B131" t="s">
        <v>180</v>
      </c>
      <c r="C131" s="244" t="s">
        <v>280</v>
      </c>
      <c r="D131" s="244" t="s">
        <v>280</v>
      </c>
      <c r="E131">
        <v>1974</v>
      </c>
      <c r="F131">
        <v>2</v>
      </c>
      <c r="G131">
        <v>2</v>
      </c>
      <c r="H131">
        <v>14.398999999999999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t="s">
        <v>17</v>
      </c>
      <c r="Y131" t="s">
        <v>17</v>
      </c>
    </row>
    <row r="132" spans="1:25" x14ac:dyDescent="0.2">
      <c r="A132" t="s">
        <v>143</v>
      </c>
      <c r="B132" t="s">
        <v>180</v>
      </c>
      <c r="C132" s="244" t="s">
        <v>280</v>
      </c>
      <c r="D132" s="244" t="s">
        <v>280</v>
      </c>
      <c r="E132">
        <v>1974</v>
      </c>
      <c r="F132">
        <v>2</v>
      </c>
      <c r="G132">
        <v>3</v>
      </c>
      <c r="H132">
        <v>23.716000000000001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t="s">
        <v>17</v>
      </c>
      <c r="Y132" t="s">
        <v>17</v>
      </c>
    </row>
    <row r="133" spans="1:25" x14ac:dyDescent="0.2">
      <c r="A133" t="s">
        <v>143</v>
      </c>
      <c r="B133" t="s">
        <v>180</v>
      </c>
      <c r="C133" s="244" t="s">
        <v>280</v>
      </c>
      <c r="D133" s="244" t="s">
        <v>280</v>
      </c>
      <c r="E133">
        <v>1974</v>
      </c>
      <c r="F133">
        <v>2</v>
      </c>
      <c r="G133">
        <v>4</v>
      </c>
      <c r="H133">
        <v>30.613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t="s">
        <v>17</v>
      </c>
      <c r="Y133" t="s">
        <v>17</v>
      </c>
    </row>
    <row r="134" spans="1:25" x14ac:dyDescent="0.2">
      <c r="A134" t="s">
        <v>143</v>
      </c>
      <c r="B134" t="s">
        <v>180</v>
      </c>
      <c r="C134" s="244" t="s">
        <v>280</v>
      </c>
      <c r="D134" s="244" t="s">
        <v>280</v>
      </c>
      <c r="E134">
        <v>1974</v>
      </c>
      <c r="F134">
        <v>2</v>
      </c>
      <c r="G134">
        <v>5</v>
      </c>
      <c r="H134">
        <v>32.186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t="s">
        <v>17</v>
      </c>
      <c r="Y134" t="s">
        <v>17</v>
      </c>
    </row>
    <row r="135" spans="1:25" x14ac:dyDescent="0.2">
      <c r="A135" t="s">
        <v>143</v>
      </c>
      <c r="B135" t="s">
        <v>180</v>
      </c>
      <c r="C135" s="244" t="s">
        <v>280</v>
      </c>
      <c r="D135" s="244" t="s">
        <v>280</v>
      </c>
      <c r="E135">
        <v>1974</v>
      </c>
      <c r="F135">
        <v>2</v>
      </c>
      <c r="G135">
        <v>6</v>
      </c>
      <c r="H135">
        <v>28.797999999999998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t="s">
        <v>17</v>
      </c>
      <c r="Y135" t="s">
        <v>17</v>
      </c>
    </row>
    <row r="136" spans="1:25" x14ac:dyDescent="0.2">
      <c r="A136" t="s">
        <v>143</v>
      </c>
      <c r="B136" t="s">
        <v>180</v>
      </c>
      <c r="C136" s="244" t="s">
        <v>280</v>
      </c>
      <c r="D136" s="244" t="s">
        <v>280</v>
      </c>
      <c r="E136">
        <v>1974</v>
      </c>
      <c r="F136">
        <v>2</v>
      </c>
      <c r="G136">
        <v>7</v>
      </c>
      <c r="H136">
        <v>25.773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t="s">
        <v>17</v>
      </c>
      <c r="Y136" t="s">
        <v>17</v>
      </c>
    </row>
    <row r="137" spans="1:25" x14ac:dyDescent="0.2">
      <c r="A137" t="s">
        <v>143</v>
      </c>
      <c r="B137" t="s">
        <v>180</v>
      </c>
      <c r="C137" s="244" t="s">
        <v>280</v>
      </c>
      <c r="D137" s="244" t="s">
        <v>280</v>
      </c>
      <c r="E137">
        <v>1974</v>
      </c>
      <c r="F137">
        <v>2</v>
      </c>
      <c r="G137">
        <v>8</v>
      </c>
      <c r="H137">
        <v>22.748000000000001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t="s">
        <v>17</v>
      </c>
      <c r="Y137" t="s">
        <v>17</v>
      </c>
    </row>
    <row r="138" spans="1:25" x14ac:dyDescent="0.2">
      <c r="A138" t="s">
        <v>143</v>
      </c>
      <c r="B138" t="s">
        <v>180</v>
      </c>
      <c r="C138" s="244" t="s">
        <v>280</v>
      </c>
      <c r="D138" s="244" t="s">
        <v>280</v>
      </c>
      <c r="E138">
        <v>1974</v>
      </c>
      <c r="F138">
        <v>2</v>
      </c>
      <c r="G138">
        <v>9</v>
      </c>
      <c r="H138">
        <v>34.122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t="s">
        <v>17</v>
      </c>
      <c r="Y138" t="s">
        <v>17</v>
      </c>
    </row>
    <row r="139" spans="1:25" x14ac:dyDescent="0.2">
      <c r="A139" t="s">
        <v>143</v>
      </c>
      <c r="B139" t="s">
        <v>180</v>
      </c>
      <c r="C139" s="244" t="s">
        <v>280</v>
      </c>
      <c r="D139" s="244" t="s">
        <v>280</v>
      </c>
      <c r="E139">
        <v>1974</v>
      </c>
      <c r="F139">
        <v>2</v>
      </c>
      <c r="G139">
        <v>10</v>
      </c>
      <c r="H139">
        <v>31.823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t="s">
        <v>17</v>
      </c>
      <c r="Y139" t="s">
        <v>17</v>
      </c>
    </row>
    <row r="140" spans="1:25" x14ac:dyDescent="0.2">
      <c r="A140" t="s">
        <v>143</v>
      </c>
      <c r="B140" t="s">
        <v>180</v>
      </c>
      <c r="C140" s="244" t="s">
        <v>280</v>
      </c>
      <c r="D140" s="244" t="s">
        <v>280</v>
      </c>
      <c r="E140">
        <v>1974</v>
      </c>
      <c r="F140">
        <v>2</v>
      </c>
      <c r="G140">
        <v>11</v>
      </c>
      <c r="H140">
        <v>35.453000000000003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t="s">
        <v>17</v>
      </c>
      <c r="Y140" t="s">
        <v>17</v>
      </c>
    </row>
    <row r="141" spans="1:25" x14ac:dyDescent="0.2">
      <c r="A141" t="s">
        <v>143</v>
      </c>
      <c r="B141" t="s">
        <v>180</v>
      </c>
      <c r="C141" s="244" t="s">
        <v>280</v>
      </c>
      <c r="D141" s="244" t="s">
        <v>280</v>
      </c>
      <c r="E141">
        <v>1974</v>
      </c>
      <c r="F141">
        <v>2</v>
      </c>
      <c r="G141">
        <v>12</v>
      </c>
      <c r="H141">
        <v>31.218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t="s">
        <v>17</v>
      </c>
      <c r="Y141" t="s">
        <v>17</v>
      </c>
    </row>
    <row r="142" spans="1:25" x14ac:dyDescent="0.2">
      <c r="A142" t="s">
        <v>143</v>
      </c>
      <c r="B142" t="s">
        <v>180</v>
      </c>
      <c r="C142" s="244" t="s">
        <v>280</v>
      </c>
      <c r="D142" s="244" t="s">
        <v>280</v>
      </c>
      <c r="E142">
        <v>1974</v>
      </c>
      <c r="F142">
        <v>2</v>
      </c>
      <c r="G142">
        <v>13</v>
      </c>
      <c r="H142">
        <v>29.161000000000001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t="s">
        <v>17</v>
      </c>
      <c r="Y142" t="s">
        <v>17</v>
      </c>
    </row>
    <row r="143" spans="1:25" x14ac:dyDescent="0.2">
      <c r="A143" t="s">
        <v>143</v>
      </c>
      <c r="B143" t="s">
        <v>180</v>
      </c>
      <c r="C143" s="244" t="s">
        <v>280</v>
      </c>
      <c r="D143" s="244" t="s">
        <v>280</v>
      </c>
      <c r="E143">
        <v>1974</v>
      </c>
      <c r="F143">
        <v>2</v>
      </c>
      <c r="G143">
        <v>14</v>
      </c>
      <c r="H143">
        <v>33.759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t="s">
        <v>17</v>
      </c>
      <c r="Y143" t="s">
        <v>17</v>
      </c>
    </row>
    <row r="144" spans="1:25" x14ac:dyDescent="0.2">
      <c r="A144" t="s">
        <v>143</v>
      </c>
      <c r="B144" t="s">
        <v>180</v>
      </c>
      <c r="C144" s="244" t="s">
        <v>280</v>
      </c>
      <c r="D144" s="244" t="s">
        <v>280</v>
      </c>
      <c r="E144">
        <v>1974</v>
      </c>
      <c r="F144">
        <v>3</v>
      </c>
      <c r="G144">
        <v>1</v>
      </c>
      <c r="H144">
        <v>18.997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t="s">
        <v>17</v>
      </c>
      <c r="Y144" t="s">
        <v>17</v>
      </c>
    </row>
    <row r="145" spans="1:25" x14ac:dyDescent="0.2">
      <c r="A145" t="s">
        <v>143</v>
      </c>
      <c r="B145" t="s">
        <v>180</v>
      </c>
      <c r="C145" s="244" t="s">
        <v>280</v>
      </c>
      <c r="D145" s="244" t="s">
        <v>280</v>
      </c>
      <c r="E145">
        <v>1974</v>
      </c>
      <c r="F145">
        <v>3</v>
      </c>
      <c r="G145">
        <v>2</v>
      </c>
      <c r="H145">
        <v>15.851000000000001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t="s">
        <v>17</v>
      </c>
      <c r="Y145" t="s">
        <v>17</v>
      </c>
    </row>
    <row r="146" spans="1:25" x14ac:dyDescent="0.2">
      <c r="A146" t="s">
        <v>143</v>
      </c>
      <c r="B146" t="s">
        <v>180</v>
      </c>
      <c r="C146" s="244" t="s">
        <v>280</v>
      </c>
      <c r="D146" s="244" t="s">
        <v>280</v>
      </c>
      <c r="E146">
        <v>1974</v>
      </c>
      <c r="F146">
        <v>3</v>
      </c>
      <c r="G146">
        <v>3</v>
      </c>
      <c r="H146">
        <v>24.079000000000001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</row>
    <row r="147" spans="1:25" x14ac:dyDescent="0.2">
      <c r="A147" t="s">
        <v>143</v>
      </c>
      <c r="B147" t="s">
        <v>180</v>
      </c>
      <c r="C147" s="244" t="s">
        <v>280</v>
      </c>
      <c r="D147" s="244" t="s">
        <v>280</v>
      </c>
      <c r="E147">
        <v>1974</v>
      </c>
      <c r="F147">
        <v>3</v>
      </c>
      <c r="G147">
        <v>4</v>
      </c>
      <c r="H147">
        <v>34.847999999999999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t="s">
        <v>17</v>
      </c>
      <c r="Y147" t="s">
        <v>17</v>
      </c>
    </row>
    <row r="148" spans="1:25" x14ac:dyDescent="0.2">
      <c r="A148" t="s">
        <v>143</v>
      </c>
      <c r="B148" t="s">
        <v>180</v>
      </c>
      <c r="C148" s="244" t="s">
        <v>280</v>
      </c>
      <c r="D148" s="244" t="s">
        <v>280</v>
      </c>
      <c r="E148">
        <v>1974</v>
      </c>
      <c r="F148">
        <v>3</v>
      </c>
      <c r="G148">
        <v>5</v>
      </c>
      <c r="H148">
        <v>28.677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t="s">
        <v>17</v>
      </c>
      <c r="Y148" t="s">
        <v>17</v>
      </c>
    </row>
    <row r="149" spans="1:25" x14ac:dyDescent="0.2">
      <c r="A149" t="s">
        <v>143</v>
      </c>
      <c r="B149" t="s">
        <v>180</v>
      </c>
      <c r="C149" s="244" t="s">
        <v>280</v>
      </c>
      <c r="D149" s="244" t="s">
        <v>280</v>
      </c>
      <c r="E149">
        <v>1974</v>
      </c>
      <c r="F149">
        <v>3</v>
      </c>
      <c r="G149">
        <v>6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t="s">
        <v>17</v>
      </c>
      <c r="Y149" t="s">
        <v>17</v>
      </c>
    </row>
    <row r="150" spans="1:25" x14ac:dyDescent="0.2">
      <c r="A150" t="s">
        <v>143</v>
      </c>
      <c r="B150" t="s">
        <v>180</v>
      </c>
      <c r="C150" s="244" t="s">
        <v>280</v>
      </c>
      <c r="D150" s="244" t="s">
        <v>280</v>
      </c>
      <c r="E150">
        <v>1974</v>
      </c>
      <c r="F150">
        <v>3</v>
      </c>
      <c r="G150">
        <v>7</v>
      </c>
      <c r="H150">
        <v>26.257000000000001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t="s">
        <v>17</v>
      </c>
      <c r="Y150" t="s">
        <v>17</v>
      </c>
    </row>
    <row r="151" spans="1:25" x14ac:dyDescent="0.2">
      <c r="A151" t="s">
        <v>143</v>
      </c>
      <c r="B151" t="s">
        <v>180</v>
      </c>
      <c r="C151" s="244" t="s">
        <v>280</v>
      </c>
      <c r="D151" s="244" t="s">
        <v>280</v>
      </c>
      <c r="E151">
        <v>1974</v>
      </c>
      <c r="F151">
        <v>3</v>
      </c>
      <c r="G151">
        <v>8</v>
      </c>
      <c r="H151">
        <v>22.748000000000001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t="s">
        <v>17</v>
      </c>
      <c r="Y151" t="s">
        <v>17</v>
      </c>
    </row>
    <row r="152" spans="1:25" x14ac:dyDescent="0.2">
      <c r="A152" t="s">
        <v>143</v>
      </c>
      <c r="B152" t="s">
        <v>180</v>
      </c>
      <c r="C152" s="244" t="s">
        <v>280</v>
      </c>
      <c r="D152" s="244" t="s">
        <v>280</v>
      </c>
      <c r="E152">
        <v>1974</v>
      </c>
      <c r="F152">
        <v>3</v>
      </c>
      <c r="G152">
        <v>9</v>
      </c>
      <c r="H152">
        <v>30.007999999999999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t="s">
        <v>17</v>
      </c>
      <c r="Y152" t="s">
        <v>17</v>
      </c>
    </row>
    <row r="153" spans="1:25" x14ac:dyDescent="0.2">
      <c r="A153" t="s">
        <v>143</v>
      </c>
      <c r="B153" t="s">
        <v>180</v>
      </c>
      <c r="C153" s="244" t="s">
        <v>280</v>
      </c>
      <c r="D153" s="244" t="s">
        <v>280</v>
      </c>
      <c r="E153">
        <v>1974</v>
      </c>
      <c r="F153">
        <v>3</v>
      </c>
      <c r="G153">
        <v>10</v>
      </c>
      <c r="H153">
        <v>35.695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</row>
    <row r="154" spans="1:25" x14ac:dyDescent="0.2">
      <c r="A154" t="s">
        <v>143</v>
      </c>
      <c r="B154" t="s">
        <v>180</v>
      </c>
      <c r="C154" s="244" t="s">
        <v>280</v>
      </c>
      <c r="D154" s="244" t="s">
        <v>280</v>
      </c>
      <c r="E154">
        <v>1974</v>
      </c>
      <c r="F154">
        <v>3</v>
      </c>
      <c r="G154">
        <v>11</v>
      </c>
      <c r="H154">
        <v>30.855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t="s">
        <v>17</v>
      </c>
      <c r="Y154" t="s">
        <v>17</v>
      </c>
    </row>
    <row r="155" spans="1:25" x14ac:dyDescent="0.2">
      <c r="A155" t="s">
        <v>143</v>
      </c>
      <c r="B155" t="s">
        <v>180</v>
      </c>
      <c r="C155" s="244" t="s">
        <v>280</v>
      </c>
      <c r="D155" s="244" t="s">
        <v>280</v>
      </c>
      <c r="E155">
        <v>1974</v>
      </c>
      <c r="F155">
        <v>3</v>
      </c>
      <c r="G155">
        <v>12</v>
      </c>
      <c r="H155">
        <v>26.861999999999998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</row>
    <row r="156" spans="1:25" x14ac:dyDescent="0.2">
      <c r="A156" t="s">
        <v>143</v>
      </c>
      <c r="B156" t="s">
        <v>180</v>
      </c>
      <c r="C156" s="244" t="s">
        <v>280</v>
      </c>
      <c r="D156" s="244" t="s">
        <v>280</v>
      </c>
      <c r="E156">
        <v>1974</v>
      </c>
      <c r="F156">
        <v>3</v>
      </c>
      <c r="G156">
        <v>13</v>
      </c>
      <c r="H156">
        <v>25.047000000000001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t="s">
        <v>17</v>
      </c>
      <c r="Y156" t="s">
        <v>17</v>
      </c>
    </row>
    <row r="157" spans="1:25" x14ac:dyDescent="0.2">
      <c r="A157" t="s">
        <v>143</v>
      </c>
      <c r="B157" t="s">
        <v>180</v>
      </c>
      <c r="C157" s="244" t="s">
        <v>280</v>
      </c>
      <c r="D157" s="244" t="s">
        <v>280</v>
      </c>
      <c r="E157">
        <v>1974</v>
      </c>
      <c r="F157">
        <v>3</v>
      </c>
      <c r="G157">
        <v>14</v>
      </c>
      <c r="H157">
        <v>30.25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t="s">
        <v>17</v>
      </c>
      <c r="Y157" t="s">
        <v>17</v>
      </c>
    </row>
    <row r="158" spans="1:25" x14ac:dyDescent="0.2">
      <c r="A158" t="s">
        <v>143</v>
      </c>
      <c r="B158" t="s">
        <v>180</v>
      </c>
      <c r="C158" s="244" t="s">
        <v>280</v>
      </c>
      <c r="D158" s="244" t="s">
        <v>280</v>
      </c>
      <c r="E158">
        <v>1974</v>
      </c>
      <c r="F158">
        <v>4</v>
      </c>
      <c r="G158">
        <v>1</v>
      </c>
      <c r="H158">
        <v>19.602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t="s">
        <v>17</v>
      </c>
      <c r="Y158" t="s">
        <v>17</v>
      </c>
    </row>
    <row r="159" spans="1:25" x14ac:dyDescent="0.2">
      <c r="A159" t="s">
        <v>143</v>
      </c>
      <c r="B159" t="s">
        <v>180</v>
      </c>
      <c r="C159" s="244" t="s">
        <v>280</v>
      </c>
      <c r="D159" s="244" t="s">
        <v>280</v>
      </c>
      <c r="E159">
        <v>1974</v>
      </c>
      <c r="F159">
        <v>4</v>
      </c>
      <c r="G159">
        <v>2</v>
      </c>
      <c r="H159">
        <v>17.786999999999999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t="s">
        <v>17</v>
      </c>
      <c r="Y159" t="s">
        <v>17</v>
      </c>
    </row>
    <row r="160" spans="1:25" x14ac:dyDescent="0.2">
      <c r="A160" t="s">
        <v>143</v>
      </c>
      <c r="B160" t="s">
        <v>180</v>
      </c>
      <c r="C160" s="244" t="s">
        <v>280</v>
      </c>
      <c r="D160" s="244" t="s">
        <v>280</v>
      </c>
      <c r="E160">
        <v>1974</v>
      </c>
      <c r="F160">
        <v>4</v>
      </c>
      <c r="G160">
        <v>3</v>
      </c>
      <c r="H160">
        <v>33.154000000000003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t="s">
        <v>17</v>
      </c>
      <c r="Y160" t="s">
        <v>17</v>
      </c>
    </row>
    <row r="161" spans="1:25" x14ac:dyDescent="0.2">
      <c r="A161" t="s">
        <v>143</v>
      </c>
      <c r="B161" t="s">
        <v>180</v>
      </c>
      <c r="C161" s="244" t="s">
        <v>280</v>
      </c>
      <c r="D161" s="244" t="s">
        <v>280</v>
      </c>
      <c r="E161">
        <v>1974</v>
      </c>
      <c r="F161">
        <v>4</v>
      </c>
      <c r="G161">
        <v>4</v>
      </c>
      <c r="H161">
        <v>29.402999999999999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t="s">
        <v>17</v>
      </c>
      <c r="Y161" t="s">
        <v>17</v>
      </c>
    </row>
    <row r="162" spans="1:25" x14ac:dyDescent="0.2">
      <c r="A162" t="s">
        <v>143</v>
      </c>
      <c r="B162" t="s">
        <v>180</v>
      </c>
      <c r="C162" s="244" t="s">
        <v>280</v>
      </c>
      <c r="D162" s="244" t="s">
        <v>280</v>
      </c>
      <c r="E162">
        <v>1974</v>
      </c>
      <c r="F162">
        <v>4</v>
      </c>
      <c r="G162">
        <v>5</v>
      </c>
      <c r="H162">
        <v>26.62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t="s">
        <v>17</v>
      </c>
      <c r="Y162" t="s">
        <v>17</v>
      </c>
    </row>
    <row r="163" spans="1:25" x14ac:dyDescent="0.2">
      <c r="A163" t="s">
        <v>143</v>
      </c>
      <c r="B163" t="s">
        <v>180</v>
      </c>
      <c r="C163" s="244" t="s">
        <v>280</v>
      </c>
      <c r="D163" s="244" t="s">
        <v>280</v>
      </c>
      <c r="E163">
        <v>1974</v>
      </c>
      <c r="F163">
        <v>4</v>
      </c>
      <c r="G163">
        <v>6</v>
      </c>
      <c r="H163">
        <v>25.773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t="s">
        <v>17</v>
      </c>
      <c r="Y163" t="s">
        <v>17</v>
      </c>
    </row>
    <row r="164" spans="1:25" x14ac:dyDescent="0.2">
      <c r="A164" t="s">
        <v>143</v>
      </c>
      <c r="B164" t="s">
        <v>180</v>
      </c>
      <c r="C164" s="244" t="s">
        <v>280</v>
      </c>
      <c r="D164" s="244" t="s">
        <v>280</v>
      </c>
      <c r="E164">
        <v>1974</v>
      </c>
      <c r="F164">
        <v>4</v>
      </c>
      <c r="G164">
        <v>7</v>
      </c>
      <c r="H164">
        <v>28.193000000000001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t="s">
        <v>17</v>
      </c>
      <c r="Y164" t="s">
        <v>17</v>
      </c>
    </row>
    <row r="165" spans="1:25" x14ac:dyDescent="0.2">
      <c r="A165" t="s">
        <v>143</v>
      </c>
      <c r="B165" t="s">
        <v>180</v>
      </c>
      <c r="C165" s="244" t="s">
        <v>280</v>
      </c>
      <c r="D165" s="244" t="s">
        <v>280</v>
      </c>
      <c r="E165">
        <v>1974</v>
      </c>
      <c r="F165">
        <v>4</v>
      </c>
      <c r="G165">
        <v>8</v>
      </c>
      <c r="H165">
        <v>25.047000000000001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t="s">
        <v>17</v>
      </c>
      <c r="Y165" t="s">
        <v>17</v>
      </c>
    </row>
    <row r="166" spans="1:25" x14ac:dyDescent="0.2">
      <c r="A166" t="s">
        <v>143</v>
      </c>
      <c r="B166" t="s">
        <v>180</v>
      </c>
      <c r="C166" s="244" t="s">
        <v>280</v>
      </c>
      <c r="D166" s="244" t="s">
        <v>280</v>
      </c>
      <c r="E166">
        <v>1974</v>
      </c>
      <c r="F166">
        <v>4</v>
      </c>
      <c r="G166">
        <v>9</v>
      </c>
      <c r="H166">
        <v>33.637999999999998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t="s">
        <v>17</v>
      </c>
      <c r="Y166" t="s">
        <v>17</v>
      </c>
    </row>
    <row r="167" spans="1:25" x14ac:dyDescent="0.2">
      <c r="A167" t="s">
        <v>143</v>
      </c>
      <c r="B167" t="s">
        <v>180</v>
      </c>
      <c r="C167" s="244" t="s">
        <v>280</v>
      </c>
      <c r="D167" s="244" t="s">
        <v>280</v>
      </c>
      <c r="E167">
        <v>1974</v>
      </c>
      <c r="F167">
        <v>4</v>
      </c>
      <c r="G167">
        <v>10</v>
      </c>
      <c r="H167">
        <v>29.524000000000001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t="s">
        <v>17</v>
      </c>
      <c r="Y167" t="s">
        <v>17</v>
      </c>
    </row>
    <row r="168" spans="1:25" x14ac:dyDescent="0.2">
      <c r="A168" t="s">
        <v>143</v>
      </c>
      <c r="B168" t="s">
        <v>180</v>
      </c>
      <c r="C168" s="244" t="s">
        <v>280</v>
      </c>
      <c r="D168" s="244" t="s">
        <v>280</v>
      </c>
      <c r="E168">
        <v>1974</v>
      </c>
      <c r="F168">
        <v>4</v>
      </c>
      <c r="G168">
        <v>11</v>
      </c>
      <c r="H168">
        <v>35.090000000000003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t="s">
        <v>17</v>
      </c>
      <c r="Y168" t="s">
        <v>17</v>
      </c>
    </row>
    <row r="169" spans="1:25" x14ac:dyDescent="0.2">
      <c r="A169" t="s">
        <v>143</v>
      </c>
      <c r="B169" t="s">
        <v>180</v>
      </c>
      <c r="C169" s="244" t="s">
        <v>280</v>
      </c>
      <c r="D169" s="244" t="s">
        <v>280</v>
      </c>
      <c r="E169">
        <v>1974</v>
      </c>
      <c r="F169">
        <v>4</v>
      </c>
      <c r="G169">
        <v>12</v>
      </c>
      <c r="H169">
        <v>30.734000000000002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t="s">
        <v>17</v>
      </c>
      <c r="Y169" t="s">
        <v>17</v>
      </c>
    </row>
    <row r="170" spans="1:25" x14ac:dyDescent="0.2">
      <c r="A170" t="s">
        <v>143</v>
      </c>
      <c r="B170" t="s">
        <v>180</v>
      </c>
      <c r="C170" s="244" t="s">
        <v>280</v>
      </c>
      <c r="D170" s="244" t="s">
        <v>280</v>
      </c>
      <c r="E170">
        <v>1974</v>
      </c>
      <c r="F170">
        <v>4</v>
      </c>
      <c r="G170">
        <v>13</v>
      </c>
      <c r="H170">
        <v>27.103999999999999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t="s">
        <v>17</v>
      </c>
      <c r="Y170" t="s">
        <v>17</v>
      </c>
    </row>
    <row r="171" spans="1:25" x14ac:dyDescent="0.2">
      <c r="A171" t="s">
        <v>143</v>
      </c>
      <c r="B171" t="s">
        <v>180</v>
      </c>
      <c r="C171" s="244" t="s">
        <v>280</v>
      </c>
      <c r="D171" s="244" t="s">
        <v>280</v>
      </c>
      <c r="E171">
        <v>1974</v>
      </c>
      <c r="F171">
        <v>4</v>
      </c>
      <c r="G171">
        <v>14</v>
      </c>
      <c r="H171">
        <v>30.370999999999999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t="s">
        <v>17</v>
      </c>
      <c r="Y171" t="s">
        <v>17</v>
      </c>
    </row>
    <row r="172" spans="1:25" x14ac:dyDescent="0.2">
      <c r="A172" t="s">
        <v>143</v>
      </c>
      <c r="B172" t="s">
        <v>181</v>
      </c>
      <c r="C172" s="244" t="s">
        <v>280</v>
      </c>
      <c r="D172" s="244" t="s">
        <v>280</v>
      </c>
      <c r="E172">
        <v>1975</v>
      </c>
      <c r="F172">
        <v>1</v>
      </c>
      <c r="G172">
        <v>1</v>
      </c>
      <c r="H172">
        <v>23.353000000000002</v>
      </c>
      <c r="I172" t="s">
        <v>17</v>
      </c>
      <c r="J172" s="14" t="s">
        <v>17</v>
      </c>
      <c r="K172" s="14" t="s">
        <v>17</v>
      </c>
      <c r="L172" s="14" t="s">
        <v>17</v>
      </c>
      <c r="M172" s="14" t="s">
        <v>17</v>
      </c>
      <c r="N172" s="14" t="s">
        <v>17</v>
      </c>
      <c r="O172" s="14" t="s">
        <v>17</v>
      </c>
      <c r="P172" s="14" t="s">
        <v>17</v>
      </c>
      <c r="Q172" s="14" t="s">
        <v>17</v>
      </c>
      <c r="R172" s="14" t="s">
        <v>17</v>
      </c>
      <c r="S172" s="14" t="s">
        <v>17</v>
      </c>
      <c r="T172" s="14" t="s">
        <v>17</v>
      </c>
      <c r="U172" s="14" t="s">
        <v>17</v>
      </c>
      <c r="V172" s="14" t="s">
        <v>17</v>
      </c>
      <c r="W172" s="14" t="s">
        <v>17</v>
      </c>
      <c r="X172" s="14" t="s">
        <v>17</v>
      </c>
      <c r="Y172" s="14" t="s">
        <v>17</v>
      </c>
    </row>
    <row r="173" spans="1:25" x14ac:dyDescent="0.2">
      <c r="A173" t="s">
        <v>143</v>
      </c>
      <c r="B173" t="s">
        <v>181</v>
      </c>
      <c r="C173" s="244" t="s">
        <v>280</v>
      </c>
      <c r="D173" s="244" t="s">
        <v>280</v>
      </c>
      <c r="E173">
        <v>1975</v>
      </c>
      <c r="F173">
        <v>1</v>
      </c>
      <c r="G173">
        <v>2</v>
      </c>
      <c r="H173">
        <v>24.442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</row>
    <row r="174" spans="1:25" x14ac:dyDescent="0.2">
      <c r="A174" t="s">
        <v>143</v>
      </c>
      <c r="B174" t="s">
        <v>181</v>
      </c>
      <c r="C174" s="244" t="s">
        <v>280</v>
      </c>
      <c r="D174" s="244" t="s">
        <v>280</v>
      </c>
      <c r="E174">
        <v>1975</v>
      </c>
      <c r="F174">
        <v>1</v>
      </c>
      <c r="G174">
        <v>3</v>
      </c>
      <c r="H174">
        <v>33.033000000000001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</row>
    <row r="175" spans="1:25" x14ac:dyDescent="0.2">
      <c r="A175" t="s">
        <v>143</v>
      </c>
      <c r="B175" t="s">
        <v>181</v>
      </c>
      <c r="C175" s="244" t="s">
        <v>280</v>
      </c>
      <c r="D175" s="244" t="s">
        <v>280</v>
      </c>
      <c r="E175">
        <v>1975</v>
      </c>
      <c r="F175">
        <v>1</v>
      </c>
      <c r="G175">
        <v>4</v>
      </c>
      <c r="H175">
        <v>34.969000000000001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</row>
    <row r="176" spans="1:25" x14ac:dyDescent="0.2">
      <c r="A176" t="s">
        <v>143</v>
      </c>
      <c r="B176" t="s">
        <v>181</v>
      </c>
      <c r="C176" s="244" t="s">
        <v>280</v>
      </c>
      <c r="D176" s="244" t="s">
        <v>280</v>
      </c>
      <c r="E176">
        <v>1975</v>
      </c>
      <c r="F176">
        <v>1</v>
      </c>
      <c r="G176">
        <v>5</v>
      </c>
      <c r="H176">
        <v>41.624000000000002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</row>
    <row r="177" spans="1:25" x14ac:dyDescent="0.2">
      <c r="A177" t="s">
        <v>143</v>
      </c>
      <c r="B177" t="s">
        <v>181</v>
      </c>
      <c r="C177" s="244" t="s">
        <v>280</v>
      </c>
      <c r="D177" s="244" t="s">
        <v>280</v>
      </c>
      <c r="E177">
        <v>1975</v>
      </c>
      <c r="F177">
        <v>1</v>
      </c>
      <c r="G177">
        <v>6</v>
      </c>
      <c r="H177">
        <v>53.119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</row>
    <row r="178" spans="1:25" x14ac:dyDescent="0.2">
      <c r="A178" t="s">
        <v>143</v>
      </c>
      <c r="B178" t="s">
        <v>181</v>
      </c>
      <c r="C178" s="244" t="s">
        <v>280</v>
      </c>
      <c r="D178" s="244" t="s">
        <v>280</v>
      </c>
      <c r="E178">
        <v>1975</v>
      </c>
      <c r="F178">
        <v>1</v>
      </c>
      <c r="G178">
        <v>7</v>
      </c>
      <c r="H178">
        <v>47.552999999999997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</row>
    <row r="179" spans="1:25" x14ac:dyDescent="0.2">
      <c r="A179" t="s">
        <v>143</v>
      </c>
      <c r="B179" t="s">
        <v>181</v>
      </c>
      <c r="C179" s="244" t="s">
        <v>280</v>
      </c>
      <c r="D179" s="244" t="s">
        <v>280</v>
      </c>
      <c r="E179">
        <v>1975</v>
      </c>
      <c r="F179">
        <v>1</v>
      </c>
      <c r="G179">
        <v>8</v>
      </c>
      <c r="H179">
        <v>49.368000000000002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</row>
    <row r="180" spans="1:25" x14ac:dyDescent="0.2">
      <c r="A180" t="s">
        <v>143</v>
      </c>
      <c r="B180" t="s">
        <v>181</v>
      </c>
      <c r="C180" s="244" t="s">
        <v>280</v>
      </c>
      <c r="D180" s="244" t="s">
        <v>280</v>
      </c>
      <c r="E180">
        <v>1975</v>
      </c>
      <c r="F180">
        <v>1</v>
      </c>
      <c r="G180">
        <v>9</v>
      </c>
      <c r="H180">
        <v>43.680999999999997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</row>
    <row r="181" spans="1:25" x14ac:dyDescent="0.2">
      <c r="A181" t="s">
        <v>143</v>
      </c>
      <c r="B181" t="s">
        <v>181</v>
      </c>
      <c r="C181" s="244" t="s">
        <v>280</v>
      </c>
      <c r="D181" s="244" t="s">
        <v>280</v>
      </c>
      <c r="E181">
        <v>1975</v>
      </c>
      <c r="F181">
        <v>1</v>
      </c>
      <c r="G181">
        <v>10</v>
      </c>
      <c r="H181">
        <v>42.591999999999999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</row>
    <row r="182" spans="1:25" x14ac:dyDescent="0.2">
      <c r="A182" t="s">
        <v>143</v>
      </c>
      <c r="B182" t="s">
        <v>181</v>
      </c>
      <c r="C182" s="244" t="s">
        <v>280</v>
      </c>
      <c r="D182" s="244" t="s">
        <v>280</v>
      </c>
      <c r="E182">
        <v>1975</v>
      </c>
      <c r="F182">
        <v>1</v>
      </c>
      <c r="G182">
        <v>11</v>
      </c>
      <c r="H182">
        <v>49.005000000000003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</row>
    <row r="183" spans="1:25" x14ac:dyDescent="0.2">
      <c r="A183" t="s">
        <v>143</v>
      </c>
      <c r="B183" t="s">
        <v>181</v>
      </c>
      <c r="C183" s="244" t="s">
        <v>280</v>
      </c>
      <c r="D183" s="244" t="s">
        <v>280</v>
      </c>
      <c r="E183">
        <v>1975</v>
      </c>
      <c r="F183">
        <v>1</v>
      </c>
      <c r="G183">
        <v>12</v>
      </c>
      <c r="H183">
        <v>45.253999999999998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</row>
    <row r="184" spans="1:25" x14ac:dyDescent="0.2">
      <c r="A184" t="s">
        <v>143</v>
      </c>
      <c r="B184" t="s">
        <v>181</v>
      </c>
      <c r="C184" s="244" t="s">
        <v>280</v>
      </c>
      <c r="D184" s="244" t="s">
        <v>280</v>
      </c>
      <c r="E184">
        <v>1975</v>
      </c>
      <c r="F184">
        <v>1</v>
      </c>
      <c r="G184">
        <v>13</v>
      </c>
      <c r="H184">
        <v>52.151000000000003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</row>
    <row r="185" spans="1:25" x14ac:dyDescent="0.2">
      <c r="A185" t="s">
        <v>143</v>
      </c>
      <c r="B185" t="s">
        <v>181</v>
      </c>
      <c r="C185" s="244" t="s">
        <v>280</v>
      </c>
      <c r="D185" s="244" t="s">
        <v>280</v>
      </c>
      <c r="E185">
        <v>1975</v>
      </c>
      <c r="F185">
        <v>1</v>
      </c>
      <c r="G185">
        <v>14</v>
      </c>
      <c r="H185">
        <v>46.706000000000003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</row>
    <row r="186" spans="1:25" x14ac:dyDescent="0.2">
      <c r="A186" t="s">
        <v>143</v>
      </c>
      <c r="B186" t="s">
        <v>181</v>
      </c>
      <c r="C186" s="244" t="s">
        <v>280</v>
      </c>
      <c r="D186" s="244" t="s">
        <v>280</v>
      </c>
      <c r="E186">
        <v>1975</v>
      </c>
      <c r="F186">
        <v>2</v>
      </c>
      <c r="G186">
        <v>1</v>
      </c>
      <c r="H186">
        <v>27.103999999999999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</row>
    <row r="187" spans="1:25" x14ac:dyDescent="0.2">
      <c r="A187" t="s">
        <v>143</v>
      </c>
      <c r="B187" t="s">
        <v>181</v>
      </c>
      <c r="C187" s="244" t="s">
        <v>280</v>
      </c>
      <c r="D187" s="244" t="s">
        <v>280</v>
      </c>
      <c r="E187">
        <v>1975</v>
      </c>
      <c r="F187">
        <v>2</v>
      </c>
      <c r="G187">
        <v>2</v>
      </c>
      <c r="H187">
        <v>26.135999999999999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</row>
    <row r="188" spans="1:25" x14ac:dyDescent="0.2">
      <c r="A188" t="s">
        <v>143</v>
      </c>
      <c r="B188" t="s">
        <v>181</v>
      </c>
      <c r="C188" s="244" t="s">
        <v>280</v>
      </c>
      <c r="D188" s="244" t="s">
        <v>280</v>
      </c>
      <c r="E188">
        <v>1975</v>
      </c>
      <c r="F188">
        <v>2</v>
      </c>
      <c r="G188">
        <v>3</v>
      </c>
      <c r="H188">
        <v>31.46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</row>
    <row r="189" spans="1:25" x14ac:dyDescent="0.2">
      <c r="A189" t="s">
        <v>143</v>
      </c>
      <c r="B189" t="s">
        <v>181</v>
      </c>
      <c r="C189" s="244" t="s">
        <v>280</v>
      </c>
      <c r="D189" s="244" t="s">
        <v>280</v>
      </c>
      <c r="E189">
        <v>1975</v>
      </c>
      <c r="F189">
        <v>2</v>
      </c>
      <c r="G189">
        <v>4</v>
      </c>
      <c r="H189">
        <v>43.317999999999998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</row>
    <row r="190" spans="1:25" x14ac:dyDescent="0.2">
      <c r="A190" t="s">
        <v>143</v>
      </c>
      <c r="B190" t="s">
        <v>181</v>
      </c>
      <c r="C190" s="244" t="s">
        <v>280</v>
      </c>
      <c r="D190" s="244" t="s">
        <v>280</v>
      </c>
      <c r="E190">
        <v>1975</v>
      </c>
      <c r="F190">
        <v>2</v>
      </c>
      <c r="G190">
        <v>5</v>
      </c>
      <c r="H190">
        <v>46.706000000000003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</row>
    <row r="191" spans="1:25" x14ac:dyDescent="0.2">
      <c r="A191" t="s">
        <v>143</v>
      </c>
      <c r="B191" t="s">
        <v>181</v>
      </c>
      <c r="C191" s="244" t="s">
        <v>280</v>
      </c>
      <c r="D191" s="244" t="s">
        <v>280</v>
      </c>
      <c r="E191">
        <v>1975</v>
      </c>
      <c r="F191">
        <v>2</v>
      </c>
      <c r="G191">
        <v>6</v>
      </c>
      <c r="H191">
        <v>52.393000000000001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</row>
    <row r="192" spans="1:25" x14ac:dyDescent="0.2">
      <c r="A192" t="s">
        <v>143</v>
      </c>
      <c r="B192" t="s">
        <v>181</v>
      </c>
      <c r="C192" s="244" t="s">
        <v>280</v>
      </c>
      <c r="D192" s="244" t="s">
        <v>280</v>
      </c>
      <c r="E192">
        <v>1975</v>
      </c>
      <c r="F192">
        <v>2</v>
      </c>
      <c r="G192">
        <v>7</v>
      </c>
      <c r="H192">
        <v>52.514000000000003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</row>
    <row r="193" spans="1:25" x14ac:dyDescent="0.2">
      <c r="A193" t="s">
        <v>143</v>
      </c>
      <c r="B193" t="s">
        <v>181</v>
      </c>
      <c r="C193" s="244" t="s">
        <v>280</v>
      </c>
      <c r="D193" s="244" t="s">
        <v>280</v>
      </c>
      <c r="E193">
        <v>1975</v>
      </c>
      <c r="F193">
        <v>2</v>
      </c>
      <c r="G193">
        <v>8</v>
      </c>
      <c r="H193">
        <v>50.82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</row>
    <row r="194" spans="1:25" x14ac:dyDescent="0.2">
      <c r="A194" t="s">
        <v>143</v>
      </c>
      <c r="B194" t="s">
        <v>181</v>
      </c>
      <c r="C194" s="244" t="s">
        <v>280</v>
      </c>
      <c r="D194" s="244" t="s">
        <v>280</v>
      </c>
      <c r="E194">
        <v>1975</v>
      </c>
      <c r="F194">
        <v>2</v>
      </c>
      <c r="G194">
        <v>9</v>
      </c>
      <c r="H194">
        <v>45.375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</row>
    <row r="195" spans="1:25" x14ac:dyDescent="0.2">
      <c r="A195" t="s">
        <v>143</v>
      </c>
      <c r="B195" t="s">
        <v>181</v>
      </c>
      <c r="C195" s="244" t="s">
        <v>280</v>
      </c>
      <c r="D195" s="244" t="s">
        <v>280</v>
      </c>
      <c r="E195">
        <v>1975</v>
      </c>
      <c r="F195">
        <v>2</v>
      </c>
      <c r="G195">
        <v>10</v>
      </c>
      <c r="H195">
        <v>46.100999999999999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</row>
    <row r="196" spans="1:25" x14ac:dyDescent="0.2">
      <c r="A196" t="s">
        <v>143</v>
      </c>
      <c r="B196" t="s">
        <v>181</v>
      </c>
      <c r="C196" s="244" t="s">
        <v>280</v>
      </c>
      <c r="D196" s="244" t="s">
        <v>280</v>
      </c>
      <c r="E196">
        <v>1975</v>
      </c>
      <c r="F196">
        <v>2</v>
      </c>
      <c r="G196">
        <v>11</v>
      </c>
      <c r="H196">
        <v>43.802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</row>
    <row r="197" spans="1:25" x14ac:dyDescent="0.2">
      <c r="A197" t="s">
        <v>143</v>
      </c>
      <c r="B197" t="s">
        <v>181</v>
      </c>
      <c r="C197" s="244" t="s">
        <v>280</v>
      </c>
      <c r="D197" s="244" t="s">
        <v>280</v>
      </c>
      <c r="E197">
        <v>1975</v>
      </c>
      <c r="F197">
        <v>2</v>
      </c>
      <c r="G197">
        <v>12</v>
      </c>
      <c r="H197">
        <v>49.005000000000003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</row>
    <row r="198" spans="1:25" x14ac:dyDescent="0.2">
      <c r="A198" t="s">
        <v>143</v>
      </c>
      <c r="B198" t="s">
        <v>181</v>
      </c>
      <c r="C198" s="244" t="s">
        <v>280</v>
      </c>
      <c r="D198" s="244" t="s">
        <v>280</v>
      </c>
      <c r="E198">
        <v>1975</v>
      </c>
      <c r="F198">
        <v>2</v>
      </c>
      <c r="G198">
        <v>13</v>
      </c>
      <c r="H198">
        <v>48.4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</row>
    <row r="199" spans="1:25" x14ac:dyDescent="0.2">
      <c r="A199" t="s">
        <v>143</v>
      </c>
      <c r="B199" t="s">
        <v>181</v>
      </c>
      <c r="C199" s="244" t="s">
        <v>280</v>
      </c>
      <c r="D199" s="244" t="s">
        <v>280</v>
      </c>
      <c r="E199">
        <v>1975</v>
      </c>
      <c r="F199">
        <v>2</v>
      </c>
      <c r="G199">
        <v>14</v>
      </c>
      <c r="H199">
        <v>45.859000000000002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</row>
    <row r="200" spans="1:25" x14ac:dyDescent="0.2">
      <c r="A200" t="s">
        <v>143</v>
      </c>
      <c r="B200" t="s">
        <v>181</v>
      </c>
      <c r="C200" s="244" t="s">
        <v>280</v>
      </c>
      <c r="D200" s="244" t="s">
        <v>280</v>
      </c>
      <c r="E200">
        <v>1975</v>
      </c>
      <c r="F200">
        <v>3</v>
      </c>
      <c r="G200">
        <v>1</v>
      </c>
      <c r="H200">
        <v>31.218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</row>
    <row r="201" spans="1:25" x14ac:dyDescent="0.2">
      <c r="A201" t="s">
        <v>143</v>
      </c>
      <c r="B201" t="s">
        <v>181</v>
      </c>
      <c r="C201" s="244" t="s">
        <v>280</v>
      </c>
      <c r="D201" s="244" t="s">
        <v>280</v>
      </c>
      <c r="E201">
        <v>1975</v>
      </c>
      <c r="F201">
        <v>3</v>
      </c>
      <c r="G201">
        <v>2</v>
      </c>
      <c r="H201">
        <v>26.741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</row>
    <row r="202" spans="1:25" x14ac:dyDescent="0.2">
      <c r="A202" t="s">
        <v>143</v>
      </c>
      <c r="B202" t="s">
        <v>181</v>
      </c>
      <c r="C202" s="244" t="s">
        <v>280</v>
      </c>
      <c r="D202" s="244" t="s">
        <v>280</v>
      </c>
      <c r="E202">
        <v>1975</v>
      </c>
      <c r="F202">
        <v>3</v>
      </c>
      <c r="G202">
        <v>3</v>
      </c>
      <c r="H202">
        <v>34.122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</row>
    <row r="203" spans="1:25" x14ac:dyDescent="0.2">
      <c r="A203" t="s">
        <v>143</v>
      </c>
      <c r="B203" t="s">
        <v>181</v>
      </c>
      <c r="C203" s="244" t="s">
        <v>280</v>
      </c>
      <c r="D203" s="244" t="s">
        <v>280</v>
      </c>
      <c r="E203">
        <v>1975</v>
      </c>
      <c r="F203">
        <v>3</v>
      </c>
      <c r="G203">
        <v>4</v>
      </c>
      <c r="H203">
        <v>38.478000000000002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</row>
    <row r="204" spans="1:25" x14ac:dyDescent="0.2">
      <c r="A204" t="s">
        <v>143</v>
      </c>
      <c r="B204" t="s">
        <v>181</v>
      </c>
      <c r="C204" s="244" t="s">
        <v>280</v>
      </c>
      <c r="D204" s="244" t="s">
        <v>280</v>
      </c>
      <c r="E204">
        <v>1975</v>
      </c>
      <c r="F204">
        <v>3</v>
      </c>
      <c r="G204">
        <v>5</v>
      </c>
      <c r="H204">
        <v>48.762999999999998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</row>
    <row r="205" spans="1:25" x14ac:dyDescent="0.2">
      <c r="A205" t="s">
        <v>143</v>
      </c>
      <c r="B205" t="s">
        <v>181</v>
      </c>
      <c r="C205" s="244" t="s">
        <v>280</v>
      </c>
      <c r="D205" s="244" t="s">
        <v>280</v>
      </c>
      <c r="E205">
        <v>1975</v>
      </c>
      <c r="F205">
        <v>3</v>
      </c>
      <c r="G205">
        <v>6</v>
      </c>
      <c r="H205">
        <v>45.98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</row>
    <row r="206" spans="1:25" x14ac:dyDescent="0.2">
      <c r="A206" t="s">
        <v>143</v>
      </c>
      <c r="B206" t="s">
        <v>181</v>
      </c>
      <c r="C206" s="244" t="s">
        <v>280</v>
      </c>
      <c r="D206" s="244" t="s">
        <v>280</v>
      </c>
      <c r="E206">
        <v>1975</v>
      </c>
      <c r="F206">
        <v>3</v>
      </c>
      <c r="G206">
        <v>7</v>
      </c>
      <c r="H206">
        <v>49.851999999999997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</row>
    <row r="207" spans="1:25" x14ac:dyDescent="0.2">
      <c r="A207" t="s">
        <v>143</v>
      </c>
      <c r="B207" t="s">
        <v>181</v>
      </c>
      <c r="C207" s="244" t="s">
        <v>280</v>
      </c>
      <c r="D207" s="244" t="s">
        <v>280</v>
      </c>
      <c r="E207">
        <v>1975</v>
      </c>
      <c r="F207">
        <v>3</v>
      </c>
      <c r="G207">
        <v>8</v>
      </c>
      <c r="H207">
        <v>54.087000000000003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</row>
    <row r="208" spans="1:25" x14ac:dyDescent="0.2">
      <c r="A208" t="s">
        <v>143</v>
      </c>
      <c r="B208" t="s">
        <v>181</v>
      </c>
      <c r="C208" s="244" t="s">
        <v>280</v>
      </c>
      <c r="D208" s="244" t="s">
        <v>280</v>
      </c>
      <c r="E208">
        <v>1975</v>
      </c>
      <c r="F208">
        <v>3</v>
      </c>
      <c r="G208">
        <v>9</v>
      </c>
      <c r="H208">
        <v>36.662999999999997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</row>
    <row r="209" spans="1:25" x14ac:dyDescent="0.2">
      <c r="A209" t="s">
        <v>143</v>
      </c>
      <c r="B209" t="s">
        <v>181</v>
      </c>
      <c r="C209" s="244" t="s">
        <v>280</v>
      </c>
      <c r="D209" s="244" t="s">
        <v>280</v>
      </c>
      <c r="E209">
        <v>1975</v>
      </c>
      <c r="F209">
        <v>3</v>
      </c>
      <c r="G209">
        <v>10</v>
      </c>
      <c r="H209">
        <v>47.069000000000003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</row>
    <row r="210" spans="1:25" x14ac:dyDescent="0.2">
      <c r="A210" t="s">
        <v>143</v>
      </c>
      <c r="B210" t="s">
        <v>181</v>
      </c>
      <c r="C210" s="244" t="s">
        <v>280</v>
      </c>
      <c r="D210" s="244" t="s">
        <v>280</v>
      </c>
      <c r="E210">
        <v>1975</v>
      </c>
      <c r="F210">
        <v>3</v>
      </c>
      <c r="G210">
        <v>11</v>
      </c>
      <c r="H210">
        <v>46.826999999999998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</row>
    <row r="211" spans="1:25" x14ac:dyDescent="0.2">
      <c r="A211" t="s">
        <v>143</v>
      </c>
      <c r="B211" t="s">
        <v>181</v>
      </c>
      <c r="C211" s="244" t="s">
        <v>280</v>
      </c>
      <c r="D211" s="244" t="s">
        <v>280</v>
      </c>
      <c r="E211">
        <v>1975</v>
      </c>
      <c r="F211">
        <v>3</v>
      </c>
      <c r="G211">
        <v>12</v>
      </c>
      <c r="H211">
        <v>46.948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</row>
    <row r="212" spans="1:25" x14ac:dyDescent="0.2">
      <c r="A212" t="s">
        <v>143</v>
      </c>
      <c r="B212" t="s">
        <v>181</v>
      </c>
      <c r="C212" s="244" t="s">
        <v>280</v>
      </c>
      <c r="D212" s="244" t="s">
        <v>280</v>
      </c>
      <c r="E212">
        <v>1975</v>
      </c>
      <c r="F212">
        <v>3</v>
      </c>
      <c r="G212">
        <v>13</v>
      </c>
      <c r="H212">
        <v>44.649000000000001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</row>
    <row r="213" spans="1:25" x14ac:dyDescent="0.2">
      <c r="A213" t="s">
        <v>143</v>
      </c>
      <c r="B213" t="s">
        <v>181</v>
      </c>
      <c r="C213" s="244" t="s">
        <v>280</v>
      </c>
      <c r="D213" s="244" t="s">
        <v>280</v>
      </c>
      <c r="E213">
        <v>1975</v>
      </c>
      <c r="F213">
        <v>3</v>
      </c>
      <c r="G213">
        <v>14</v>
      </c>
      <c r="H213">
        <v>45.012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</row>
    <row r="214" spans="1:25" x14ac:dyDescent="0.2">
      <c r="A214" t="s">
        <v>143</v>
      </c>
      <c r="B214" t="s">
        <v>181</v>
      </c>
      <c r="C214" s="244" t="s">
        <v>280</v>
      </c>
      <c r="D214" s="244" t="s">
        <v>280</v>
      </c>
      <c r="E214">
        <v>1975</v>
      </c>
      <c r="F214">
        <v>4</v>
      </c>
      <c r="G214">
        <v>1</v>
      </c>
      <c r="H214">
        <v>33.517000000000003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</row>
    <row r="215" spans="1:25" x14ac:dyDescent="0.2">
      <c r="A215" t="s">
        <v>143</v>
      </c>
      <c r="B215" t="s">
        <v>181</v>
      </c>
      <c r="C215" s="244" t="s">
        <v>280</v>
      </c>
      <c r="D215" s="244" t="s">
        <v>280</v>
      </c>
      <c r="E215">
        <v>1975</v>
      </c>
      <c r="F215">
        <v>4</v>
      </c>
      <c r="G215">
        <v>2</v>
      </c>
      <c r="H215">
        <v>30.129000000000001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</row>
    <row r="216" spans="1:25" x14ac:dyDescent="0.2">
      <c r="A216" t="s">
        <v>143</v>
      </c>
      <c r="B216" t="s">
        <v>181</v>
      </c>
      <c r="C216" s="244" t="s">
        <v>280</v>
      </c>
      <c r="D216" s="244" t="s">
        <v>280</v>
      </c>
      <c r="E216">
        <v>1975</v>
      </c>
      <c r="F216">
        <v>4</v>
      </c>
      <c r="G216">
        <v>3</v>
      </c>
      <c r="H216">
        <v>40.898000000000003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</row>
    <row r="217" spans="1:25" x14ac:dyDescent="0.2">
      <c r="A217" t="s">
        <v>143</v>
      </c>
      <c r="B217" t="s">
        <v>181</v>
      </c>
      <c r="C217" s="244" t="s">
        <v>280</v>
      </c>
      <c r="D217" s="244" t="s">
        <v>280</v>
      </c>
      <c r="E217">
        <v>1975</v>
      </c>
      <c r="F217">
        <v>4</v>
      </c>
      <c r="G217">
        <v>4</v>
      </c>
      <c r="H217">
        <v>42.107999999999997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</row>
    <row r="218" spans="1:25" x14ac:dyDescent="0.2">
      <c r="A218" t="s">
        <v>143</v>
      </c>
      <c r="B218" t="s">
        <v>181</v>
      </c>
      <c r="C218" s="244" t="s">
        <v>280</v>
      </c>
      <c r="D218" s="244" t="s">
        <v>280</v>
      </c>
      <c r="E218">
        <v>1975</v>
      </c>
      <c r="F218">
        <v>4</v>
      </c>
      <c r="G218">
        <v>5</v>
      </c>
      <c r="H218">
        <v>50.335999999999999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</row>
    <row r="219" spans="1:25" x14ac:dyDescent="0.2">
      <c r="A219" t="s">
        <v>143</v>
      </c>
      <c r="B219" t="s">
        <v>181</v>
      </c>
      <c r="C219" s="244" t="s">
        <v>280</v>
      </c>
      <c r="D219" s="244" t="s">
        <v>280</v>
      </c>
      <c r="E219">
        <v>1975</v>
      </c>
      <c r="F219">
        <v>4</v>
      </c>
      <c r="G219">
        <v>6</v>
      </c>
      <c r="H219">
        <v>53.603000000000002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</row>
    <row r="220" spans="1:25" x14ac:dyDescent="0.2">
      <c r="A220" t="s">
        <v>143</v>
      </c>
      <c r="B220" t="s">
        <v>181</v>
      </c>
      <c r="C220" s="244" t="s">
        <v>280</v>
      </c>
      <c r="D220" s="244" t="s">
        <v>280</v>
      </c>
      <c r="E220">
        <v>1975</v>
      </c>
      <c r="F220">
        <v>4</v>
      </c>
      <c r="G220">
        <v>7</v>
      </c>
      <c r="H220">
        <v>52.271999999999998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</row>
    <row r="221" spans="1:25" x14ac:dyDescent="0.2">
      <c r="A221" t="s">
        <v>143</v>
      </c>
      <c r="B221" t="s">
        <v>181</v>
      </c>
      <c r="C221" s="244" t="s">
        <v>280</v>
      </c>
      <c r="D221" s="244" t="s">
        <v>280</v>
      </c>
      <c r="E221">
        <v>1975</v>
      </c>
      <c r="F221">
        <v>4</v>
      </c>
      <c r="G221">
        <v>8</v>
      </c>
      <c r="H221">
        <v>50.457000000000001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</row>
    <row r="222" spans="1:25" x14ac:dyDescent="0.2">
      <c r="A222" t="s">
        <v>143</v>
      </c>
      <c r="B222" t="s">
        <v>181</v>
      </c>
      <c r="C222" s="244" t="s">
        <v>280</v>
      </c>
      <c r="D222" s="244" t="s">
        <v>280</v>
      </c>
      <c r="E222">
        <v>1975</v>
      </c>
      <c r="F222">
        <v>4</v>
      </c>
      <c r="G222">
        <v>9</v>
      </c>
      <c r="H222">
        <v>49.731000000000002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</row>
    <row r="223" spans="1:25" x14ac:dyDescent="0.2">
      <c r="A223" t="s">
        <v>143</v>
      </c>
      <c r="B223" t="s">
        <v>181</v>
      </c>
      <c r="C223" s="244" t="s">
        <v>280</v>
      </c>
      <c r="D223" s="244" t="s">
        <v>280</v>
      </c>
      <c r="E223">
        <v>1975</v>
      </c>
      <c r="F223">
        <v>4</v>
      </c>
      <c r="G223">
        <v>10</v>
      </c>
      <c r="H223">
        <v>45.133000000000003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</row>
    <row r="224" spans="1:25" x14ac:dyDescent="0.2">
      <c r="A224" t="s">
        <v>143</v>
      </c>
      <c r="B224" t="s">
        <v>181</v>
      </c>
      <c r="C224" s="244" t="s">
        <v>280</v>
      </c>
      <c r="D224" s="244" t="s">
        <v>280</v>
      </c>
      <c r="E224">
        <v>1975</v>
      </c>
      <c r="F224">
        <v>4</v>
      </c>
      <c r="G224">
        <v>11</v>
      </c>
      <c r="H224">
        <v>47.673999999999999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</row>
    <row r="225" spans="1:25" x14ac:dyDescent="0.2">
      <c r="A225" t="s">
        <v>143</v>
      </c>
      <c r="B225" t="s">
        <v>181</v>
      </c>
      <c r="C225" s="244" t="s">
        <v>280</v>
      </c>
      <c r="D225" s="244" t="s">
        <v>280</v>
      </c>
      <c r="E225">
        <v>1975</v>
      </c>
      <c r="F225">
        <v>4</v>
      </c>
      <c r="G225">
        <v>12</v>
      </c>
      <c r="H225">
        <v>47.552999999999997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</row>
    <row r="226" spans="1:25" x14ac:dyDescent="0.2">
      <c r="A226" t="s">
        <v>143</v>
      </c>
      <c r="B226" t="s">
        <v>181</v>
      </c>
      <c r="C226" s="244" t="s">
        <v>280</v>
      </c>
      <c r="D226" s="244" t="s">
        <v>280</v>
      </c>
      <c r="E226">
        <v>1975</v>
      </c>
      <c r="F226">
        <v>4</v>
      </c>
      <c r="G226">
        <v>13</v>
      </c>
      <c r="H226">
        <v>49.731000000000002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</row>
    <row r="227" spans="1:25" x14ac:dyDescent="0.2">
      <c r="A227" t="s">
        <v>143</v>
      </c>
      <c r="B227" t="s">
        <v>181</v>
      </c>
      <c r="C227" s="244" t="s">
        <v>280</v>
      </c>
      <c r="D227" s="244" t="s">
        <v>280</v>
      </c>
      <c r="E227">
        <v>1975</v>
      </c>
      <c r="F227">
        <v>4</v>
      </c>
      <c r="G227">
        <v>14</v>
      </c>
      <c r="H227">
        <v>54.087000000000003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</row>
    <row r="228" spans="1:25" x14ac:dyDescent="0.2">
      <c r="A228" t="s">
        <v>143</v>
      </c>
      <c r="B228" t="s">
        <v>181</v>
      </c>
      <c r="C228" s="244" t="s">
        <v>280</v>
      </c>
      <c r="D228" s="244" t="s">
        <v>280</v>
      </c>
      <c r="E228">
        <v>1976</v>
      </c>
      <c r="F228">
        <v>1</v>
      </c>
      <c r="G228">
        <v>1</v>
      </c>
      <c r="H228">
        <v>21.78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</row>
    <row r="229" spans="1:25" x14ac:dyDescent="0.2">
      <c r="A229" t="s">
        <v>143</v>
      </c>
      <c r="B229" t="s">
        <v>181</v>
      </c>
      <c r="C229" s="244" t="s">
        <v>280</v>
      </c>
      <c r="D229" s="244" t="s">
        <v>280</v>
      </c>
      <c r="E229">
        <v>1976</v>
      </c>
      <c r="F229">
        <v>1</v>
      </c>
      <c r="G229">
        <v>2</v>
      </c>
      <c r="H229">
        <v>19.239000000000001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</row>
    <row r="230" spans="1:25" x14ac:dyDescent="0.2">
      <c r="A230" t="s">
        <v>143</v>
      </c>
      <c r="B230" t="s">
        <v>181</v>
      </c>
      <c r="C230" s="244" t="s">
        <v>280</v>
      </c>
      <c r="D230" s="244" t="s">
        <v>280</v>
      </c>
      <c r="E230">
        <v>1976</v>
      </c>
      <c r="F230">
        <v>1</v>
      </c>
      <c r="G230">
        <v>3</v>
      </c>
      <c r="H230">
        <v>24.805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</row>
    <row r="231" spans="1:25" x14ac:dyDescent="0.2">
      <c r="A231" t="s">
        <v>143</v>
      </c>
      <c r="B231" t="s">
        <v>181</v>
      </c>
      <c r="C231" s="244" t="s">
        <v>280</v>
      </c>
      <c r="D231" s="244" t="s">
        <v>280</v>
      </c>
      <c r="E231">
        <v>1976</v>
      </c>
      <c r="F231">
        <v>1</v>
      </c>
      <c r="G231">
        <v>4</v>
      </c>
      <c r="H231">
        <v>29.04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</row>
    <row r="232" spans="1:25" x14ac:dyDescent="0.2">
      <c r="A232" t="s">
        <v>143</v>
      </c>
      <c r="B232" t="s">
        <v>181</v>
      </c>
      <c r="C232" s="244" t="s">
        <v>280</v>
      </c>
      <c r="D232" s="244" t="s">
        <v>280</v>
      </c>
      <c r="E232">
        <v>1976</v>
      </c>
      <c r="F232">
        <v>1</v>
      </c>
      <c r="G232">
        <v>5</v>
      </c>
      <c r="H232">
        <v>39.808999999999997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</row>
    <row r="233" spans="1:25" x14ac:dyDescent="0.2">
      <c r="A233" t="s">
        <v>143</v>
      </c>
      <c r="B233" t="s">
        <v>181</v>
      </c>
      <c r="C233" s="244" t="s">
        <v>280</v>
      </c>
      <c r="D233" s="244" t="s">
        <v>280</v>
      </c>
      <c r="E233">
        <v>1976</v>
      </c>
      <c r="F233">
        <v>1</v>
      </c>
      <c r="G233">
        <v>6</v>
      </c>
      <c r="H233">
        <v>40.898000000000003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</row>
    <row r="234" spans="1:25" x14ac:dyDescent="0.2">
      <c r="A234" t="s">
        <v>143</v>
      </c>
      <c r="B234" t="s">
        <v>181</v>
      </c>
      <c r="C234" s="244" t="s">
        <v>280</v>
      </c>
      <c r="D234" s="244" t="s">
        <v>280</v>
      </c>
      <c r="E234">
        <v>1976</v>
      </c>
      <c r="F234">
        <v>1</v>
      </c>
      <c r="G234">
        <v>7</v>
      </c>
      <c r="H234">
        <v>47.915999999999997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</row>
    <row r="235" spans="1:25" x14ac:dyDescent="0.2">
      <c r="A235" t="s">
        <v>143</v>
      </c>
      <c r="B235" t="s">
        <v>181</v>
      </c>
      <c r="C235" s="244" t="s">
        <v>280</v>
      </c>
      <c r="D235" s="244" t="s">
        <v>280</v>
      </c>
      <c r="E235">
        <v>1976</v>
      </c>
      <c r="F235">
        <v>1</v>
      </c>
      <c r="G235">
        <v>8</v>
      </c>
      <c r="H235">
        <v>34.606000000000002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</row>
    <row r="236" spans="1:25" x14ac:dyDescent="0.2">
      <c r="A236" t="s">
        <v>143</v>
      </c>
      <c r="B236" t="s">
        <v>181</v>
      </c>
      <c r="C236" s="244" t="s">
        <v>280</v>
      </c>
      <c r="D236" s="244" t="s">
        <v>280</v>
      </c>
      <c r="E236">
        <v>1976</v>
      </c>
      <c r="F236">
        <v>1</v>
      </c>
      <c r="G236">
        <v>9</v>
      </c>
      <c r="H236">
        <v>37.026000000000003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</row>
    <row r="237" spans="1:25" x14ac:dyDescent="0.2">
      <c r="A237" t="s">
        <v>143</v>
      </c>
      <c r="B237" t="s">
        <v>181</v>
      </c>
      <c r="C237" s="244" t="s">
        <v>280</v>
      </c>
      <c r="D237" s="244" t="s">
        <v>280</v>
      </c>
      <c r="E237">
        <v>1976</v>
      </c>
      <c r="F237">
        <v>1</v>
      </c>
      <c r="G237">
        <v>10</v>
      </c>
      <c r="H237">
        <v>37.872999999999998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</row>
    <row r="238" spans="1:25" x14ac:dyDescent="0.2">
      <c r="A238" t="s">
        <v>143</v>
      </c>
      <c r="B238" t="s">
        <v>181</v>
      </c>
      <c r="C238" s="244" t="s">
        <v>280</v>
      </c>
      <c r="D238" s="244" t="s">
        <v>280</v>
      </c>
      <c r="E238">
        <v>1976</v>
      </c>
      <c r="F238">
        <v>1</v>
      </c>
      <c r="G238">
        <v>11</v>
      </c>
      <c r="H238">
        <v>42.107999999999997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</row>
    <row r="239" spans="1:25" x14ac:dyDescent="0.2">
      <c r="A239" t="s">
        <v>143</v>
      </c>
      <c r="B239" t="s">
        <v>181</v>
      </c>
      <c r="C239" s="244" t="s">
        <v>280</v>
      </c>
      <c r="D239" s="244" t="s">
        <v>280</v>
      </c>
      <c r="E239">
        <v>1976</v>
      </c>
      <c r="F239">
        <v>1</v>
      </c>
      <c r="G239">
        <v>12</v>
      </c>
      <c r="H239">
        <v>36.905000000000001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</row>
    <row r="240" spans="1:25" x14ac:dyDescent="0.2">
      <c r="A240" t="s">
        <v>143</v>
      </c>
      <c r="B240" t="s">
        <v>181</v>
      </c>
      <c r="C240" s="244" t="s">
        <v>280</v>
      </c>
      <c r="D240" s="244" t="s">
        <v>280</v>
      </c>
      <c r="E240">
        <v>1976</v>
      </c>
      <c r="F240">
        <v>1</v>
      </c>
      <c r="G240">
        <v>13</v>
      </c>
      <c r="H240">
        <v>46.343000000000004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</row>
    <row r="241" spans="1:25" x14ac:dyDescent="0.2">
      <c r="A241" t="s">
        <v>143</v>
      </c>
      <c r="B241" t="s">
        <v>181</v>
      </c>
      <c r="C241" s="244" t="s">
        <v>280</v>
      </c>
      <c r="D241" s="244" t="s">
        <v>280</v>
      </c>
      <c r="E241">
        <v>1976</v>
      </c>
      <c r="F241">
        <v>1</v>
      </c>
      <c r="G241">
        <v>14</v>
      </c>
      <c r="H241">
        <v>40.292999999999999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</row>
    <row r="242" spans="1:25" x14ac:dyDescent="0.2">
      <c r="A242" t="s">
        <v>143</v>
      </c>
      <c r="B242" t="s">
        <v>181</v>
      </c>
      <c r="C242" s="244" t="s">
        <v>280</v>
      </c>
      <c r="D242" s="244" t="s">
        <v>280</v>
      </c>
      <c r="E242">
        <v>1976</v>
      </c>
      <c r="F242">
        <v>2</v>
      </c>
      <c r="G242">
        <v>1</v>
      </c>
      <c r="H242">
        <v>23.474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</row>
    <row r="243" spans="1:25" x14ac:dyDescent="0.2">
      <c r="A243" t="s">
        <v>143</v>
      </c>
      <c r="B243" t="s">
        <v>181</v>
      </c>
      <c r="C243" s="244" t="s">
        <v>280</v>
      </c>
      <c r="D243" s="244" t="s">
        <v>280</v>
      </c>
      <c r="E243">
        <v>1976</v>
      </c>
      <c r="F243">
        <v>2</v>
      </c>
      <c r="G243">
        <v>2</v>
      </c>
      <c r="H243">
        <v>24.805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</row>
    <row r="244" spans="1:25" x14ac:dyDescent="0.2">
      <c r="A244" t="s">
        <v>143</v>
      </c>
      <c r="B244" t="s">
        <v>181</v>
      </c>
      <c r="C244" s="244" t="s">
        <v>280</v>
      </c>
      <c r="D244" s="244" t="s">
        <v>280</v>
      </c>
      <c r="E244">
        <v>1976</v>
      </c>
      <c r="F244">
        <v>2</v>
      </c>
      <c r="G244">
        <v>3</v>
      </c>
      <c r="H244">
        <v>25.289000000000001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</row>
    <row r="245" spans="1:25" x14ac:dyDescent="0.2">
      <c r="A245" t="s">
        <v>143</v>
      </c>
      <c r="B245" t="s">
        <v>181</v>
      </c>
      <c r="C245" s="244" t="s">
        <v>280</v>
      </c>
      <c r="D245" s="244" t="s">
        <v>280</v>
      </c>
      <c r="E245">
        <v>1976</v>
      </c>
      <c r="F245">
        <v>2</v>
      </c>
      <c r="G245">
        <v>4</v>
      </c>
      <c r="H245">
        <v>32.064999999999998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</row>
    <row r="246" spans="1:25" x14ac:dyDescent="0.2">
      <c r="A246" t="s">
        <v>143</v>
      </c>
      <c r="B246" t="s">
        <v>181</v>
      </c>
      <c r="C246" s="244" t="s">
        <v>280</v>
      </c>
      <c r="D246" s="244" t="s">
        <v>280</v>
      </c>
      <c r="E246">
        <v>1976</v>
      </c>
      <c r="F246">
        <v>2</v>
      </c>
      <c r="G246">
        <v>5</v>
      </c>
      <c r="H246">
        <v>41.261000000000003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</row>
    <row r="247" spans="1:25" x14ac:dyDescent="0.2">
      <c r="A247" t="s">
        <v>143</v>
      </c>
      <c r="B247" t="s">
        <v>181</v>
      </c>
      <c r="C247" s="244" t="s">
        <v>280</v>
      </c>
      <c r="D247" s="244" t="s">
        <v>280</v>
      </c>
      <c r="E247">
        <v>1976</v>
      </c>
      <c r="F247">
        <v>2</v>
      </c>
      <c r="G247">
        <v>6</v>
      </c>
      <c r="H247">
        <v>46.463999999999999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</row>
    <row r="248" spans="1:25" x14ac:dyDescent="0.2">
      <c r="A248" t="s">
        <v>143</v>
      </c>
      <c r="B248" t="s">
        <v>181</v>
      </c>
      <c r="C248" s="244" t="s">
        <v>280</v>
      </c>
      <c r="D248" s="244" t="s">
        <v>280</v>
      </c>
      <c r="E248">
        <v>1976</v>
      </c>
      <c r="F248">
        <v>2</v>
      </c>
      <c r="G248">
        <v>7</v>
      </c>
      <c r="H248">
        <v>48.884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</row>
    <row r="249" spans="1:25" x14ac:dyDescent="0.2">
      <c r="A249" t="s">
        <v>143</v>
      </c>
      <c r="B249" t="s">
        <v>181</v>
      </c>
      <c r="C249" s="244" t="s">
        <v>280</v>
      </c>
      <c r="D249" s="244" t="s">
        <v>280</v>
      </c>
      <c r="E249">
        <v>1976</v>
      </c>
      <c r="F249">
        <v>2</v>
      </c>
      <c r="G249">
        <v>8</v>
      </c>
      <c r="H249">
        <v>35.695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</row>
    <row r="250" spans="1:25" x14ac:dyDescent="0.2">
      <c r="A250" t="s">
        <v>143</v>
      </c>
      <c r="B250" t="s">
        <v>181</v>
      </c>
      <c r="C250" s="244" t="s">
        <v>280</v>
      </c>
      <c r="D250" s="244" t="s">
        <v>280</v>
      </c>
      <c r="E250">
        <v>1976</v>
      </c>
      <c r="F250">
        <v>2</v>
      </c>
      <c r="G250">
        <v>9</v>
      </c>
      <c r="H250">
        <v>42.35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</row>
    <row r="251" spans="1:25" x14ac:dyDescent="0.2">
      <c r="A251" t="s">
        <v>143</v>
      </c>
      <c r="B251" t="s">
        <v>181</v>
      </c>
      <c r="C251" s="244" t="s">
        <v>280</v>
      </c>
      <c r="D251" s="244" t="s">
        <v>280</v>
      </c>
      <c r="E251">
        <v>1976</v>
      </c>
      <c r="F251">
        <v>2</v>
      </c>
      <c r="G251">
        <v>10</v>
      </c>
      <c r="H251">
        <v>39.808999999999997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</row>
    <row r="252" spans="1:25" x14ac:dyDescent="0.2">
      <c r="A252" t="s">
        <v>143</v>
      </c>
      <c r="B252" t="s">
        <v>181</v>
      </c>
      <c r="C252" s="244" t="s">
        <v>280</v>
      </c>
      <c r="D252" s="244" t="s">
        <v>280</v>
      </c>
      <c r="E252">
        <v>1976</v>
      </c>
      <c r="F252">
        <v>2</v>
      </c>
      <c r="G252">
        <v>11</v>
      </c>
      <c r="H252">
        <v>39.445999999999998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</row>
    <row r="253" spans="1:25" x14ac:dyDescent="0.2">
      <c r="A253" t="s">
        <v>143</v>
      </c>
      <c r="B253" t="s">
        <v>181</v>
      </c>
      <c r="C253" s="244" t="s">
        <v>280</v>
      </c>
      <c r="D253" s="244" t="s">
        <v>280</v>
      </c>
      <c r="E253">
        <v>1976</v>
      </c>
      <c r="F253">
        <v>2</v>
      </c>
      <c r="G253">
        <v>12</v>
      </c>
      <c r="H253">
        <v>44.890999999999998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</row>
    <row r="254" spans="1:25" x14ac:dyDescent="0.2">
      <c r="A254" t="s">
        <v>143</v>
      </c>
      <c r="B254" t="s">
        <v>181</v>
      </c>
      <c r="C254" s="244" t="s">
        <v>280</v>
      </c>
      <c r="D254" s="244" t="s">
        <v>280</v>
      </c>
      <c r="E254">
        <v>1976</v>
      </c>
      <c r="F254">
        <v>2</v>
      </c>
      <c r="G254">
        <v>13</v>
      </c>
      <c r="H254">
        <v>47.915999999999997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</row>
    <row r="255" spans="1:25" x14ac:dyDescent="0.2">
      <c r="A255" t="s">
        <v>143</v>
      </c>
      <c r="B255" t="s">
        <v>181</v>
      </c>
      <c r="C255" s="244" t="s">
        <v>280</v>
      </c>
      <c r="D255" s="244" t="s">
        <v>280</v>
      </c>
      <c r="E255">
        <v>1976</v>
      </c>
      <c r="F255">
        <v>2</v>
      </c>
      <c r="G255">
        <v>14</v>
      </c>
      <c r="H255">
        <v>45.012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</row>
    <row r="256" spans="1:25" x14ac:dyDescent="0.2">
      <c r="A256" t="s">
        <v>143</v>
      </c>
      <c r="B256" t="s">
        <v>181</v>
      </c>
      <c r="C256" s="244" t="s">
        <v>280</v>
      </c>
      <c r="D256" s="244" t="s">
        <v>280</v>
      </c>
      <c r="E256">
        <v>1976</v>
      </c>
      <c r="F256">
        <v>3</v>
      </c>
      <c r="G256">
        <v>1</v>
      </c>
      <c r="H256">
        <v>26.135999999999999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</row>
    <row r="257" spans="1:25" x14ac:dyDescent="0.2">
      <c r="A257" t="s">
        <v>143</v>
      </c>
      <c r="B257" t="s">
        <v>181</v>
      </c>
      <c r="C257" s="244" t="s">
        <v>280</v>
      </c>
      <c r="D257" s="244" t="s">
        <v>280</v>
      </c>
      <c r="E257">
        <v>1976</v>
      </c>
      <c r="F257">
        <v>3</v>
      </c>
      <c r="G257">
        <v>2</v>
      </c>
      <c r="H257">
        <v>24.2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</row>
    <row r="258" spans="1:25" x14ac:dyDescent="0.2">
      <c r="A258" t="s">
        <v>143</v>
      </c>
      <c r="B258" t="s">
        <v>181</v>
      </c>
      <c r="C258" s="244" t="s">
        <v>280</v>
      </c>
      <c r="D258" s="244" t="s">
        <v>280</v>
      </c>
      <c r="E258">
        <v>1976</v>
      </c>
      <c r="F258">
        <v>3</v>
      </c>
      <c r="G258">
        <v>3</v>
      </c>
      <c r="H258">
        <v>29.887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</row>
    <row r="259" spans="1:25" x14ac:dyDescent="0.2">
      <c r="A259" t="s">
        <v>143</v>
      </c>
      <c r="B259" t="s">
        <v>181</v>
      </c>
      <c r="C259" s="244" t="s">
        <v>280</v>
      </c>
      <c r="D259" s="244" t="s">
        <v>280</v>
      </c>
      <c r="E259">
        <v>1976</v>
      </c>
      <c r="F259">
        <v>3</v>
      </c>
      <c r="G259">
        <v>4</v>
      </c>
      <c r="H259">
        <v>35.816000000000003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</row>
    <row r="260" spans="1:25" x14ac:dyDescent="0.2">
      <c r="A260" t="s">
        <v>143</v>
      </c>
      <c r="B260" t="s">
        <v>181</v>
      </c>
      <c r="C260" s="244" t="s">
        <v>280</v>
      </c>
      <c r="D260" s="244" t="s">
        <v>280</v>
      </c>
      <c r="E260">
        <v>1976</v>
      </c>
      <c r="F260">
        <v>3</v>
      </c>
      <c r="G260">
        <v>5</v>
      </c>
      <c r="H260">
        <v>38.356999999999999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</row>
    <row r="261" spans="1:25" x14ac:dyDescent="0.2">
      <c r="A261" t="s">
        <v>143</v>
      </c>
      <c r="B261" t="s">
        <v>181</v>
      </c>
      <c r="C261" s="244" t="s">
        <v>280</v>
      </c>
      <c r="D261" s="244" t="s">
        <v>280</v>
      </c>
      <c r="E261">
        <v>1976</v>
      </c>
      <c r="F261">
        <v>3</v>
      </c>
      <c r="G261">
        <v>6</v>
      </c>
      <c r="H261">
        <v>45.738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</row>
    <row r="262" spans="1:25" x14ac:dyDescent="0.2">
      <c r="A262" t="s">
        <v>143</v>
      </c>
      <c r="B262" t="s">
        <v>181</v>
      </c>
      <c r="C262" s="244" t="s">
        <v>280</v>
      </c>
      <c r="D262" s="244" t="s">
        <v>280</v>
      </c>
      <c r="E262">
        <v>1976</v>
      </c>
      <c r="F262">
        <v>3</v>
      </c>
      <c r="G262">
        <v>7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</row>
    <row r="263" spans="1:25" x14ac:dyDescent="0.2">
      <c r="A263" t="s">
        <v>143</v>
      </c>
      <c r="B263" t="s">
        <v>181</v>
      </c>
      <c r="C263" s="244" t="s">
        <v>280</v>
      </c>
      <c r="D263" s="244" t="s">
        <v>280</v>
      </c>
      <c r="E263">
        <v>1976</v>
      </c>
      <c r="F263">
        <v>3</v>
      </c>
      <c r="G263">
        <v>8</v>
      </c>
      <c r="H263">
        <v>44.890999999999998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</row>
    <row r="264" spans="1:25" x14ac:dyDescent="0.2">
      <c r="A264" t="s">
        <v>143</v>
      </c>
      <c r="B264" t="s">
        <v>181</v>
      </c>
      <c r="C264" s="244" t="s">
        <v>280</v>
      </c>
      <c r="D264" s="244" t="s">
        <v>280</v>
      </c>
      <c r="E264">
        <v>1976</v>
      </c>
      <c r="F264">
        <v>3</v>
      </c>
      <c r="G264">
        <v>9</v>
      </c>
      <c r="H264">
        <v>38.115000000000002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</row>
    <row r="265" spans="1:25" x14ac:dyDescent="0.2">
      <c r="A265" t="s">
        <v>143</v>
      </c>
      <c r="B265" t="s">
        <v>181</v>
      </c>
      <c r="C265" s="244" t="s">
        <v>280</v>
      </c>
      <c r="D265" s="244" t="s">
        <v>280</v>
      </c>
      <c r="E265">
        <v>1976</v>
      </c>
      <c r="F265">
        <v>3</v>
      </c>
      <c r="G265">
        <v>10</v>
      </c>
      <c r="H265">
        <v>40.777000000000001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</row>
    <row r="266" spans="1:25" x14ac:dyDescent="0.2">
      <c r="A266" t="s">
        <v>143</v>
      </c>
      <c r="B266" t="s">
        <v>181</v>
      </c>
      <c r="C266" s="244" t="s">
        <v>280</v>
      </c>
      <c r="D266" s="244" t="s">
        <v>280</v>
      </c>
      <c r="E266">
        <v>1976</v>
      </c>
      <c r="F266">
        <v>3</v>
      </c>
      <c r="G266">
        <v>11</v>
      </c>
      <c r="H266">
        <v>39.082999999999998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</row>
    <row r="267" spans="1:25" x14ac:dyDescent="0.2">
      <c r="A267" t="s">
        <v>143</v>
      </c>
      <c r="B267" t="s">
        <v>181</v>
      </c>
      <c r="C267" s="244" t="s">
        <v>280</v>
      </c>
      <c r="D267" s="244" t="s">
        <v>280</v>
      </c>
      <c r="E267">
        <v>1976</v>
      </c>
      <c r="F267">
        <v>3</v>
      </c>
      <c r="G267">
        <v>12</v>
      </c>
      <c r="H267">
        <v>36.299999999999997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</row>
    <row r="268" spans="1:25" x14ac:dyDescent="0.2">
      <c r="A268" t="s">
        <v>143</v>
      </c>
      <c r="B268" t="s">
        <v>181</v>
      </c>
      <c r="C268" s="244" t="s">
        <v>280</v>
      </c>
      <c r="D268" s="244" t="s">
        <v>280</v>
      </c>
      <c r="E268">
        <v>1976</v>
      </c>
      <c r="F268">
        <v>3</v>
      </c>
      <c r="G268">
        <v>13</v>
      </c>
      <c r="H268">
        <v>44.406999999999996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</row>
    <row r="269" spans="1:25" x14ac:dyDescent="0.2">
      <c r="A269" t="s">
        <v>143</v>
      </c>
      <c r="B269" t="s">
        <v>181</v>
      </c>
      <c r="C269" s="244" t="s">
        <v>280</v>
      </c>
      <c r="D269" s="244" t="s">
        <v>280</v>
      </c>
      <c r="E269">
        <v>1976</v>
      </c>
      <c r="F269">
        <v>3</v>
      </c>
      <c r="G269">
        <v>14</v>
      </c>
      <c r="H269">
        <v>39.082999999999998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</row>
    <row r="270" spans="1:25" x14ac:dyDescent="0.2">
      <c r="A270" t="s">
        <v>143</v>
      </c>
      <c r="B270" t="s">
        <v>181</v>
      </c>
      <c r="C270" s="244" t="s">
        <v>280</v>
      </c>
      <c r="D270" s="244" t="s">
        <v>280</v>
      </c>
      <c r="E270">
        <v>1976</v>
      </c>
      <c r="F270">
        <v>4</v>
      </c>
      <c r="G270">
        <v>1</v>
      </c>
      <c r="H270">
        <v>30.370999999999999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</row>
    <row r="271" spans="1:25" x14ac:dyDescent="0.2">
      <c r="A271" t="s">
        <v>143</v>
      </c>
      <c r="B271" t="s">
        <v>181</v>
      </c>
      <c r="C271" s="244" t="s">
        <v>280</v>
      </c>
      <c r="D271" s="244" t="s">
        <v>280</v>
      </c>
      <c r="E271">
        <v>1976</v>
      </c>
      <c r="F271">
        <v>4</v>
      </c>
      <c r="G271">
        <v>2</v>
      </c>
      <c r="H271">
        <v>24.805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</row>
    <row r="272" spans="1:25" x14ac:dyDescent="0.2">
      <c r="A272" t="s">
        <v>143</v>
      </c>
      <c r="B272" t="s">
        <v>181</v>
      </c>
      <c r="C272" s="244" t="s">
        <v>280</v>
      </c>
      <c r="D272" s="244" t="s">
        <v>280</v>
      </c>
      <c r="E272">
        <v>1976</v>
      </c>
      <c r="F272">
        <v>4</v>
      </c>
      <c r="G272">
        <v>3</v>
      </c>
      <c r="H272">
        <v>30.007999999999999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</row>
    <row r="273" spans="1:25" x14ac:dyDescent="0.2">
      <c r="A273" t="s">
        <v>143</v>
      </c>
      <c r="B273" t="s">
        <v>181</v>
      </c>
      <c r="C273" s="244" t="s">
        <v>280</v>
      </c>
      <c r="D273" s="244" t="s">
        <v>280</v>
      </c>
      <c r="E273">
        <v>1976</v>
      </c>
      <c r="F273">
        <v>4</v>
      </c>
      <c r="G273">
        <v>4</v>
      </c>
      <c r="H273">
        <v>31.338999999999999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</row>
    <row r="274" spans="1:25" x14ac:dyDescent="0.2">
      <c r="A274" t="s">
        <v>143</v>
      </c>
      <c r="B274" t="s">
        <v>181</v>
      </c>
      <c r="C274" s="244" t="s">
        <v>280</v>
      </c>
      <c r="D274" s="244" t="s">
        <v>280</v>
      </c>
      <c r="E274">
        <v>1976</v>
      </c>
      <c r="F274">
        <v>4</v>
      </c>
      <c r="G274">
        <v>5</v>
      </c>
      <c r="H274">
        <v>41.018999999999998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</row>
    <row r="275" spans="1:25" x14ac:dyDescent="0.2">
      <c r="A275" t="s">
        <v>143</v>
      </c>
      <c r="B275" t="s">
        <v>181</v>
      </c>
      <c r="C275" s="244" t="s">
        <v>280</v>
      </c>
      <c r="D275" s="244" t="s">
        <v>280</v>
      </c>
      <c r="E275">
        <v>1976</v>
      </c>
      <c r="F275">
        <v>4</v>
      </c>
      <c r="G275">
        <v>6</v>
      </c>
      <c r="H275">
        <v>45.253999999999998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</row>
    <row r="276" spans="1:25" x14ac:dyDescent="0.2">
      <c r="A276" t="s">
        <v>143</v>
      </c>
      <c r="B276" t="s">
        <v>181</v>
      </c>
      <c r="C276" s="244" t="s">
        <v>280</v>
      </c>
      <c r="D276" s="244" t="s">
        <v>280</v>
      </c>
      <c r="E276">
        <v>1976</v>
      </c>
      <c r="F276">
        <v>4</v>
      </c>
      <c r="G276">
        <v>7</v>
      </c>
      <c r="H276">
        <v>44.406999999999996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</row>
    <row r="277" spans="1:25" x14ac:dyDescent="0.2">
      <c r="A277" t="s">
        <v>143</v>
      </c>
      <c r="B277" t="s">
        <v>181</v>
      </c>
      <c r="C277" s="244" t="s">
        <v>280</v>
      </c>
      <c r="D277" s="244" t="s">
        <v>280</v>
      </c>
      <c r="E277">
        <v>1976</v>
      </c>
      <c r="F277">
        <v>4</v>
      </c>
      <c r="G277">
        <v>8</v>
      </c>
      <c r="H277">
        <v>44.649000000000001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</row>
    <row r="278" spans="1:25" x14ac:dyDescent="0.2">
      <c r="A278" t="s">
        <v>143</v>
      </c>
      <c r="B278" t="s">
        <v>181</v>
      </c>
      <c r="C278" s="244" t="s">
        <v>280</v>
      </c>
      <c r="D278" s="244" t="s">
        <v>280</v>
      </c>
      <c r="E278">
        <v>1976</v>
      </c>
      <c r="F278">
        <v>4</v>
      </c>
      <c r="G278">
        <v>9</v>
      </c>
      <c r="H278">
        <v>40.534999999999997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</row>
    <row r="279" spans="1:25" x14ac:dyDescent="0.2">
      <c r="A279" t="s">
        <v>143</v>
      </c>
      <c r="B279" t="s">
        <v>181</v>
      </c>
      <c r="C279" s="244" t="s">
        <v>280</v>
      </c>
      <c r="D279" s="244" t="s">
        <v>280</v>
      </c>
      <c r="E279">
        <v>1976</v>
      </c>
      <c r="F279">
        <v>4</v>
      </c>
      <c r="G279">
        <v>10</v>
      </c>
      <c r="H279">
        <v>33.154000000000003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</row>
    <row r="280" spans="1:25" x14ac:dyDescent="0.2">
      <c r="A280" t="s">
        <v>143</v>
      </c>
      <c r="B280" t="s">
        <v>181</v>
      </c>
      <c r="C280" s="244" t="s">
        <v>280</v>
      </c>
      <c r="D280" s="244" t="s">
        <v>280</v>
      </c>
      <c r="E280">
        <v>1976</v>
      </c>
      <c r="F280">
        <v>4</v>
      </c>
      <c r="G280">
        <v>11</v>
      </c>
      <c r="H280">
        <v>36.542000000000002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</row>
    <row r="281" spans="1:25" x14ac:dyDescent="0.2">
      <c r="A281" t="s">
        <v>143</v>
      </c>
      <c r="B281" t="s">
        <v>181</v>
      </c>
      <c r="C281" s="244" t="s">
        <v>280</v>
      </c>
      <c r="D281" s="244" t="s">
        <v>280</v>
      </c>
      <c r="E281">
        <v>1976</v>
      </c>
      <c r="F281">
        <v>4</v>
      </c>
      <c r="G281">
        <v>12</v>
      </c>
      <c r="H281">
        <v>38.841000000000001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</row>
    <row r="282" spans="1:25" x14ac:dyDescent="0.2">
      <c r="A282" t="s">
        <v>143</v>
      </c>
      <c r="B282" t="s">
        <v>181</v>
      </c>
      <c r="C282" s="244" t="s">
        <v>280</v>
      </c>
      <c r="D282" s="244" t="s">
        <v>280</v>
      </c>
      <c r="E282">
        <v>1976</v>
      </c>
      <c r="F282">
        <v>4</v>
      </c>
      <c r="G282">
        <v>13</v>
      </c>
      <c r="H282">
        <v>45.616999999999997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</row>
    <row r="283" spans="1:25" x14ac:dyDescent="0.2">
      <c r="A283" t="s">
        <v>143</v>
      </c>
      <c r="B283" t="s">
        <v>181</v>
      </c>
      <c r="C283" s="244" t="s">
        <v>280</v>
      </c>
      <c r="D283" s="244" t="s">
        <v>280</v>
      </c>
      <c r="E283">
        <v>1976</v>
      </c>
      <c r="F283">
        <v>4</v>
      </c>
      <c r="G283">
        <v>14</v>
      </c>
      <c r="H283">
        <v>47.673999999999999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</row>
    <row r="284" spans="1:25" x14ac:dyDescent="0.2">
      <c r="A284" t="s">
        <v>143</v>
      </c>
      <c r="B284" t="s">
        <v>131</v>
      </c>
      <c r="C284" s="244" t="s">
        <v>280</v>
      </c>
      <c r="D284" s="244" t="s">
        <v>280</v>
      </c>
      <c r="E284">
        <v>1977</v>
      </c>
      <c r="F284">
        <v>1</v>
      </c>
      <c r="G284">
        <v>1</v>
      </c>
      <c r="H284">
        <v>14.882999999999999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</row>
    <row r="285" spans="1:25" x14ac:dyDescent="0.2">
      <c r="A285" t="s">
        <v>143</v>
      </c>
      <c r="B285" t="s">
        <v>131</v>
      </c>
      <c r="C285" s="244" t="s">
        <v>280</v>
      </c>
      <c r="D285" s="244" t="s">
        <v>280</v>
      </c>
      <c r="E285">
        <v>1977</v>
      </c>
      <c r="F285">
        <v>1</v>
      </c>
      <c r="G285">
        <v>2</v>
      </c>
      <c r="H285">
        <v>14.641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</row>
    <row r="286" spans="1:25" x14ac:dyDescent="0.2">
      <c r="A286" t="s">
        <v>143</v>
      </c>
      <c r="B286" t="s">
        <v>131</v>
      </c>
      <c r="C286" s="244" t="s">
        <v>280</v>
      </c>
      <c r="D286" s="244" t="s">
        <v>280</v>
      </c>
      <c r="E286">
        <v>1977</v>
      </c>
      <c r="F286">
        <v>1</v>
      </c>
      <c r="G286">
        <v>3</v>
      </c>
      <c r="H286">
        <v>26.983000000000001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</row>
    <row r="287" spans="1:25" x14ac:dyDescent="0.2">
      <c r="A287" t="s">
        <v>143</v>
      </c>
      <c r="B287" t="s">
        <v>131</v>
      </c>
      <c r="C287" s="244" t="s">
        <v>280</v>
      </c>
      <c r="D287" s="244" t="s">
        <v>280</v>
      </c>
      <c r="E287">
        <v>1977</v>
      </c>
      <c r="F287">
        <v>1</v>
      </c>
      <c r="G287">
        <v>4</v>
      </c>
      <c r="H287">
        <v>26.861999999999998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</row>
    <row r="288" spans="1:25" x14ac:dyDescent="0.2">
      <c r="A288" t="s">
        <v>143</v>
      </c>
      <c r="B288" t="s">
        <v>131</v>
      </c>
      <c r="C288" s="244" t="s">
        <v>280</v>
      </c>
      <c r="D288" s="244" t="s">
        <v>280</v>
      </c>
      <c r="E288">
        <v>1977</v>
      </c>
      <c r="F288">
        <v>1</v>
      </c>
      <c r="G288">
        <v>5</v>
      </c>
      <c r="H288">
        <v>30.25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</row>
    <row r="289" spans="1:25" x14ac:dyDescent="0.2">
      <c r="A289" t="s">
        <v>143</v>
      </c>
      <c r="B289" t="s">
        <v>131</v>
      </c>
      <c r="C289" s="244" t="s">
        <v>280</v>
      </c>
      <c r="D289" s="244" t="s">
        <v>280</v>
      </c>
      <c r="E289">
        <v>1977</v>
      </c>
      <c r="F289">
        <v>1</v>
      </c>
      <c r="G289">
        <v>6</v>
      </c>
      <c r="H289">
        <v>29.04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</row>
    <row r="290" spans="1:25" x14ac:dyDescent="0.2">
      <c r="A290" t="s">
        <v>143</v>
      </c>
      <c r="B290" t="s">
        <v>131</v>
      </c>
      <c r="C290" s="244" t="s">
        <v>280</v>
      </c>
      <c r="D290" s="244" t="s">
        <v>280</v>
      </c>
      <c r="E290">
        <v>1977</v>
      </c>
      <c r="F290">
        <v>1</v>
      </c>
      <c r="G290">
        <v>7</v>
      </c>
      <c r="H290">
        <v>26.015000000000001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</row>
    <row r="291" spans="1:25" x14ac:dyDescent="0.2">
      <c r="A291" t="s">
        <v>143</v>
      </c>
      <c r="B291" t="s">
        <v>131</v>
      </c>
      <c r="C291" s="244" t="s">
        <v>280</v>
      </c>
      <c r="D291" s="244" t="s">
        <v>280</v>
      </c>
      <c r="E291">
        <v>1977</v>
      </c>
      <c r="F291">
        <v>1</v>
      </c>
      <c r="G291">
        <v>8</v>
      </c>
      <c r="H291">
        <v>21.053999999999998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</row>
    <row r="292" spans="1:25" x14ac:dyDescent="0.2">
      <c r="A292" t="s">
        <v>143</v>
      </c>
      <c r="B292" t="s">
        <v>131</v>
      </c>
      <c r="C292" s="244" t="s">
        <v>280</v>
      </c>
      <c r="D292" s="244" t="s">
        <v>280</v>
      </c>
      <c r="E292">
        <v>1977</v>
      </c>
      <c r="F292">
        <v>1</v>
      </c>
      <c r="G292">
        <v>9</v>
      </c>
      <c r="H292">
        <v>30.734000000000002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</row>
    <row r="293" spans="1:25" x14ac:dyDescent="0.2">
      <c r="A293" t="s">
        <v>143</v>
      </c>
      <c r="B293" t="s">
        <v>131</v>
      </c>
      <c r="C293" s="244" t="s">
        <v>280</v>
      </c>
      <c r="D293" s="244" t="s">
        <v>280</v>
      </c>
      <c r="E293">
        <v>1977</v>
      </c>
      <c r="F293">
        <v>1</v>
      </c>
      <c r="G293">
        <v>10</v>
      </c>
      <c r="H293">
        <v>34.122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</row>
    <row r="294" spans="1:25" x14ac:dyDescent="0.2">
      <c r="A294" t="s">
        <v>143</v>
      </c>
      <c r="B294" t="s">
        <v>131</v>
      </c>
      <c r="C294" s="244" t="s">
        <v>280</v>
      </c>
      <c r="D294" s="244" t="s">
        <v>280</v>
      </c>
      <c r="E294">
        <v>1977</v>
      </c>
      <c r="F294">
        <v>1</v>
      </c>
      <c r="G294">
        <v>11</v>
      </c>
      <c r="H294">
        <v>32.427999999999997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</row>
    <row r="295" spans="1:25" x14ac:dyDescent="0.2">
      <c r="A295" t="s">
        <v>143</v>
      </c>
      <c r="B295" t="s">
        <v>131</v>
      </c>
      <c r="C295" s="244" t="s">
        <v>280</v>
      </c>
      <c r="D295" s="244" t="s">
        <v>280</v>
      </c>
      <c r="E295">
        <v>1977</v>
      </c>
      <c r="F295">
        <v>1</v>
      </c>
      <c r="G295">
        <v>12</v>
      </c>
      <c r="H295">
        <v>30.007999999999999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</row>
    <row r="296" spans="1:25" x14ac:dyDescent="0.2">
      <c r="A296" t="s">
        <v>143</v>
      </c>
      <c r="B296" t="s">
        <v>131</v>
      </c>
      <c r="C296" s="244" t="s">
        <v>280</v>
      </c>
      <c r="D296" s="244" t="s">
        <v>280</v>
      </c>
      <c r="E296">
        <v>1977</v>
      </c>
      <c r="F296">
        <v>1</v>
      </c>
      <c r="G296">
        <v>13</v>
      </c>
      <c r="H296">
        <v>26.257000000000001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</row>
    <row r="297" spans="1:25" x14ac:dyDescent="0.2">
      <c r="A297" t="s">
        <v>143</v>
      </c>
      <c r="B297" t="s">
        <v>131</v>
      </c>
      <c r="C297" s="244" t="s">
        <v>280</v>
      </c>
      <c r="D297" s="244" t="s">
        <v>280</v>
      </c>
      <c r="E297">
        <v>1977</v>
      </c>
      <c r="F297">
        <v>1</v>
      </c>
      <c r="G297">
        <v>14</v>
      </c>
      <c r="H297">
        <v>31.702000000000002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</row>
    <row r="298" spans="1:25" x14ac:dyDescent="0.2">
      <c r="A298" t="s">
        <v>143</v>
      </c>
      <c r="B298" t="s">
        <v>131</v>
      </c>
      <c r="C298" s="244" t="s">
        <v>280</v>
      </c>
      <c r="D298" s="244" t="s">
        <v>280</v>
      </c>
      <c r="E298">
        <v>1977</v>
      </c>
      <c r="F298">
        <v>2</v>
      </c>
      <c r="G298">
        <v>1</v>
      </c>
      <c r="H298">
        <v>13.552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</row>
    <row r="299" spans="1:25" x14ac:dyDescent="0.2">
      <c r="A299" t="s">
        <v>143</v>
      </c>
      <c r="B299" t="s">
        <v>131</v>
      </c>
      <c r="C299" s="244" t="s">
        <v>280</v>
      </c>
      <c r="D299" s="244" t="s">
        <v>280</v>
      </c>
      <c r="E299">
        <v>1977</v>
      </c>
      <c r="F299">
        <v>2</v>
      </c>
      <c r="G299">
        <v>2</v>
      </c>
      <c r="H299">
        <v>16.818999999999999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</row>
    <row r="300" spans="1:25" x14ac:dyDescent="0.2">
      <c r="A300" t="s">
        <v>143</v>
      </c>
      <c r="B300" t="s">
        <v>131</v>
      </c>
      <c r="C300" s="244" t="s">
        <v>280</v>
      </c>
      <c r="D300" s="244" t="s">
        <v>280</v>
      </c>
      <c r="E300">
        <v>1977</v>
      </c>
      <c r="F300">
        <v>2</v>
      </c>
      <c r="G300">
        <v>3</v>
      </c>
      <c r="H300">
        <v>23.837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</row>
    <row r="301" spans="1:25" x14ac:dyDescent="0.2">
      <c r="A301" t="s">
        <v>143</v>
      </c>
      <c r="B301" t="s">
        <v>131</v>
      </c>
      <c r="C301" s="244" t="s">
        <v>280</v>
      </c>
      <c r="D301" s="244" t="s">
        <v>280</v>
      </c>
      <c r="E301">
        <v>1977</v>
      </c>
      <c r="F301">
        <v>2</v>
      </c>
      <c r="G301">
        <v>4</v>
      </c>
      <c r="H301">
        <v>26.015000000000001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</row>
    <row r="302" spans="1:25" x14ac:dyDescent="0.2">
      <c r="A302" t="s">
        <v>143</v>
      </c>
      <c r="B302" t="s">
        <v>131</v>
      </c>
      <c r="C302" s="244" t="s">
        <v>280</v>
      </c>
      <c r="D302" s="244" t="s">
        <v>280</v>
      </c>
      <c r="E302">
        <v>1977</v>
      </c>
      <c r="F302">
        <v>2</v>
      </c>
      <c r="G302">
        <v>5</v>
      </c>
      <c r="H302">
        <v>28.434999999999999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</row>
    <row r="303" spans="1:25" x14ac:dyDescent="0.2">
      <c r="A303" t="s">
        <v>143</v>
      </c>
      <c r="B303" t="s">
        <v>131</v>
      </c>
      <c r="C303" s="244" t="s">
        <v>280</v>
      </c>
      <c r="D303" s="244" t="s">
        <v>280</v>
      </c>
      <c r="E303">
        <v>1977</v>
      </c>
      <c r="F303">
        <v>2</v>
      </c>
      <c r="G303">
        <v>6</v>
      </c>
      <c r="H303">
        <v>31.46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</row>
    <row r="304" spans="1:25" x14ac:dyDescent="0.2">
      <c r="A304" t="s">
        <v>143</v>
      </c>
      <c r="B304" t="s">
        <v>131</v>
      </c>
      <c r="C304" s="244" t="s">
        <v>280</v>
      </c>
      <c r="D304" s="244" t="s">
        <v>280</v>
      </c>
      <c r="E304">
        <v>1977</v>
      </c>
      <c r="F304">
        <v>2</v>
      </c>
      <c r="G304">
        <v>7</v>
      </c>
      <c r="H304">
        <v>32.307000000000002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</row>
    <row r="305" spans="1:25" x14ac:dyDescent="0.2">
      <c r="A305" t="s">
        <v>143</v>
      </c>
      <c r="B305" t="s">
        <v>131</v>
      </c>
      <c r="C305" s="244" t="s">
        <v>280</v>
      </c>
      <c r="D305" s="244" t="s">
        <v>280</v>
      </c>
      <c r="E305">
        <v>1977</v>
      </c>
      <c r="F305">
        <v>2</v>
      </c>
      <c r="G305">
        <v>8</v>
      </c>
      <c r="H305">
        <v>23.837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</row>
    <row r="306" spans="1:25" x14ac:dyDescent="0.2">
      <c r="A306" t="s">
        <v>143</v>
      </c>
      <c r="B306" t="s">
        <v>131</v>
      </c>
      <c r="C306" s="244" t="s">
        <v>280</v>
      </c>
      <c r="D306" s="244" t="s">
        <v>280</v>
      </c>
      <c r="E306">
        <v>1977</v>
      </c>
      <c r="F306">
        <v>2</v>
      </c>
      <c r="G306">
        <v>9</v>
      </c>
      <c r="H306">
        <v>31.097000000000001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</row>
    <row r="307" spans="1:25" x14ac:dyDescent="0.2">
      <c r="A307" t="s">
        <v>143</v>
      </c>
      <c r="B307" t="s">
        <v>131</v>
      </c>
      <c r="C307" s="244" t="s">
        <v>280</v>
      </c>
      <c r="D307" s="244" t="s">
        <v>280</v>
      </c>
      <c r="E307">
        <v>1977</v>
      </c>
      <c r="F307">
        <v>2</v>
      </c>
      <c r="G307">
        <v>10</v>
      </c>
      <c r="H307">
        <v>30.007999999999999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</row>
    <row r="308" spans="1:25" x14ac:dyDescent="0.2">
      <c r="A308" t="s">
        <v>143</v>
      </c>
      <c r="B308" t="s">
        <v>131</v>
      </c>
      <c r="C308" s="244" t="s">
        <v>280</v>
      </c>
      <c r="D308" s="244" t="s">
        <v>280</v>
      </c>
      <c r="E308">
        <v>1977</v>
      </c>
      <c r="F308">
        <v>2</v>
      </c>
      <c r="G308">
        <v>11</v>
      </c>
      <c r="H308">
        <v>32.307000000000002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</row>
    <row r="309" spans="1:25" x14ac:dyDescent="0.2">
      <c r="A309" t="s">
        <v>143</v>
      </c>
      <c r="B309" t="s">
        <v>131</v>
      </c>
      <c r="C309" s="244" t="s">
        <v>280</v>
      </c>
      <c r="D309" s="244" t="s">
        <v>280</v>
      </c>
      <c r="E309">
        <v>1977</v>
      </c>
      <c r="F309">
        <v>2</v>
      </c>
      <c r="G309">
        <v>12</v>
      </c>
      <c r="H309">
        <v>32.790999999999997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</row>
    <row r="310" spans="1:25" x14ac:dyDescent="0.2">
      <c r="A310" t="s">
        <v>143</v>
      </c>
      <c r="B310" t="s">
        <v>131</v>
      </c>
      <c r="C310" s="244" t="s">
        <v>280</v>
      </c>
      <c r="D310" s="244" t="s">
        <v>280</v>
      </c>
      <c r="E310">
        <v>1977</v>
      </c>
      <c r="F310">
        <v>2</v>
      </c>
      <c r="G310">
        <v>13</v>
      </c>
      <c r="H310">
        <v>31.097000000000001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</row>
    <row r="311" spans="1:25" x14ac:dyDescent="0.2">
      <c r="A311" t="s">
        <v>143</v>
      </c>
      <c r="B311" t="s">
        <v>131</v>
      </c>
      <c r="C311" s="244" t="s">
        <v>280</v>
      </c>
      <c r="D311" s="244" t="s">
        <v>280</v>
      </c>
      <c r="E311">
        <v>1977</v>
      </c>
      <c r="F311">
        <v>2</v>
      </c>
      <c r="G311">
        <v>14</v>
      </c>
      <c r="H311">
        <v>37.026000000000003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</row>
    <row r="312" spans="1:25" x14ac:dyDescent="0.2">
      <c r="A312" t="s">
        <v>143</v>
      </c>
      <c r="B312" t="s">
        <v>131</v>
      </c>
      <c r="C312" s="244" t="s">
        <v>280</v>
      </c>
      <c r="D312" s="244" t="s">
        <v>280</v>
      </c>
      <c r="E312">
        <v>1977</v>
      </c>
      <c r="F312">
        <v>3</v>
      </c>
      <c r="G312">
        <v>1</v>
      </c>
      <c r="H312">
        <v>12.221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</row>
    <row r="313" spans="1:25" x14ac:dyDescent="0.2">
      <c r="A313" t="s">
        <v>143</v>
      </c>
      <c r="B313" t="s">
        <v>131</v>
      </c>
      <c r="C313" s="244" t="s">
        <v>280</v>
      </c>
      <c r="D313" s="244" t="s">
        <v>280</v>
      </c>
      <c r="E313">
        <v>1977</v>
      </c>
      <c r="F313">
        <v>3</v>
      </c>
      <c r="G313">
        <v>2</v>
      </c>
      <c r="H313">
        <v>15.972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</row>
    <row r="314" spans="1:25" x14ac:dyDescent="0.2">
      <c r="A314" t="s">
        <v>143</v>
      </c>
      <c r="B314" t="s">
        <v>131</v>
      </c>
      <c r="C314" s="244" t="s">
        <v>280</v>
      </c>
      <c r="D314" s="244" t="s">
        <v>280</v>
      </c>
      <c r="E314">
        <v>1977</v>
      </c>
      <c r="F314">
        <v>3</v>
      </c>
      <c r="G314">
        <v>3</v>
      </c>
      <c r="H314">
        <v>28.677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</row>
    <row r="315" spans="1:25" x14ac:dyDescent="0.2">
      <c r="A315" t="s">
        <v>143</v>
      </c>
      <c r="B315" t="s">
        <v>131</v>
      </c>
      <c r="C315" s="244" t="s">
        <v>280</v>
      </c>
      <c r="D315" s="244" t="s">
        <v>280</v>
      </c>
      <c r="E315">
        <v>1977</v>
      </c>
      <c r="F315">
        <v>3</v>
      </c>
      <c r="G315">
        <v>4</v>
      </c>
      <c r="H315">
        <v>30.25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</row>
    <row r="316" spans="1:25" x14ac:dyDescent="0.2">
      <c r="A316" t="s">
        <v>143</v>
      </c>
      <c r="B316" t="s">
        <v>131</v>
      </c>
      <c r="C316" s="244" t="s">
        <v>280</v>
      </c>
      <c r="D316" s="244" t="s">
        <v>280</v>
      </c>
      <c r="E316">
        <v>1977</v>
      </c>
      <c r="F316">
        <v>3</v>
      </c>
      <c r="G316">
        <v>5</v>
      </c>
      <c r="H316">
        <v>26.861999999999998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</row>
    <row r="317" spans="1:25" x14ac:dyDescent="0.2">
      <c r="A317" t="s">
        <v>143</v>
      </c>
      <c r="B317" t="s">
        <v>131</v>
      </c>
      <c r="C317" s="244" t="s">
        <v>280</v>
      </c>
      <c r="D317" s="244" t="s">
        <v>280</v>
      </c>
      <c r="E317">
        <v>1977</v>
      </c>
      <c r="F317">
        <v>3</v>
      </c>
      <c r="G317">
        <v>6</v>
      </c>
      <c r="H317">
        <v>30.370999999999999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</row>
    <row r="318" spans="1:25" x14ac:dyDescent="0.2">
      <c r="A318" t="s">
        <v>143</v>
      </c>
      <c r="B318" t="s">
        <v>131</v>
      </c>
      <c r="C318" s="244" t="s">
        <v>280</v>
      </c>
      <c r="D318" s="244" t="s">
        <v>280</v>
      </c>
      <c r="E318">
        <v>1977</v>
      </c>
      <c r="F318">
        <v>3</v>
      </c>
      <c r="G318">
        <v>7</v>
      </c>
      <c r="H318">
        <v>29.524000000000001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</row>
    <row r="319" spans="1:25" x14ac:dyDescent="0.2">
      <c r="A319" t="s">
        <v>143</v>
      </c>
      <c r="B319" t="s">
        <v>131</v>
      </c>
      <c r="C319" s="244" t="s">
        <v>280</v>
      </c>
      <c r="D319" s="244" t="s">
        <v>280</v>
      </c>
      <c r="E319">
        <v>1977</v>
      </c>
      <c r="F319">
        <v>3</v>
      </c>
      <c r="G319">
        <v>8</v>
      </c>
      <c r="H319">
        <v>28.919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</row>
    <row r="320" spans="1:25" x14ac:dyDescent="0.2">
      <c r="A320" t="s">
        <v>143</v>
      </c>
      <c r="B320" t="s">
        <v>131</v>
      </c>
      <c r="C320" s="244" t="s">
        <v>280</v>
      </c>
      <c r="D320" s="244" t="s">
        <v>280</v>
      </c>
      <c r="E320">
        <v>1977</v>
      </c>
      <c r="F320">
        <v>3</v>
      </c>
      <c r="G320">
        <v>9</v>
      </c>
      <c r="H320">
        <v>32.064999999999998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</row>
    <row r="321" spans="1:25" x14ac:dyDescent="0.2">
      <c r="A321" t="s">
        <v>143</v>
      </c>
      <c r="B321" t="s">
        <v>131</v>
      </c>
      <c r="C321" s="244" t="s">
        <v>280</v>
      </c>
      <c r="D321" s="244" t="s">
        <v>280</v>
      </c>
      <c r="E321">
        <v>1977</v>
      </c>
      <c r="F321">
        <v>3</v>
      </c>
      <c r="G321">
        <v>10</v>
      </c>
      <c r="H321">
        <v>31.46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</row>
    <row r="322" spans="1:25" x14ac:dyDescent="0.2">
      <c r="A322" t="s">
        <v>143</v>
      </c>
      <c r="B322" t="s">
        <v>131</v>
      </c>
      <c r="C322" s="244" t="s">
        <v>280</v>
      </c>
      <c r="D322" s="244" t="s">
        <v>280</v>
      </c>
      <c r="E322">
        <v>1977</v>
      </c>
      <c r="F322">
        <v>3</v>
      </c>
      <c r="G322">
        <v>11</v>
      </c>
      <c r="H322">
        <v>31.943999999999999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</row>
    <row r="323" spans="1:25" x14ac:dyDescent="0.2">
      <c r="A323" t="s">
        <v>143</v>
      </c>
      <c r="B323" t="s">
        <v>131</v>
      </c>
      <c r="C323" s="244" t="s">
        <v>280</v>
      </c>
      <c r="D323" s="244" t="s">
        <v>280</v>
      </c>
      <c r="E323">
        <v>1977</v>
      </c>
      <c r="F323">
        <v>3</v>
      </c>
      <c r="G323">
        <v>12</v>
      </c>
      <c r="H323">
        <v>29.161000000000001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</row>
    <row r="324" spans="1:25" x14ac:dyDescent="0.2">
      <c r="A324" t="s">
        <v>143</v>
      </c>
      <c r="B324" t="s">
        <v>131</v>
      </c>
      <c r="C324" s="244" t="s">
        <v>280</v>
      </c>
      <c r="D324" s="244" t="s">
        <v>280</v>
      </c>
      <c r="E324">
        <v>1977</v>
      </c>
      <c r="F324">
        <v>3</v>
      </c>
      <c r="G324">
        <v>13</v>
      </c>
      <c r="H324">
        <v>25.047000000000001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</row>
    <row r="325" spans="1:25" x14ac:dyDescent="0.2">
      <c r="A325" t="s">
        <v>143</v>
      </c>
      <c r="B325" t="s">
        <v>131</v>
      </c>
      <c r="C325" s="244" t="s">
        <v>280</v>
      </c>
      <c r="D325" s="244" t="s">
        <v>280</v>
      </c>
      <c r="E325">
        <v>1977</v>
      </c>
      <c r="F325">
        <v>3</v>
      </c>
      <c r="G325">
        <v>14</v>
      </c>
      <c r="H325">
        <v>32.911999999999999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</row>
    <row r="326" spans="1:25" x14ac:dyDescent="0.2">
      <c r="A326" t="s">
        <v>143</v>
      </c>
      <c r="B326" t="s">
        <v>131</v>
      </c>
      <c r="C326" s="244" t="s">
        <v>280</v>
      </c>
      <c r="D326" s="244" t="s">
        <v>280</v>
      </c>
      <c r="E326">
        <v>1977</v>
      </c>
      <c r="F326">
        <v>4</v>
      </c>
      <c r="G326">
        <v>1</v>
      </c>
      <c r="H326">
        <v>21.78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</row>
    <row r="327" spans="1:25" x14ac:dyDescent="0.2">
      <c r="A327" t="s">
        <v>143</v>
      </c>
      <c r="B327" t="s">
        <v>131</v>
      </c>
      <c r="C327" s="244" t="s">
        <v>280</v>
      </c>
      <c r="D327" s="244" t="s">
        <v>280</v>
      </c>
      <c r="E327">
        <v>1977</v>
      </c>
      <c r="F327">
        <v>4</v>
      </c>
      <c r="G327">
        <v>2</v>
      </c>
      <c r="H327">
        <v>20.449000000000002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</row>
    <row r="328" spans="1:25" x14ac:dyDescent="0.2">
      <c r="A328" t="s">
        <v>143</v>
      </c>
      <c r="B328" t="s">
        <v>131</v>
      </c>
      <c r="C328" s="244" t="s">
        <v>280</v>
      </c>
      <c r="D328" s="244" t="s">
        <v>280</v>
      </c>
      <c r="E328">
        <v>1977</v>
      </c>
      <c r="F328">
        <v>4</v>
      </c>
      <c r="G328">
        <v>3</v>
      </c>
      <c r="H328">
        <v>27.951000000000001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</row>
    <row r="329" spans="1:25" x14ac:dyDescent="0.2">
      <c r="A329" t="s">
        <v>143</v>
      </c>
      <c r="B329" t="s">
        <v>131</v>
      </c>
      <c r="C329" s="244" t="s">
        <v>280</v>
      </c>
      <c r="D329" s="244" t="s">
        <v>280</v>
      </c>
      <c r="E329">
        <v>1977</v>
      </c>
      <c r="F329">
        <v>4</v>
      </c>
      <c r="G329">
        <v>4</v>
      </c>
      <c r="H329">
        <v>29.402999999999999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</row>
    <row r="330" spans="1:25" x14ac:dyDescent="0.2">
      <c r="A330" t="s">
        <v>143</v>
      </c>
      <c r="B330" t="s">
        <v>131</v>
      </c>
      <c r="C330" s="244" t="s">
        <v>280</v>
      </c>
      <c r="D330" s="244" t="s">
        <v>280</v>
      </c>
      <c r="E330">
        <v>1977</v>
      </c>
      <c r="F330">
        <v>4</v>
      </c>
      <c r="G330">
        <v>5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</row>
    <row r="331" spans="1:25" x14ac:dyDescent="0.2">
      <c r="A331" t="s">
        <v>143</v>
      </c>
      <c r="B331" t="s">
        <v>131</v>
      </c>
      <c r="C331" s="244" t="s">
        <v>280</v>
      </c>
      <c r="D331" s="244" t="s">
        <v>280</v>
      </c>
      <c r="E331">
        <v>1977</v>
      </c>
      <c r="F331">
        <v>4</v>
      </c>
      <c r="G331">
        <v>6</v>
      </c>
      <c r="H331">
        <v>27.103999999999999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</row>
    <row r="332" spans="1:25" x14ac:dyDescent="0.2">
      <c r="A332" t="s">
        <v>143</v>
      </c>
      <c r="B332" t="s">
        <v>131</v>
      </c>
      <c r="C332" s="244" t="s">
        <v>280</v>
      </c>
      <c r="D332" s="244" t="s">
        <v>280</v>
      </c>
      <c r="E332">
        <v>1977</v>
      </c>
      <c r="F332">
        <v>4</v>
      </c>
      <c r="G332">
        <v>7</v>
      </c>
      <c r="H332">
        <v>27.466999999999999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</row>
    <row r="333" spans="1:25" x14ac:dyDescent="0.2">
      <c r="A333" t="s">
        <v>143</v>
      </c>
      <c r="B333" t="s">
        <v>131</v>
      </c>
      <c r="C333" s="244" t="s">
        <v>280</v>
      </c>
      <c r="D333" s="244" t="s">
        <v>280</v>
      </c>
      <c r="E333">
        <v>1977</v>
      </c>
      <c r="F333">
        <v>4</v>
      </c>
      <c r="G333">
        <v>8</v>
      </c>
      <c r="H333">
        <v>30.492000000000001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</row>
    <row r="334" spans="1:25" x14ac:dyDescent="0.2">
      <c r="A334" t="s">
        <v>143</v>
      </c>
      <c r="B334" t="s">
        <v>131</v>
      </c>
      <c r="C334" s="244" t="s">
        <v>280</v>
      </c>
      <c r="D334" s="244" t="s">
        <v>280</v>
      </c>
      <c r="E334">
        <v>1977</v>
      </c>
      <c r="F334">
        <v>4</v>
      </c>
      <c r="G334">
        <v>9</v>
      </c>
      <c r="H334">
        <v>33.154000000000003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</row>
    <row r="335" spans="1:25" x14ac:dyDescent="0.2">
      <c r="A335" t="s">
        <v>143</v>
      </c>
      <c r="B335" t="s">
        <v>131</v>
      </c>
      <c r="C335" s="244" t="s">
        <v>280</v>
      </c>
      <c r="D335" s="244" t="s">
        <v>280</v>
      </c>
      <c r="E335">
        <v>1977</v>
      </c>
      <c r="F335">
        <v>4</v>
      </c>
      <c r="G335">
        <v>10</v>
      </c>
      <c r="H335">
        <v>27.103999999999999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</row>
    <row r="336" spans="1:25" x14ac:dyDescent="0.2">
      <c r="A336" t="s">
        <v>143</v>
      </c>
      <c r="B336" t="s">
        <v>131</v>
      </c>
      <c r="C336" s="244" t="s">
        <v>280</v>
      </c>
      <c r="D336" s="244" t="s">
        <v>280</v>
      </c>
      <c r="E336">
        <v>1977</v>
      </c>
      <c r="F336">
        <v>4</v>
      </c>
      <c r="G336">
        <v>11</v>
      </c>
      <c r="H336">
        <v>35.936999999999998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</row>
    <row r="337" spans="1:25" x14ac:dyDescent="0.2">
      <c r="A337" t="s">
        <v>143</v>
      </c>
      <c r="B337" t="s">
        <v>131</v>
      </c>
      <c r="C337" s="244" t="s">
        <v>280</v>
      </c>
      <c r="D337" s="244" t="s">
        <v>280</v>
      </c>
      <c r="E337">
        <v>1977</v>
      </c>
      <c r="F337">
        <v>4</v>
      </c>
      <c r="G337">
        <v>12</v>
      </c>
      <c r="H337">
        <v>28.314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</row>
    <row r="338" spans="1:25" x14ac:dyDescent="0.2">
      <c r="A338" t="s">
        <v>143</v>
      </c>
      <c r="B338" t="s">
        <v>131</v>
      </c>
      <c r="C338" s="244" t="s">
        <v>280</v>
      </c>
      <c r="D338" s="244" t="s">
        <v>280</v>
      </c>
      <c r="E338">
        <v>1977</v>
      </c>
      <c r="F338">
        <v>4</v>
      </c>
      <c r="G338">
        <v>13</v>
      </c>
      <c r="H338">
        <v>21.175000000000001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</row>
    <row r="339" spans="1:25" x14ac:dyDescent="0.2">
      <c r="A339" t="s">
        <v>143</v>
      </c>
      <c r="B339" t="s">
        <v>131</v>
      </c>
      <c r="C339" s="244" t="s">
        <v>280</v>
      </c>
      <c r="D339" s="244" t="s">
        <v>280</v>
      </c>
      <c r="E339">
        <v>1977</v>
      </c>
      <c r="F339">
        <v>4</v>
      </c>
      <c r="G339">
        <v>14</v>
      </c>
      <c r="H339">
        <v>36.905000000000001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</row>
    <row r="340" spans="1:25" x14ac:dyDescent="0.2">
      <c r="A340" t="s">
        <v>143</v>
      </c>
      <c r="B340" t="s">
        <v>181</v>
      </c>
      <c r="C340" s="244" t="s">
        <v>280</v>
      </c>
      <c r="D340" s="244" t="s">
        <v>280</v>
      </c>
      <c r="E340">
        <v>1978</v>
      </c>
      <c r="F340">
        <v>1</v>
      </c>
      <c r="G340">
        <v>1</v>
      </c>
      <c r="H340">
        <v>19.844000000000001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</row>
    <row r="341" spans="1:25" x14ac:dyDescent="0.2">
      <c r="A341" t="s">
        <v>143</v>
      </c>
      <c r="B341" t="s">
        <v>181</v>
      </c>
      <c r="C341" s="244" t="s">
        <v>280</v>
      </c>
      <c r="D341" s="244" t="s">
        <v>280</v>
      </c>
      <c r="E341">
        <v>1978</v>
      </c>
      <c r="F341">
        <v>1</v>
      </c>
      <c r="G341">
        <v>2</v>
      </c>
      <c r="H341">
        <v>18.271000000000001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</row>
    <row r="342" spans="1:25" x14ac:dyDescent="0.2">
      <c r="A342" t="s">
        <v>143</v>
      </c>
      <c r="B342" t="s">
        <v>181</v>
      </c>
      <c r="C342" s="244" t="s">
        <v>280</v>
      </c>
      <c r="D342" s="244" t="s">
        <v>280</v>
      </c>
      <c r="E342">
        <v>1978</v>
      </c>
      <c r="F342">
        <v>1</v>
      </c>
      <c r="G342">
        <v>3</v>
      </c>
      <c r="H342">
        <v>21.538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</row>
    <row r="343" spans="1:25" x14ac:dyDescent="0.2">
      <c r="A343" t="s">
        <v>143</v>
      </c>
      <c r="B343" t="s">
        <v>181</v>
      </c>
      <c r="C343" s="244" t="s">
        <v>280</v>
      </c>
      <c r="D343" s="244" t="s">
        <v>280</v>
      </c>
      <c r="E343">
        <v>1978</v>
      </c>
      <c r="F343">
        <v>1</v>
      </c>
      <c r="G343">
        <v>4</v>
      </c>
      <c r="H343">
        <v>30.734000000000002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</row>
    <row r="344" spans="1:25" x14ac:dyDescent="0.2">
      <c r="A344" t="s">
        <v>143</v>
      </c>
      <c r="B344" t="s">
        <v>181</v>
      </c>
      <c r="C344" s="244" t="s">
        <v>280</v>
      </c>
      <c r="D344" s="244" t="s">
        <v>280</v>
      </c>
      <c r="E344">
        <v>1978</v>
      </c>
      <c r="F344">
        <v>1</v>
      </c>
      <c r="G344">
        <v>5</v>
      </c>
      <c r="H344">
        <v>39.082999999999998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</row>
    <row r="345" spans="1:25" x14ac:dyDescent="0.2">
      <c r="A345" t="s">
        <v>143</v>
      </c>
      <c r="B345" t="s">
        <v>181</v>
      </c>
      <c r="C345" s="244" t="s">
        <v>280</v>
      </c>
      <c r="D345" s="244" t="s">
        <v>280</v>
      </c>
      <c r="E345">
        <v>1978</v>
      </c>
      <c r="F345">
        <v>1</v>
      </c>
      <c r="G345">
        <v>6</v>
      </c>
      <c r="H345">
        <v>42.954999999999998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</row>
    <row r="346" spans="1:25" x14ac:dyDescent="0.2">
      <c r="A346" t="s">
        <v>143</v>
      </c>
      <c r="B346" t="s">
        <v>181</v>
      </c>
      <c r="C346" s="244" t="s">
        <v>280</v>
      </c>
      <c r="D346" s="244" t="s">
        <v>280</v>
      </c>
      <c r="E346">
        <v>1978</v>
      </c>
      <c r="F346">
        <v>1</v>
      </c>
      <c r="G346">
        <v>7</v>
      </c>
      <c r="H346">
        <v>42.470999999999997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</row>
    <row r="347" spans="1:25" x14ac:dyDescent="0.2">
      <c r="A347" t="s">
        <v>143</v>
      </c>
      <c r="B347" t="s">
        <v>181</v>
      </c>
      <c r="C347" s="244" t="s">
        <v>280</v>
      </c>
      <c r="D347" s="244" t="s">
        <v>280</v>
      </c>
      <c r="E347">
        <v>1978</v>
      </c>
      <c r="F347">
        <v>1</v>
      </c>
      <c r="G347">
        <v>8</v>
      </c>
      <c r="H347">
        <v>31.702000000000002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</row>
    <row r="348" spans="1:25" x14ac:dyDescent="0.2">
      <c r="A348" t="s">
        <v>143</v>
      </c>
      <c r="B348" t="s">
        <v>181</v>
      </c>
      <c r="C348" s="244" t="s">
        <v>280</v>
      </c>
      <c r="D348" s="244" t="s">
        <v>280</v>
      </c>
      <c r="E348">
        <v>1978</v>
      </c>
      <c r="F348">
        <v>1</v>
      </c>
      <c r="G348">
        <v>9</v>
      </c>
      <c r="H348">
        <v>37.872999999999998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</row>
    <row r="349" spans="1:25" x14ac:dyDescent="0.2">
      <c r="A349" t="s">
        <v>143</v>
      </c>
      <c r="B349" t="s">
        <v>181</v>
      </c>
      <c r="C349" s="244" t="s">
        <v>280</v>
      </c>
      <c r="D349" s="244" t="s">
        <v>280</v>
      </c>
      <c r="E349">
        <v>1978</v>
      </c>
      <c r="F349">
        <v>1</v>
      </c>
      <c r="G349">
        <v>10</v>
      </c>
      <c r="H349">
        <v>42.107999999999997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</row>
    <row r="350" spans="1:25" x14ac:dyDescent="0.2">
      <c r="A350" t="s">
        <v>143</v>
      </c>
      <c r="B350" t="s">
        <v>181</v>
      </c>
      <c r="C350" s="244" t="s">
        <v>280</v>
      </c>
      <c r="D350" s="244" t="s">
        <v>280</v>
      </c>
      <c r="E350">
        <v>1978</v>
      </c>
      <c r="F350">
        <v>1</v>
      </c>
      <c r="G350">
        <v>11</v>
      </c>
      <c r="H350">
        <v>38.356999999999999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</row>
    <row r="351" spans="1:25" x14ac:dyDescent="0.2">
      <c r="A351" t="s">
        <v>143</v>
      </c>
      <c r="B351" t="s">
        <v>181</v>
      </c>
      <c r="C351" s="244" t="s">
        <v>280</v>
      </c>
      <c r="D351" s="244" t="s">
        <v>280</v>
      </c>
      <c r="E351">
        <v>1978</v>
      </c>
      <c r="F351">
        <v>1</v>
      </c>
      <c r="G351">
        <v>12</v>
      </c>
      <c r="H351">
        <v>39.567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</row>
    <row r="352" spans="1:25" x14ac:dyDescent="0.2">
      <c r="A352" t="s">
        <v>143</v>
      </c>
      <c r="B352" t="s">
        <v>181</v>
      </c>
      <c r="C352" s="244" t="s">
        <v>280</v>
      </c>
      <c r="D352" s="244" t="s">
        <v>280</v>
      </c>
      <c r="E352">
        <v>1978</v>
      </c>
      <c r="F352">
        <v>1</v>
      </c>
      <c r="G352">
        <v>13</v>
      </c>
      <c r="H352">
        <v>44.77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</row>
    <row r="353" spans="1:25" x14ac:dyDescent="0.2">
      <c r="A353" t="s">
        <v>143</v>
      </c>
      <c r="B353" t="s">
        <v>181</v>
      </c>
      <c r="C353" s="244" t="s">
        <v>280</v>
      </c>
      <c r="D353" s="244" t="s">
        <v>280</v>
      </c>
      <c r="E353">
        <v>1978</v>
      </c>
      <c r="F353">
        <v>1</v>
      </c>
      <c r="G353">
        <v>14</v>
      </c>
      <c r="H353">
        <v>35.695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</row>
    <row r="354" spans="1:25" x14ac:dyDescent="0.2">
      <c r="A354" t="s">
        <v>143</v>
      </c>
      <c r="B354" t="s">
        <v>181</v>
      </c>
      <c r="C354" s="244" t="s">
        <v>280</v>
      </c>
      <c r="D354" s="244" t="s">
        <v>280</v>
      </c>
      <c r="E354">
        <v>1978</v>
      </c>
      <c r="F354">
        <v>2</v>
      </c>
      <c r="G354">
        <v>1</v>
      </c>
      <c r="H354">
        <v>19.239000000000001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</row>
    <row r="355" spans="1:25" x14ac:dyDescent="0.2">
      <c r="A355" t="s">
        <v>143</v>
      </c>
      <c r="B355" t="s">
        <v>181</v>
      </c>
      <c r="C355" s="244" t="s">
        <v>280</v>
      </c>
      <c r="D355" s="244" t="s">
        <v>280</v>
      </c>
      <c r="E355">
        <v>1978</v>
      </c>
      <c r="F355">
        <v>2</v>
      </c>
      <c r="G355">
        <v>2</v>
      </c>
      <c r="H355">
        <v>21.295999999999999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</row>
    <row r="356" spans="1:25" x14ac:dyDescent="0.2">
      <c r="A356" t="s">
        <v>143</v>
      </c>
      <c r="B356" t="s">
        <v>181</v>
      </c>
      <c r="C356" s="244" t="s">
        <v>280</v>
      </c>
      <c r="D356" s="244" t="s">
        <v>280</v>
      </c>
      <c r="E356">
        <v>1978</v>
      </c>
      <c r="F356">
        <v>2</v>
      </c>
      <c r="G356">
        <v>3</v>
      </c>
      <c r="H356">
        <v>24.684000000000001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</row>
    <row r="357" spans="1:25" x14ac:dyDescent="0.2">
      <c r="A357" t="s">
        <v>143</v>
      </c>
      <c r="B357" t="s">
        <v>181</v>
      </c>
      <c r="C357" s="244" t="s">
        <v>280</v>
      </c>
      <c r="D357" s="244" t="s">
        <v>280</v>
      </c>
      <c r="E357">
        <v>1978</v>
      </c>
      <c r="F357">
        <v>2</v>
      </c>
      <c r="G357">
        <v>4</v>
      </c>
      <c r="H357">
        <v>34.243000000000002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</row>
    <row r="358" spans="1:25" x14ac:dyDescent="0.2">
      <c r="A358" t="s">
        <v>143</v>
      </c>
      <c r="B358" t="s">
        <v>181</v>
      </c>
      <c r="C358" s="244" t="s">
        <v>280</v>
      </c>
      <c r="D358" s="244" t="s">
        <v>280</v>
      </c>
      <c r="E358">
        <v>1978</v>
      </c>
      <c r="F358">
        <v>2</v>
      </c>
      <c r="G358">
        <v>5</v>
      </c>
      <c r="H358">
        <v>38.962000000000003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</row>
    <row r="359" spans="1:25" x14ac:dyDescent="0.2">
      <c r="A359" t="s">
        <v>143</v>
      </c>
      <c r="B359" t="s">
        <v>181</v>
      </c>
      <c r="C359" s="244" t="s">
        <v>280</v>
      </c>
      <c r="D359" s="244" t="s">
        <v>280</v>
      </c>
      <c r="E359">
        <v>1978</v>
      </c>
      <c r="F359">
        <v>2</v>
      </c>
      <c r="G359">
        <v>6</v>
      </c>
      <c r="H359">
        <v>44.164999999999999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</row>
    <row r="360" spans="1:25" x14ac:dyDescent="0.2">
      <c r="A360" t="s">
        <v>143</v>
      </c>
      <c r="B360" t="s">
        <v>181</v>
      </c>
      <c r="C360" s="244" t="s">
        <v>280</v>
      </c>
      <c r="D360" s="244" t="s">
        <v>280</v>
      </c>
      <c r="E360">
        <v>1978</v>
      </c>
      <c r="F360">
        <v>2</v>
      </c>
      <c r="G360">
        <v>7</v>
      </c>
      <c r="H360">
        <v>50.698999999999998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</row>
    <row r="361" spans="1:25" x14ac:dyDescent="0.2">
      <c r="A361" t="s">
        <v>143</v>
      </c>
      <c r="B361" t="s">
        <v>181</v>
      </c>
      <c r="C361" s="244" t="s">
        <v>280</v>
      </c>
      <c r="D361" s="244" t="s">
        <v>280</v>
      </c>
      <c r="E361">
        <v>1978</v>
      </c>
      <c r="F361">
        <v>2</v>
      </c>
      <c r="G361">
        <v>8</v>
      </c>
      <c r="H361">
        <v>36.420999999999999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</row>
    <row r="362" spans="1:25" x14ac:dyDescent="0.2">
      <c r="A362" t="s">
        <v>143</v>
      </c>
      <c r="B362" t="s">
        <v>181</v>
      </c>
      <c r="C362" s="244" t="s">
        <v>280</v>
      </c>
      <c r="D362" s="244" t="s">
        <v>280</v>
      </c>
      <c r="E362">
        <v>1978</v>
      </c>
      <c r="F362">
        <v>2</v>
      </c>
      <c r="G362">
        <v>9</v>
      </c>
      <c r="H362">
        <v>42.228999999999999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</row>
    <row r="363" spans="1:25" x14ac:dyDescent="0.2">
      <c r="A363" t="s">
        <v>143</v>
      </c>
      <c r="B363" t="s">
        <v>181</v>
      </c>
      <c r="C363" s="244" t="s">
        <v>280</v>
      </c>
      <c r="D363" s="244" t="s">
        <v>280</v>
      </c>
      <c r="E363">
        <v>1978</v>
      </c>
      <c r="F363">
        <v>2</v>
      </c>
      <c r="G363">
        <v>10</v>
      </c>
      <c r="H363">
        <v>42.35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</row>
    <row r="364" spans="1:25" x14ac:dyDescent="0.2">
      <c r="A364" t="s">
        <v>143</v>
      </c>
      <c r="B364" t="s">
        <v>181</v>
      </c>
      <c r="C364" s="244" t="s">
        <v>280</v>
      </c>
      <c r="D364" s="244" t="s">
        <v>280</v>
      </c>
      <c r="E364">
        <v>1978</v>
      </c>
      <c r="F364">
        <v>2</v>
      </c>
      <c r="G364">
        <v>11</v>
      </c>
      <c r="H364">
        <v>39.688000000000002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</row>
    <row r="365" spans="1:25" x14ac:dyDescent="0.2">
      <c r="A365" t="s">
        <v>143</v>
      </c>
      <c r="B365" t="s">
        <v>181</v>
      </c>
      <c r="C365" s="244" t="s">
        <v>280</v>
      </c>
      <c r="D365" s="244" t="s">
        <v>280</v>
      </c>
      <c r="E365">
        <v>1978</v>
      </c>
      <c r="F365">
        <v>2</v>
      </c>
      <c r="G365">
        <v>12</v>
      </c>
      <c r="H365">
        <v>43.802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</row>
    <row r="366" spans="1:25" x14ac:dyDescent="0.2">
      <c r="A366" t="s">
        <v>143</v>
      </c>
      <c r="B366" t="s">
        <v>181</v>
      </c>
      <c r="C366" s="244" t="s">
        <v>280</v>
      </c>
      <c r="D366" s="244" t="s">
        <v>280</v>
      </c>
      <c r="E366">
        <v>1978</v>
      </c>
      <c r="F366">
        <v>2</v>
      </c>
      <c r="G366">
        <v>13</v>
      </c>
      <c r="H366">
        <v>51.304000000000002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</row>
    <row r="367" spans="1:25" x14ac:dyDescent="0.2">
      <c r="A367" t="s">
        <v>143</v>
      </c>
      <c r="B367" t="s">
        <v>181</v>
      </c>
      <c r="C367" s="244" t="s">
        <v>280</v>
      </c>
      <c r="D367" s="244" t="s">
        <v>280</v>
      </c>
      <c r="E367">
        <v>1978</v>
      </c>
      <c r="F367">
        <v>2</v>
      </c>
      <c r="G367">
        <v>14</v>
      </c>
      <c r="H367">
        <v>37.752000000000002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</row>
    <row r="368" spans="1:25" x14ac:dyDescent="0.2">
      <c r="A368" t="s">
        <v>143</v>
      </c>
      <c r="B368" t="s">
        <v>181</v>
      </c>
      <c r="C368" s="244" t="s">
        <v>280</v>
      </c>
      <c r="D368" s="244" t="s">
        <v>280</v>
      </c>
      <c r="E368">
        <v>1978</v>
      </c>
      <c r="F368">
        <v>3</v>
      </c>
      <c r="G368">
        <v>1</v>
      </c>
      <c r="H368">
        <v>20.327999999999999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</row>
    <row r="369" spans="1:25" x14ac:dyDescent="0.2">
      <c r="A369" t="s">
        <v>143</v>
      </c>
      <c r="B369" t="s">
        <v>181</v>
      </c>
      <c r="C369" s="244" t="s">
        <v>280</v>
      </c>
      <c r="D369" s="244" t="s">
        <v>280</v>
      </c>
      <c r="E369">
        <v>1978</v>
      </c>
      <c r="F369">
        <v>3</v>
      </c>
      <c r="G369">
        <v>2</v>
      </c>
      <c r="H369">
        <v>21.658999999999999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</row>
    <row r="370" spans="1:25" x14ac:dyDescent="0.2">
      <c r="A370" t="s">
        <v>143</v>
      </c>
      <c r="B370" t="s">
        <v>181</v>
      </c>
      <c r="C370" s="244" t="s">
        <v>280</v>
      </c>
      <c r="D370" s="244" t="s">
        <v>280</v>
      </c>
      <c r="E370">
        <v>1978</v>
      </c>
      <c r="F370">
        <v>3</v>
      </c>
      <c r="G370">
        <v>3</v>
      </c>
      <c r="H370">
        <v>27.466999999999999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</row>
    <row r="371" spans="1:25" x14ac:dyDescent="0.2">
      <c r="A371" t="s">
        <v>143</v>
      </c>
      <c r="B371" t="s">
        <v>181</v>
      </c>
      <c r="C371" s="244" t="s">
        <v>280</v>
      </c>
      <c r="D371" s="244" t="s">
        <v>280</v>
      </c>
      <c r="E371">
        <v>1978</v>
      </c>
      <c r="F371">
        <v>3</v>
      </c>
      <c r="G371">
        <v>4</v>
      </c>
      <c r="H371">
        <v>34.484999999999999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</row>
    <row r="372" spans="1:25" x14ac:dyDescent="0.2">
      <c r="A372" t="s">
        <v>143</v>
      </c>
      <c r="B372" t="s">
        <v>181</v>
      </c>
      <c r="C372" s="244" t="s">
        <v>280</v>
      </c>
      <c r="D372" s="244" t="s">
        <v>280</v>
      </c>
      <c r="E372">
        <v>1978</v>
      </c>
      <c r="F372">
        <v>3</v>
      </c>
      <c r="G372">
        <v>5</v>
      </c>
      <c r="H372">
        <v>36.542000000000002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</row>
    <row r="373" spans="1:25" x14ac:dyDescent="0.2">
      <c r="A373" t="s">
        <v>143</v>
      </c>
      <c r="B373" t="s">
        <v>181</v>
      </c>
      <c r="C373" s="244" t="s">
        <v>280</v>
      </c>
      <c r="D373" s="244" t="s">
        <v>280</v>
      </c>
      <c r="E373">
        <v>1978</v>
      </c>
      <c r="F373">
        <v>3</v>
      </c>
      <c r="G373">
        <v>6</v>
      </c>
      <c r="H373">
        <v>45.496000000000002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</row>
    <row r="374" spans="1:25" x14ac:dyDescent="0.2">
      <c r="A374" t="s">
        <v>143</v>
      </c>
      <c r="B374" t="s">
        <v>181</v>
      </c>
      <c r="C374" s="244" t="s">
        <v>280</v>
      </c>
      <c r="D374" s="244" t="s">
        <v>280</v>
      </c>
      <c r="E374">
        <v>1978</v>
      </c>
      <c r="F374">
        <v>3</v>
      </c>
      <c r="G374">
        <v>7</v>
      </c>
      <c r="H374">
        <v>14.52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</row>
    <row r="375" spans="1:25" x14ac:dyDescent="0.2">
      <c r="A375" t="s">
        <v>143</v>
      </c>
      <c r="B375" t="s">
        <v>181</v>
      </c>
      <c r="C375" s="244" t="s">
        <v>280</v>
      </c>
      <c r="D375" s="244" t="s">
        <v>280</v>
      </c>
      <c r="E375">
        <v>1978</v>
      </c>
      <c r="F375">
        <v>3</v>
      </c>
      <c r="G375">
        <v>8</v>
      </c>
      <c r="H375">
        <v>40.171999999999997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</row>
    <row r="376" spans="1:25" x14ac:dyDescent="0.2">
      <c r="A376" t="s">
        <v>143</v>
      </c>
      <c r="B376" t="s">
        <v>181</v>
      </c>
      <c r="C376" s="244" t="s">
        <v>280</v>
      </c>
      <c r="D376" s="244" t="s">
        <v>280</v>
      </c>
      <c r="E376">
        <v>1978</v>
      </c>
      <c r="F376">
        <v>3</v>
      </c>
      <c r="G376">
        <v>9</v>
      </c>
      <c r="H376">
        <v>21.175000000000001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</row>
    <row r="377" spans="1:25" x14ac:dyDescent="0.2">
      <c r="A377" t="s">
        <v>143</v>
      </c>
      <c r="B377" t="s">
        <v>181</v>
      </c>
      <c r="C377" s="244" t="s">
        <v>280</v>
      </c>
      <c r="D377" s="244" t="s">
        <v>280</v>
      </c>
      <c r="E377">
        <v>1978</v>
      </c>
      <c r="F377">
        <v>3</v>
      </c>
      <c r="G377">
        <v>10</v>
      </c>
      <c r="H377">
        <v>37.389000000000003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</row>
    <row r="378" spans="1:25" x14ac:dyDescent="0.2">
      <c r="A378" t="s">
        <v>143</v>
      </c>
      <c r="B378" t="s">
        <v>181</v>
      </c>
      <c r="C378" s="244" t="s">
        <v>280</v>
      </c>
      <c r="D378" s="244" t="s">
        <v>280</v>
      </c>
      <c r="E378">
        <v>1978</v>
      </c>
      <c r="F378">
        <v>3</v>
      </c>
      <c r="G378">
        <v>11</v>
      </c>
      <c r="H378">
        <v>38.478000000000002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</row>
    <row r="379" spans="1:25" x14ac:dyDescent="0.2">
      <c r="A379" t="s">
        <v>143</v>
      </c>
      <c r="B379" t="s">
        <v>181</v>
      </c>
      <c r="C379" s="244" t="s">
        <v>280</v>
      </c>
      <c r="D379" s="244" t="s">
        <v>280</v>
      </c>
      <c r="E379">
        <v>1978</v>
      </c>
      <c r="F379">
        <v>3</v>
      </c>
      <c r="G379">
        <v>12</v>
      </c>
      <c r="H379">
        <v>38.115000000000002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</row>
    <row r="380" spans="1:25" x14ac:dyDescent="0.2">
      <c r="A380" t="s">
        <v>143</v>
      </c>
      <c r="B380" t="s">
        <v>181</v>
      </c>
      <c r="C380" s="244" t="s">
        <v>280</v>
      </c>
      <c r="D380" s="244" t="s">
        <v>280</v>
      </c>
      <c r="E380">
        <v>1978</v>
      </c>
      <c r="F380">
        <v>3</v>
      </c>
      <c r="G380">
        <v>13</v>
      </c>
      <c r="H380">
        <v>45.859000000000002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</row>
    <row r="381" spans="1:25" x14ac:dyDescent="0.2">
      <c r="A381" t="s">
        <v>143</v>
      </c>
      <c r="B381" t="s">
        <v>181</v>
      </c>
      <c r="C381" s="244" t="s">
        <v>280</v>
      </c>
      <c r="D381" s="244" t="s">
        <v>280</v>
      </c>
      <c r="E381">
        <v>1978</v>
      </c>
      <c r="F381">
        <v>3</v>
      </c>
      <c r="G381">
        <v>14</v>
      </c>
      <c r="H381">
        <v>39.325000000000003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</row>
    <row r="382" spans="1:25" x14ac:dyDescent="0.2">
      <c r="A382" t="s">
        <v>143</v>
      </c>
      <c r="B382" t="s">
        <v>181</v>
      </c>
      <c r="C382" s="244" t="s">
        <v>280</v>
      </c>
      <c r="D382" s="244" t="s">
        <v>280</v>
      </c>
      <c r="E382">
        <v>1978</v>
      </c>
      <c r="F382">
        <v>4</v>
      </c>
      <c r="G382">
        <v>1</v>
      </c>
      <c r="H382">
        <v>23.474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</row>
    <row r="383" spans="1:25" x14ac:dyDescent="0.2">
      <c r="A383" t="s">
        <v>143</v>
      </c>
      <c r="B383" t="s">
        <v>181</v>
      </c>
      <c r="C383" s="244" t="s">
        <v>280</v>
      </c>
      <c r="D383" s="244" t="s">
        <v>280</v>
      </c>
      <c r="E383">
        <v>1978</v>
      </c>
      <c r="F383">
        <v>4</v>
      </c>
      <c r="G383">
        <v>2</v>
      </c>
      <c r="H383">
        <v>21.658999999999999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</row>
    <row r="384" spans="1:25" x14ac:dyDescent="0.2">
      <c r="A384" t="s">
        <v>143</v>
      </c>
      <c r="B384" t="s">
        <v>181</v>
      </c>
      <c r="C384" s="244" t="s">
        <v>280</v>
      </c>
      <c r="D384" s="244" t="s">
        <v>280</v>
      </c>
      <c r="E384">
        <v>1978</v>
      </c>
      <c r="F384">
        <v>4</v>
      </c>
      <c r="G384">
        <v>3</v>
      </c>
      <c r="H384">
        <v>31.46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</row>
    <row r="385" spans="1:25" x14ac:dyDescent="0.2">
      <c r="A385" t="s">
        <v>143</v>
      </c>
      <c r="B385" t="s">
        <v>181</v>
      </c>
      <c r="C385" s="244" t="s">
        <v>280</v>
      </c>
      <c r="D385" s="244" t="s">
        <v>280</v>
      </c>
      <c r="E385">
        <v>1978</v>
      </c>
      <c r="F385">
        <v>4</v>
      </c>
      <c r="G385">
        <v>4</v>
      </c>
      <c r="H385">
        <v>35.090000000000003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</row>
    <row r="386" spans="1:25" x14ac:dyDescent="0.2">
      <c r="A386" t="s">
        <v>143</v>
      </c>
      <c r="B386" t="s">
        <v>181</v>
      </c>
      <c r="C386" s="244" t="s">
        <v>280</v>
      </c>
      <c r="D386" s="244" t="s">
        <v>280</v>
      </c>
      <c r="E386">
        <v>1978</v>
      </c>
      <c r="F386">
        <v>4</v>
      </c>
      <c r="G386">
        <v>5</v>
      </c>
      <c r="H386">
        <v>44.164999999999999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</row>
    <row r="387" spans="1:25" x14ac:dyDescent="0.2">
      <c r="A387" t="s">
        <v>143</v>
      </c>
      <c r="B387" t="s">
        <v>181</v>
      </c>
      <c r="C387" s="244" t="s">
        <v>280</v>
      </c>
      <c r="D387" s="244" t="s">
        <v>280</v>
      </c>
      <c r="E387">
        <v>1978</v>
      </c>
      <c r="F387">
        <v>4</v>
      </c>
      <c r="G387">
        <v>6</v>
      </c>
      <c r="H387">
        <v>44.77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</row>
    <row r="388" spans="1:25" x14ac:dyDescent="0.2">
      <c r="A388" t="s">
        <v>143</v>
      </c>
      <c r="B388" t="s">
        <v>181</v>
      </c>
      <c r="C388" s="244" t="s">
        <v>280</v>
      </c>
      <c r="D388" s="244" t="s">
        <v>280</v>
      </c>
      <c r="E388">
        <v>1978</v>
      </c>
      <c r="F388">
        <v>4</v>
      </c>
      <c r="G388">
        <v>7</v>
      </c>
      <c r="H388">
        <v>46.585000000000001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</row>
    <row r="389" spans="1:25" x14ac:dyDescent="0.2">
      <c r="A389" t="s">
        <v>143</v>
      </c>
      <c r="B389" t="s">
        <v>181</v>
      </c>
      <c r="C389" s="244" t="s">
        <v>280</v>
      </c>
      <c r="D389" s="244" t="s">
        <v>280</v>
      </c>
      <c r="E389">
        <v>1978</v>
      </c>
      <c r="F389">
        <v>4</v>
      </c>
      <c r="G389">
        <v>8</v>
      </c>
      <c r="H389">
        <v>41.381999999999998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</row>
    <row r="390" spans="1:25" x14ac:dyDescent="0.2">
      <c r="A390" t="s">
        <v>143</v>
      </c>
      <c r="B390" t="s">
        <v>181</v>
      </c>
      <c r="C390" s="244" t="s">
        <v>280</v>
      </c>
      <c r="D390" s="244" t="s">
        <v>280</v>
      </c>
      <c r="E390">
        <v>1978</v>
      </c>
      <c r="F390">
        <v>4</v>
      </c>
      <c r="G390">
        <v>9</v>
      </c>
      <c r="H390">
        <v>38.235999999999997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</row>
    <row r="391" spans="1:25" x14ac:dyDescent="0.2">
      <c r="A391" t="s">
        <v>143</v>
      </c>
      <c r="B391" t="s">
        <v>181</v>
      </c>
      <c r="C391" s="244" t="s">
        <v>280</v>
      </c>
      <c r="D391" s="244" t="s">
        <v>280</v>
      </c>
      <c r="E391">
        <v>1978</v>
      </c>
      <c r="F391">
        <v>4</v>
      </c>
      <c r="G391">
        <v>10</v>
      </c>
      <c r="H391">
        <v>36.662999999999997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</row>
    <row r="392" spans="1:25" x14ac:dyDescent="0.2">
      <c r="A392" t="s">
        <v>143</v>
      </c>
      <c r="B392" t="s">
        <v>181</v>
      </c>
      <c r="C392" s="244" t="s">
        <v>280</v>
      </c>
      <c r="D392" s="244" t="s">
        <v>280</v>
      </c>
      <c r="E392">
        <v>1978</v>
      </c>
      <c r="F392">
        <v>4</v>
      </c>
      <c r="G392">
        <v>11</v>
      </c>
      <c r="H392">
        <v>41.624000000000002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</row>
    <row r="393" spans="1:25" x14ac:dyDescent="0.2">
      <c r="A393" t="s">
        <v>143</v>
      </c>
      <c r="B393" t="s">
        <v>181</v>
      </c>
      <c r="C393" s="244" t="s">
        <v>280</v>
      </c>
      <c r="D393" s="244" t="s">
        <v>280</v>
      </c>
      <c r="E393">
        <v>1978</v>
      </c>
      <c r="F393">
        <v>4</v>
      </c>
      <c r="G393">
        <v>12</v>
      </c>
      <c r="H393">
        <v>39.567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</row>
    <row r="394" spans="1:25" x14ac:dyDescent="0.2">
      <c r="A394" t="s">
        <v>143</v>
      </c>
      <c r="B394" t="s">
        <v>181</v>
      </c>
      <c r="C394" s="244" t="s">
        <v>280</v>
      </c>
      <c r="D394" s="244" t="s">
        <v>280</v>
      </c>
      <c r="E394">
        <v>1978</v>
      </c>
      <c r="F394">
        <v>4</v>
      </c>
      <c r="G394">
        <v>13</v>
      </c>
      <c r="H394">
        <v>47.673999999999999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</row>
    <row r="395" spans="1:25" x14ac:dyDescent="0.2">
      <c r="A395" t="s">
        <v>143</v>
      </c>
      <c r="B395" t="s">
        <v>181</v>
      </c>
      <c r="C395" s="244" t="s">
        <v>280</v>
      </c>
      <c r="D395" s="244" t="s">
        <v>280</v>
      </c>
      <c r="E395">
        <v>1978</v>
      </c>
      <c r="F395">
        <v>4</v>
      </c>
      <c r="G395">
        <v>14</v>
      </c>
      <c r="H395">
        <v>42.35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</row>
    <row r="396" spans="1:25" x14ac:dyDescent="0.2">
      <c r="A396" t="s">
        <v>143</v>
      </c>
      <c r="B396" t="s">
        <v>179</v>
      </c>
      <c r="C396" s="244" t="s">
        <v>280</v>
      </c>
      <c r="D396" s="244" t="s">
        <v>280</v>
      </c>
      <c r="E396">
        <v>1979</v>
      </c>
      <c r="F396">
        <v>1</v>
      </c>
      <c r="G396">
        <v>1</v>
      </c>
      <c r="H396">
        <v>38.22</v>
      </c>
      <c r="I396">
        <v>2.68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</row>
    <row r="397" spans="1:25" x14ac:dyDescent="0.2">
      <c r="A397" t="s">
        <v>143</v>
      </c>
      <c r="B397" t="s">
        <v>179</v>
      </c>
      <c r="C397" s="244" t="s">
        <v>280</v>
      </c>
      <c r="D397" s="244" t="s">
        <v>280</v>
      </c>
      <c r="E397">
        <v>1979</v>
      </c>
      <c r="F397">
        <v>1</v>
      </c>
      <c r="G397">
        <v>2</v>
      </c>
      <c r="H397">
        <v>25.48</v>
      </c>
      <c r="I397">
        <v>1.8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</row>
    <row r="398" spans="1:25" x14ac:dyDescent="0.2">
      <c r="A398" t="s">
        <v>143</v>
      </c>
      <c r="B398" t="s">
        <v>179</v>
      </c>
      <c r="C398" s="244" t="s">
        <v>280</v>
      </c>
      <c r="D398" s="244" t="s">
        <v>280</v>
      </c>
      <c r="E398">
        <v>1979</v>
      </c>
      <c r="F398">
        <v>1</v>
      </c>
      <c r="G398">
        <v>3</v>
      </c>
      <c r="H398">
        <v>43.68</v>
      </c>
      <c r="I398">
        <v>2.27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</row>
    <row r="399" spans="1:25" x14ac:dyDescent="0.2">
      <c r="A399" t="s">
        <v>143</v>
      </c>
      <c r="B399" t="s">
        <v>179</v>
      </c>
      <c r="C399" s="244" t="s">
        <v>280</v>
      </c>
      <c r="D399" s="244" t="s">
        <v>280</v>
      </c>
      <c r="E399">
        <v>1979</v>
      </c>
      <c r="F399">
        <v>1</v>
      </c>
      <c r="G399">
        <v>4</v>
      </c>
      <c r="H399">
        <v>29.48</v>
      </c>
      <c r="I399">
        <v>1.64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</row>
    <row r="400" spans="1:25" x14ac:dyDescent="0.2">
      <c r="A400" t="s">
        <v>143</v>
      </c>
      <c r="B400" t="s">
        <v>179</v>
      </c>
      <c r="C400" s="244" t="s">
        <v>280</v>
      </c>
      <c r="D400" s="244" t="s">
        <v>280</v>
      </c>
      <c r="E400">
        <v>1979</v>
      </c>
      <c r="F400">
        <v>1</v>
      </c>
      <c r="G400">
        <v>5</v>
      </c>
      <c r="H400">
        <v>29.12</v>
      </c>
      <c r="I400">
        <v>1.75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</row>
    <row r="401" spans="1:25" x14ac:dyDescent="0.2">
      <c r="A401" t="s">
        <v>143</v>
      </c>
      <c r="B401" t="s">
        <v>179</v>
      </c>
      <c r="C401" s="244" t="s">
        <v>280</v>
      </c>
      <c r="D401" s="244" t="s">
        <v>280</v>
      </c>
      <c r="E401">
        <v>1979</v>
      </c>
      <c r="F401">
        <v>1</v>
      </c>
      <c r="G401">
        <v>6</v>
      </c>
      <c r="H401">
        <v>45.5</v>
      </c>
      <c r="I401">
        <v>1.89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</row>
    <row r="402" spans="1:25" x14ac:dyDescent="0.2">
      <c r="A402" t="s">
        <v>143</v>
      </c>
      <c r="B402" t="s">
        <v>179</v>
      </c>
      <c r="C402" s="244" t="s">
        <v>280</v>
      </c>
      <c r="D402" s="244" t="s">
        <v>280</v>
      </c>
      <c r="E402">
        <v>1979</v>
      </c>
      <c r="F402">
        <v>1</v>
      </c>
      <c r="G402">
        <v>7</v>
      </c>
      <c r="H402">
        <v>31.85</v>
      </c>
      <c r="I402">
        <v>1.73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</row>
    <row r="403" spans="1:25" x14ac:dyDescent="0.2">
      <c r="A403" t="s">
        <v>143</v>
      </c>
      <c r="B403" t="s">
        <v>179</v>
      </c>
      <c r="C403" s="244" t="s">
        <v>280</v>
      </c>
      <c r="D403" s="244" t="s">
        <v>280</v>
      </c>
      <c r="E403">
        <v>1979</v>
      </c>
      <c r="F403">
        <v>1</v>
      </c>
      <c r="G403">
        <v>8</v>
      </c>
      <c r="H403">
        <v>37.49</v>
      </c>
      <c r="I403">
        <v>1.79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</row>
    <row r="404" spans="1:25" x14ac:dyDescent="0.2">
      <c r="A404" t="s">
        <v>143</v>
      </c>
      <c r="B404" t="s">
        <v>179</v>
      </c>
      <c r="C404" s="244" t="s">
        <v>280</v>
      </c>
      <c r="D404" s="244" t="s">
        <v>280</v>
      </c>
      <c r="E404">
        <v>1979</v>
      </c>
      <c r="F404">
        <v>1</v>
      </c>
      <c r="G404">
        <v>9</v>
      </c>
      <c r="H404">
        <v>47.32</v>
      </c>
      <c r="I404">
        <v>2.0499999999999998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</row>
    <row r="405" spans="1:25" x14ac:dyDescent="0.2">
      <c r="A405" t="s">
        <v>143</v>
      </c>
      <c r="B405" t="s">
        <v>179</v>
      </c>
      <c r="C405" s="244" t="s">
        <v>280</v>
      </c>
      <c r="D405" s="244" t="s">
        <v>280</v>
      </c>
      <c r="E405">
        <v>1979</v>
      </c>
      <c r="F405">
        <v>1</v>
      </c>
      <c r="G405">
        <v>10</v>
      </c>
      <c r="H405">
        <v>21.48</v>
      </c>
      <c r="I405">
        <v>1.75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</row>
    <row r="406" spans="1:25" x14ac:dyDescent="0.2">
      <c r="A406" t="s">
        <v>143</v>
      </c>
      <c r="B406" t="s">
        <v>179</v>
      </c>
      <c r="C406" s="244" t="s">
        <v>280</v>
      </c>
      <c r="D406" s="244" t="s">
        <v>280</v>
      </c>
      <c r="E406">
        <v>1979</v>
      </c>
      <c r="F406">
        <v>1</v>
      </c>
      <c r="G406">
        <v>11</v>
      </c>
      <c r="H406">
        <v>19.66</v>
      </c>
      <c r="I406">
        <v>1.87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</row>
    <row r="407" spans="1:25" x14ac:dyDescent="0.2">
      <c r="A407" t="s">
        <v>143</v>
      </c>
      <c r="B407" t="s">
        <v>179</v>
      </c>
      <c r="C407" s="244" t="s">
        <v>280</v>
      </c>
      <c r="D407" s="244" t="s">
        <v>280</v>
      </c>
      <c r="E407">
        <v>1979</v>
      </c>
      <c r="F407">
        <v>1</v>
      </c>
      <c r="G407">
        <v>12</v>
      </c>
      <c r="H407">
        <v>27.12</v>
      </c>
      <c r="I407">
        <v>1.79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</row>
    <row r="408" spans="1:25" x14ac:dyDescent="0.2">
      <c r="A408" t="s">
        <v>143</v>
      </c>
      <c r="B408" t="s">
        <v>179</v>
      </c>
      <c r="C408" s="244" t="s">
        <v>280</v>
      </c>
      <c r="D408" s="244" t="s">
        <v>280</v>
      </c>
      <c r="E408">
        <v>1979</v>
      </c>
      <c r="F408">
        <v>1</v>
      </c>
      <c r="G408">
        <v>13</v>
      </c>
      <c r="H408">
        <v>50.96</v>
      </c>
      <c r="I408">
        <v>2.2200000000000002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</row>
    <row r="409" spans="1:25" x14ac:dyDescent="0.2">
      <c r="A409" t="s">
        <v>143</v>
      </c>
      <c r="B409" t="s">
        <v>179</v>
      </c>
      <c r="C409" s="244" t="s">
        <v>280</v>
      </c>
      <c r="D409" s="244" t="s">
        <v>280</v>
      </c>
      <c r="E409">
        <v>1979</v>
      </c>
      <c r="F409">
        <v>1</v>
      </c>
      <c r="G409">
        <v>14</v>
      </c>
      <c r="H409">
        <v>44.59</v>
      </c>
      <c r="I409">
        <v>1.77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</row>
    <row r="410" spans="1:25" x14ac:dyDescent="0.2">
      <c r="A410" t="s">
        <v>143</v>
      </c>
      <c r="B410" t="s">
        <v>179</v>
      </c>
      <c r="C410" s="244" t="s">
        <v>280</v>
      </c>
      <c r="D410" s="244" t="s">
        <v>280</v>
      </c>
      <c r="E410">
        <v>1979</v>
      </c>
      <c r="F410">
        <v>2</v>
      </c>
      <c r="G410">
        <v>1</v>
      </c>
      <c r="H410">
        <v>45.68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</row>
    <row r="411" spans="1:25" x14ac:dyDescent="0.2">
      <c r="A411" t="s">
        <v>143</v>
      </c>
      <c r="B411" t="s">
        <v>179</v>
      </c>
      <c r="C411" s="244" t="s">
        <v>280</v>
      </c>
      <c r="D411" s="244" t="s">
        <v>280</v>
      </c>
      <c r="E411">
        <v>1979</v>
      </c>
      <c r="F411">
        <v>2</v>
      </c>
      <c r="G411">
        <v>2</v>
      </c>
      <c r="H411">
        <v>41.68</v>
      </c>
      <c r="I411">
        <v>1.73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</row>
    <row r="412" spans="1:25" x14ac:dyDescent="0.2">
      <c r="A412" t="s">
        <v>143</v>
      </c>
      <c r="B412" t="s">
        <v>179</v>
      </c>
      <c r="C412" s="244" t="s">
        <v>280</v>
      </c>
      <c r="D412" s="244" t="s">
        <v>280</v>
      </c>
      <c r="E412">
        <v>1979</v>
      </c>
      <c r="F412">
        <v>2</v>
      </c>
      <c r="G412">
        <v>3</v>
      </c>
      <c r="H412">
        <v>45.5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</row>
    <row r="413" spans="1:25" x14ac:dyDescent="0.2">
      <c r="A413" t="s">
        <v>143</v>
      </c>
      <c r="B413" t="s">
        <v>179</v>
      </c>
      <c r="C413" s="244" t="s">
        <v>280</v>
      </c>
      <c r="D413" s="244" t="s">
        <v>280</v>
      </c>
      <c r="E413">
        <v>1979</v>
      </c>
      <c r="F413">
        <v>2</v>
      </c>
      <c r="G413">
        <v>4</v>
      </c>
      <c r="H413">
        <v>47.32</v>
      </c>
      <c r="I413">
        <v>1.91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</row>
    <row r="414" spans="1:25" x14ac:dyDescent="0.2">
      <c r="A414" t="s">
        <v>143</v>
      </c>
      <c r="B414" t="s">
        <v>179</v>
      </c>
      <c r="C414" s="244" t="s">
        <v>280</v>
      </c>
      <c r="D414" s="244" t="s">
        <v>280</v>
      </c>
      <c r="E414">
        <v>1979</v>
      </c>
      <c r="F414">
        <v>2</v>
      </c>
      <c r="G414">
        <v>5</v>
      </c>
      <c r="H414">
        <v>42.41</v>
      </c>
      <c r="I414">
        <v>2.15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</row>
    <row r="415" spans="1:25" x14ac:dyDescent="0.2">
      <c r="A415" t="s">
        <v>143</v>
      </c>
      <c r="B415" t="s">
        <v>179</v>
      </c>
      <c r="C415" s="244" t="s">
        <v>280</v>
      </c>
      <c r="D415" s="244" t="s">
        <v>280</v>
      </c>
      <c r="E415">
        <v>1979</v>
      </c>
      <c r="F415">
        <v>2</v>
      </c>
      <c r="G415">
        <v>6</v>
      </c>
      <c r="H415">
        <v>41.13</v>
      </c>
      <c r="I415">
        <v>1.81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</row>
    <row r="416" spans="1:25" x14ac:dyDescent="0.2">
      <c r="A416" t="s">
        <v>143</v>
      </c>
      <c r="B416" t="s">
        <v>179</v>
      </c>
      <c r="C416" s="244" t="s">
        <v>280</v>
      </c>
      <c r="D416" s="244" t="s">
        <v>280</v>
      </c>
      <c r="E416">
        <v>1979</v>
      </c>
      <c r="F416">
        <v>2</v>
      </c>
      <c r="G416">
        <v>7</v>
      </c>
      <c r="H416">
        <v>40.4</v>
      </c>
      <c r="I416">
        <v>2.14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</row>
    <row r="417" spans="1:25" x14ac:dyDescent="0.2">
      <c r="A417" t="s">
        <v>143</v>
      </c>
      <c r="B417" t="s">
        <v>179</v>
      </c>
      <c r="C417" s="244" t="s">
        <v>280</v>
      </c>
      <c r="D417" s="244" t="s">
        <v>280</v>
      </c>
      <c r="E417">
        <v>1979</v>
      </c>
      <c r="F417">
        <v>2</v>
      </c>
      <c r="G417">
        <v>8</v>
      </c>
      <c r="H417">
        <v>40.4</v>
      </c>
      <c r="I417">
        <v>1.84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</row>
    <row r="418" spans="1:25" x14ac:dyDescent="0.2">
      <c r="A418" t="s">
        <v>143</v>
      </c>
      <c r="B418" t="s">
        <v>179</v>
      </c>
      <c r="C418" s="244" t="s">
        <v>280</v>
      </c>
      <c r="D418" s="244" t="s">
        <v>280</v>
      </c>
      <c r="E418">
        <v>1979</v>
      </c>
      <c r="F418">
        <v>2</v>
      </c>
      <c r="G418">
        <v>9</v>
      </c>
      <c r="H418">
        <v>47.32</v>
      </c>
      <c r="I418">
        <v>1.77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</row>
    <row r="419" spans="1:25" x14ac:dyDescent="0.2">
      <c r="A419" t="s">
        <v>143</v>
      </c>
      <c r="B419" t="s">
        <v>179</v>
      </c>
      <c r="C419" s="244" t="s">
        <v>280</v>
      </c>
      <c r="D419" s="244" t="s">
        <v>280</v>
      </c>
      <c r="E419">
        <v>1979</v>
      </c>
      <c r="F419">
        <v>2</v>
      </c>
      <c r="G419">
        <v>10</v>
      </c>
      <c r="H419">
        <v>45.5</v>
      </c>
      <c r="I419">
        <v>1.86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</row>
    <row r="420" spans="1:25" x14ac:dyDescent="0.2">
      <c r="A420" t="s">
        <v>143</v>
      </c>
      <c r="B420" t="s">
        <v>179</v>
      </c>
      <c r="C420" s="244" t="s">
        <v>280</v>
      </c>
      <c r="D420" s="244" t="s">
        <v>280</v>
      </c>
      <c r="E420">
        <v>1979</v>
      </c>
      <c r="F420">
        <v>2</v>
      </c>
      <c r="G420">
        <v>11</v>
      </c>
      <c r="H420">
        <v>46.41</v>
      </c>
      <c r="I420">
        <v>1.96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</row>
    <row r="421" spans="1:25" x14ac:dyDescent="0.2">
      <c r="A421" t="s">
        <v>143</v>
      </c>
      <c r="B421" t="s">
        <v>179</v>
      </c>
      <c r="C421" s="244" t="s">
        <v>280</v>
      </c>
      <c r="D421" s="244" t="s">
        <v>280</v>
      </c>
      <c r="E421">
        <v>1979</v>
      </c>
      <c r="F421">
        <v>2</v>
      </c>
      <c r="G421">
        <v>12</v>
      </c>
      <c r="H421">
        <v>32.76</v>
      </c>
      <c r="I421">
        <v>1.8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</row>
    <row r="422" spans="1:25" x14ac:dyDescent="0.2">
      <c r="A422" t="s">
        <v>143</v>
      </c>
      <c r="B422" t="s">
        <v>179</v>
      </c>
      <c r="C422" s="244" t="s">
        <v>280</v>
      </c>
      <c r="D422" s="244" t="s">
        <v>280</v>
      </c>
      <c r="E422">
        <v>1979</v>
      </c>
      <c r="F422">
        <v>2</v>
      </c>
      <c r="G422">
        <v>13</v>
      </c>
      <c r="H422">
        <v>22.2</v>
      </c>
      <c r="I422">
        <v>1.75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</row>
    <row r="423" spans="1:25" x14ac:dyDescent="0.2">
      <c r="A423" t="s">
        <v>143</v>
      </c>
      <c r="B423" t="s">
        <v>179</v>
      </c>
      <c r="C423" s="244" t="s">
        <v>280</v>
      </c>
      <c r="D423" s="244" t="s">
        <v>280</v>
      </c>
      <c r="E423">
        <v>1979</v>
      </c>
      <c r="F423">
        <v>2</v>
      </c>
      <c r="G423">
        <v>14</v>
      </c>
      <c r="H423">
        <v>42.77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</row>
    <row r="424" spans="1:25" x14ac:dyDescent="0.2">
      <c r="A424" t="s">
        <v>143</v>
      </c>
      <c r="B424" t="s">
        <v>179</v>
      </c>
      <c r="C424" s="244" t="s">
        <v>280</v>
      </c>
      <c r="D424" s="244" t="s">
        <v>280</v>
      </c>
      <c r="E424">
        <v>1979</v>
      </c>
      <c r="F424">
        <v>3</v>
      </c>
      <c r="G424">
        <v>1</v>
      </c>
      <c r="H424">
        <v>38.4</v>
      </c>
      <c r="I424">
        <v>1.76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</row>
    <row r="425" spans="1:25" x14ac:dyDescent="0.2">
      <c r="A425" t="s">
        <v>143</v>
      </c>
      <c r="B425" t="s">
        <v>179</v>
      </c>
      <c r="C425" s="244" t="s">
        <v>280</v>
      </c>
      <c r="D425" s="244" t="s">
        <v>280</v>
      </c>
      <c r="E425">
        <v>1979</v>
      </c>
      <c r="F425">
        <v>3</v>
      </c>
      <c r="G425">
        <v>2</v>
      </c>
      <c r="H425">
        <v>42.04</v>
      </c>
      <c r="I425">
        <v>1.83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</row>
    <row r="426" spans="1:25" x14ac:dyDescent="0.2">
      <c r="A426" t="s">
        <v>143</v>
      </c>
      <c r="B426" t="s">
        <v>179</v>
      </c>
      <c r="C426" s="244" t="s">
        <v>280</v>
      </c>
      <c r="D426" s="244" t="s">
        <v>280</v>
      </c>
      <c r="E426">
        <v>1979</v>
      </c>
      <c r="F426">
        <v>3</v>
      </c>
      <c r="G426">
        <v>3</v>
      </c>
      <c r="H426">
        <v>43.13</v>
      </c>
      <c r="I426">
        <v>1.94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</row>
    <row r="427" spans="1:25" x14ac:dyDescent="0.2">
      <c r="A427" t="s">
        <v>143</v>
      </c>
      <c r="B427" t="s">
        <v>179</v>
      </c>
      <c r="C427" s="244" t="s">
        <v>280</v>
      </c>
      <c r="D427" s="244" t="s">
        <v>280</v>
      </c>
      <c r="E427">
        <v>1979</v>
      </c>
      <c r="F427">
        <v>3</v>
      </c>
      <c r="G427">
        <v>4</v>
      </c>
      <c r="H427">
        <v>44.95</v>
      </c>
      <c r="I427">
        <v>1.83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</row>
    <row r="428" spans="1:25" x14ac:dyDescent="0.2">
      <c r="A428" t="s">
        <v>143</v>
      </c>
      <c r="B428" t="s">
        <v>179</v>
      </c>
      <c r="C428" s="244" t="s">
        <v>280</v>
      </c>
      <c r="D428" s="244" t="s">
        <v>280</v>
      </c>
      <c r="E428">
        <v>1979</v>
      </c>
      <c r="F428">
        <v>3</v>
      </c>
      <c r="G428">
        <v>5</v>
      </c>
      <c r="H428">
        <v>40.22</v>
      </c>
      <c r="I428">
        <v>2.35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</row>
    <row r="429" spans="1:25" x14ac:dyDescent="0.2">
      <c r="A429" t="s">
        <v>143</v>
      </c>
      <c r="B429" t="s">
        <v>179</v>
      </c>
      <c r="C429" s="244" t="s">
        <v>280</v>
      </c>
      <c r="D429" s="244" t="s">
        <v>280</v>
      </c>
      <c r="E429">
        <v>1979</v>
      </c>
      <c r="F429">
        <v>3</v>
      </c>
      <c r="G429">
        <v>6</v>
      </c>
      <c r="H429">
        <v>38.22</v>
      </c>
      <c r="I429">
        <v>1.63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</row>
    <row r="430" spans="1:25" x14ac:dyDescent="0.2">
      <c r="A430" t="s">
        <v>143</v>
      </c>
      <c r="B430" t="s">
        <v>179</v>
      </c>
      <c r="C430" s="244" t="s">
        <v>280</v>
      </c>
      <c r="D430" s="244" t="s">
        <v>280</v>
      </c>
      <c r="E430">
        <v>1979</v>
      </c>
      <c r="F430">
        <v>3</v>
      </c>
      <c r="G430">
        <v>7</v>
      </c>
      <c r="H430">
        <v>43.13</v>
      </c>
      <c r="I430">
        <v>2.0499999999999998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</row>
    <row r="431" spans="1:25" x14ac:dyDescent="0.2">
      <c r="A431" t="s">
        <v>143</v>
      </c>
      <c r="B431" t="s">
        <v>179</v>
      </c>
      <c r="C431" s="244" t="s">
        <v>280</v>
      </c>
      <c r="D431" s="244" t="s">
        <v>280</v>
      </c>
      <c r="E431">
        <v>1979</v>
      </c>
      <c r="F431">
        <v>3</v>
      </c>
      <c r="G431">
        <v>8</v>
      </c>
      <c r="H431">
        <v>18.38</v>
      </c>
      <c r="I431">
        <v>1.82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</row>
    <row r="432" spans="1:25" x14ac:dyDescent="0.2">
      <c r="A432" t="s">
        <v>143</v>
      </c>
      <c r="B432" t="s">
        <v>179</v>
      </c>
      <c r="C432" s="244" t="s">
        <v>280</v>
      </c>
      <c r="D432" s="244" t="s">
        <v>280</v>
      </c>
      <c r="E432">
        <v>1979</v>
      </c>
      <c r="F432">
        <v>3</v>
      </c>
      <c r="G432">
        <v>9</v>
      </c>
      <c r="H432">
        <v>43.86</v>
      </c>
      <c r="I432">
        <v>1.94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</row>
    <row r="433" spans="1:25" x14ac:dyDescent="0.2">
      <c r="A433" t="s">
        <v>143</v>
      </c>
      <c r="B433" t="s">
        <v>179</v>
      </c>
      <c r="C433" s="244" t="s">
        <v>280</v>
      </c>
      <c r="D433" s="244" t="s">
        <v>280</v>
      </c>
      <c r="E433">
        <v>1979</v>
      </c>
      <c r="F433">
        <v>3</v>
      </c>
      <c r="G433">
        <v>10</v>
      </c>
      <c r="H433">
        <v>41.68</v>
      </c>
      <c r="I433">
        <v>1.93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</row>
    <row r="434" spans="1:25" x14ac:dyDescent="0.2">
      <c r="A434" t="s">
        <v>143</v>
      </c>
      <c r="B434" t="s">
        <v>179</v>
      </c>
      <c r="C434" s="244" t="s">
        <v>280</v>
      </c>
      <c r="D434" s="244" t="s">
        <v>280</v>
      </c>
      <c r="E434">
        <v>1979</v>
      </c>
      <c r="F434">
        <v>3</v>
      </c>
      <c r="G434">
        <v>11</v>
      </c>
      <c r="H434">
        <v>43.13</v>
      </c>
      <c r="I434">
        <v>1.78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</row>
    <row r="435" spans="1:25" x14ac:dyDescent="0.2">
      <c r="A435" t="s">
        <v>143</v>
      </c>
      <c r="B435" t="s">
        <v>179</v>
      </c>
      <c r="C435" s="244" t="s">
        <v>280</v>
      </c>
      <c r="D435" s="244" t="s">
        <v>280</v>
      </c>
      <c r="E435">
        <v>1979</v>
      </c>
      <c r="F435">
        <v>3</v>
      </c>
      <c r="G435">
        <v>12</v>
      </c>
      <c r="H435">
        <v>23.84</v>
      </c>
      <c r="I435">
        <v>1.76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</row>
    <row r="436" spans="1:25" x14ac:dyDescent="0.2">
      <c r="A436" t="s">
        <v>143</v>
      </c>
      <c r="B436" t="s">
        <v>179</v>
      </c>
      <c r="C436" s="244" t="s">
        <v>280</v>
      </c>
      <c r="D436" s="244" t="s">
        <v>280</v>
      </c>
      <c r="E436">
        <v>1979</v>
      </c>
      <c r="F436">
        <v>3</v>
      </c>
      <c r="G436">
        <v>13</v>
      </c>
      <c r="H436">
        <v>41.31</v>
      </c>
      <c r="I436">
        <v>1.99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</row>
    <row r="437" spans="1:25" x14ac:dyDescent="0.2">
      <c r="A437" t="s">
        <v>143</v>
      </c>
      <c r="B437" t="s">
        <v>179</v>
      </c>
      <c r="C437" s="244" t="s">
        <v>280</v>
      </c>
      <c r="D437" s="244" t="s">
        <v>280</v>
      </c>
      <c r="E437">
        <v>1979</v>
      </c>
      <c r="F437">
        <v>3</v>
      </c>
      <c r="G437">
        <v>14</v>
      </c>
      <c r="H437">
        <v>51.87</v>
      </c>
      <c r="I437">
        <v>2.2599999999999998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</row>
    <row r="438" spans="1:25" x14ac:dyDescent="0.2">
      <c r="A438" t="s">
        <v>143</v>
      </c>
      <c r="B438" t="s">
        <v>179</v>
      </c>
      <c r="C438" s="244" t="s">
        <v>280</v>
      </c>
      <c r="D438" s="244" t="s">
        <v>280</v>
      </c>
      <c r="E438">
        <v>1979</v>
      </c>
      <c r="F438">
        <v>4</v>
      </c>
      <c r="G438">
        <v>1</v>
      </c>
      <c r="H438">
        <v>46.41</v>
      </c>
      <c r="I438">
        <v>1.82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</row>
    <row r="439" spans="1:25" x14ac:dyDescent="0.2">
      <c r="A439" t="s">
        <v>143</v>
      </c>
      <c r="B439" t="s">
        <v>179</v>
      </c>
      <c r="C439" s="244" t="s">
        <v>280</v>
      </c>
      <c r="D439" s="244" t="s">
        <v>280</v>
      </c>
      <c r="E439">
        <v>1979</v>
      </c>
      <c r="F439">
        <v>4</v>
      </c>
      <c r="G439">
        <v>2</v>
      </c>
      <c r="H439">
        <v>41.5</v>
      </c>
      <c r="I439">
        <v>1.94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</row>
    <row r="440" spans="1:25" x14ac:dyDescent="0.2">
      <c r="A440" t="s">
        <v>143</v>
      </c>
      <c r="B440" t="s">
        <v>179</v>
      </c>
      <c r="C440" s="244" t="s">
        <v>280</v>
      </c>
      <c r="D440" s="244" t="s">
        <v>280</v>
      </c>
      <c r="E440">
        <v>1979</v>
      </c>
      <c r="F440">
        <v>4</v>
      </c>
      <c r="G440">
        <v>3</v>
      </c>
      <c r="H440">
        <v>46.41</v>
      </c>
      <c r="I440">
        <v>2.0099999999999998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</row>
    <row r="441" spans="1:25" x14ac:dyDescent="0.2">
      <c r="A441" t="s">
        <v>143</v>
      </c>
      <c r="B441" t="s">
        <v>179</v>
      </c>
      <c r="C441" s="244" t="s">
        <v>280</v>
      </c>
      <c r="D441" s="244" t="s">
        <v>280</v>
      </c>
      <c r="E441">
        <v>1979</v>
      </c>
      <c r="F441">
        <v>4</v>
      </c>
      <c r="G441">
        <v>4</v>
      </c>
      <c r="H441">
        <v>21.48</v>
      </c>
      <c r="I441">
        <v>1.82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</row>
    <row r="442" spans="1:25" x14ac:dyDescent="0.2">
      <c r="A442" t="s">
        <v>143</v>
      </c>
      <c r="B442" t="s">
        <v>179</v>
      </c>
      <c r="C442" s="244" t="s">
        <v>280</v>
      </c>
      <c r="D442" s="244" t="s">
        <v>280</v>
      </c>
      <c r="E442">
        <v>1979</v>
      </c>
      <c r="F442">
        <v>4</v>
      </c>
      <c r="G442">
        <v>5</v>
      </c>
      <c r="H442">
        <v>41.68</v>
      </c>
      <c r="I442">
        <v>1.78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</row>
    <row r="443" spans="1:25" x14ac:dyDescent="0.2">
      <c r="A443" t="s">
        <v>143</v>
      </c>
      <c r="B443" t="s">
        <v>179</v>
      </c>
      <c r="C443" s="244" t="s">
        <v>280</v>
      </c>
      <c r="D443" s="244" t="s">
        <v>280</v>
      </c>
      <c r="E443">
        <v>1979</v>
      </c>
      <c r="F443">
        <v>4</v>
      </c>
      <c r="G443">
        <v>6</v>
      </c>
      <c r="H443">
        <v>43.86</v>
      </c>
      <c r="I443">
        <v>1.75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</row>
    <row r="444" spans="1:25" x14ac:dyDescent="0.2">
      <c r="A444" t="s">
        <v>143</v>
      </c>
      <c r="B444" t="s">
        <v>179</v>
      </c>
      <c r="C444" s="244" t="s">
        <v>280</v>
      </c>
      <c r="D444" s="244" t="s">
        <v>280</v>
      </c>
      <c r="E444">
        <v>1979</v>
      </c>
      <c r="F444">
        <v>4</v>
      </c>
      <c r="G444">
        <v>7</v>
      </c>
      <c r="H444">
        <v>42.95</v>
      </c>
      <c r="I444">
        <v>1.74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</row>
    <row r="445" spans="1:25" x14ac:dyDescent="0.2">
      <c r="A445" t="s">
        <v>143</v>
      </c>
      <c r="B445" t="s">
        <v>179</v>
      </c>
      <c r="C445" s="244" t="s">
        <v>280</v>
      </c>
      <c r="D445" s="244" t="s">
        <v>280</v>
      </c>
      <c r="E445">
        <v>1979</v>
      </c>
      <c r="F445">
        <v>4</v>
      </c>
      <c r="G445">
        <v>8</v>
      </c>
      <c r="H445">
        <v>46.41</v>
      </c>
      <c r="I445">
        <v>1.99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</row>
    <row r="446" spans="1:25" x14ac:dyDescent="0.2">
      <c r="A446" t="s">
        <v>143</v>
      </c>
      <c r="B446" t="s">
        <v>179</v>
      </c>
      <c r="C446" s="244" t="s">
        <v>280</v>
      </c>
      <c r="D446" s="244" t="s">
        <v>280</v>
      </c>
      <c r="E446">
        <v>1979</v>
      </c>
      <c r="F446">
        <v>4</v>
      </c>
      <c r="G446">
        <v>9</v>
      </c>
      <c r="H446">
        <v>45.68</v>
      </c>
      <c r="I446">
        <v>1.77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</row>
    <row r="447" spans="1:25" x14ac:dyDescent="0.2">
      <c r="A447" t="s">
        <v>143</v>
      </c>
      <c r="B447" t="s">
        <v>179</v>
      </c>
      <c r="C447" s="244" t="s">
        <v>280</v>
      </c>
      <c r="D447" s="244" t="s">
        <v>280</v>
      </c>
      <c r="E447">
        <v>1979</v>
      </c>
      <c r="F447">
        <v>4</v>
      </c>
      <c r="G447">
        <v>10</v>
      </c>
      <c r="H447">
        <v>22.39</v>
      </c>
      <c r="I447">
        <v>1.68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</row>
    <row r="448" spans="1:25" x14ac:dyDescent="0.2">
      <c r="A448" t="s">
        <v>143</v>
      </c>
      <c r="B448" t="s">
        <v>179</v>
      </c>
      <c r="C448" s="244" t="s">
        <v>280</v>
      </c>
      <c r="D448" s="244" t="s">
        <v>280</v>
      </c>
      <c r="E448">
        <v>1979</v>
      </c>
      <c r="F448">
        <v>4</v>
      </c>
      <c r="G448">
        <v>11</v>
      </c>
      <c r="H448">
        <v>45.14</v>
      </c>
      <c r="I448">
        <v>2.62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</row>
    <row r="449" spans="1:25" x14ac:dyDescent="0.2">
      <c r="A449" t="s">
        <v>143</v>
      </c>
      <c r="B449" t="s">
        <v>179</v>
      </c>
      <c r="C449" s="244" t="s">
        <v>280</v>
      </c>
      <c r="D449" s="244" t="s">
        <v>280</v>
      </c>
      <c r="E449">
        <v>1979</v>
      </c>
      <c r="F449">
        <v>4</v>
      </c>
      <c r="G449">
        <v>12</v>
      </c>
      <c r="H449">
        <v>44.23</v>
      </c>
      <c r="I449">
        <v>1.84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</row>
    <row r="450" spans="1:25" x14ac:dyDescent="0.2">
      <c r="A450" t="s">
        <v>143</v>
      </c>
      <c r="B450" t="s">
        <v>179</v>
      </c>
      <c r="C450" s="244" t="s">
        <v>280</v>
      </c>
      <c r="D450" s="244" t="s">
        <v>280</v>
      </c>
      <c r="E450">
        <v>1979</v>
      </c>
      <c r="F450">
        <v>4</v>
      </c>
      <c r="G450">
        <v>13</v>
      </c>
      <c r="H450">
        <v>44.59</v>
      </c>
      <c r="I450">
        <v>1.96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</row>
    <row r="451" spans="1:25" x14ac:dyDescent="0.2">
      <c r="A451" t="s">
        <v>143</v>
      </c>
      <c r="B451" t="s">
        <v>179</v>
      </c>
      <c r="C451" s="244" t="s">
        <v>280</v>
      </c>
      <c r="D451" s="244" t="s">
        <v>280</v>
      </c>
      <c r="E451">
        <v>1979</v>
      </c>
      <c r="F451">
        <v>4</v>
      </c>
      <c r="G451">
        <v>14</v>
      </c>
      <c r="H451">
        <v>44.23</v>
      </c>
      <c r="I451">
        <v>2.0499999999999998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</row>
    <row r="452" spans="1:25" x14ac:dyDescent="0.2">
      <c r="A452" t="s">
        <v>143</v>
      </c>
      <c r="B452" t="s">
        <v>179</v>
      </c>
      <c r="C452" s="244" t="s">
        <v>280</v>
      </c>
      <c r="D452" s="244" t="s">
        <v>280</v>
      </c>
      <c r="E452">
        <v>1980</v>
      </c>
      <c r="F452">
        <v>1</v>
      </c>
      <c r="G452">
        <v>1</v>
      </c>
      <c r="H452">
        <v>15.37</v>
      </c>
      <c r="I452">
        <v>1.83</v>
      </c>
      <c r="J452" s="14">
        <v>5054</v>
      </c>
      <c r="K452" s="14">
        <v>4900</v>
      </c>
      <c r="L452" s="14">
        <v>5.9</v>
      </c>
      <c r="M452" s="14">
        <v>13</v>
      </c>
      <c r="N452" s="14">
        <v>86</v>
      </c>
      <c r="O452" s="14">
        <v>539</v>
      </c>
      <c r="P452" s="14" t="s">
        <v>17</v>
      </c>
      <c r="Q452" s="14" t="s">
        <v>17</v>
      </c>
      <c r="R452" s="14" t="s">
        <v>17</v>
      </c>
      <c r="S452" s="14">
        <v>6.7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</row>
    <row r="453" spans="1:25" x14ac:dyDescent="0.2">
      <c r="A453" t="s">
        <v>143</v>
      </c>
      <c r="B453" t="s">
        <v>179</v>
      </c>
      <c r="C453" s="244" t="s">
        <v>280</v>
      </c>
      <c r="D453" s="244" t="s">
        <v>280</v>
      </c>
      <c r="E453">
        <v>1980</v>
      </c>
      <c r="F453">
        <v>1</v>
      </c>
      <c r="G453">
        <v>2</v>
      </c>
      <c r="H453">
        <v>20.57</v>
      </c>
      <c r="I453">
        <v>1.86</v>
      </c>
      <c r="J453" s="14">
        <v>4774</v>
      </c>
      <c r="K453" s="14">
        <v>4753</v>
      </c>
      <c r="L453" s="14">
        <v>5.6</v>
      </c>
      <c r="M453" s="14">
        <v>9</v>
      </c>
      <c r="N453" s="14">
        <v>93</v>
      </c>
      <c r="O453" s="14">
        <v>801</v>
      </c>
      <c r="P453" s="14" t="s">
        <v>17</v>
      </c>
      <c r="Q453" s="14" t="s">
        <v>17</v>
      </c>
      <c r="R453" s="14" t="s">
        <v>17</v>
      </c>
      <c r="S453" s="14">
        <v>6.8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</row>
    <row r="454" spans="1:25" x14ac:dyDescent="0.2">
      <c r="A454" t="s">
        <v>143</v>
      </c>
      <c r="B454" t="s">
        <v>179</v>
      </c>
      <c r="C454" s="244" t="s">
        <v>280</v>
      </c>
      <c r="D454" s="244" t="s">
        <v>280</v>
      </c>
      <c r="E454">
        <v>1980</v>
      </c>
      <c r="F454">
        <v>1</v>
      </c>
      <c r="G454">
        <v>3</v>
      </c>
      <c r="H454">
        <v>25.77</v>
      </c>
      <c r="I454">
        <v>1.77</v>
      </c>
      <c r="J454" s="14">
        <v>4494</v>
      </c>
      <c r="K454" s="14">
        <v>4669</v>
      </c>
      <c r="L454" s="14">
        <v>5.8</v>
      </c>
      <c r="M454" s="14">
        <v>11</v>
      </c>
      <c r="N454" s="14">
        <v>107</v>
      </c>
      <c r="O454" s="14">
        <v>702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</row>
    <row r="455" spans="1:25" x14ac:dyDescent="0.2">
      <c r="A455" t="s">
        <v>143</v>
      </c>
      <c r="B455" t="s">
        <v>179</v>
      </c>
      <c r="C455" s="244" t="s">
        <v>280</v>
      </c>
      <c r="D455" s="244" t="s">
        <v>280</v>
      </c>
      <c r="E455">
        <v>1980</v>
      </c>
      <c r="F455">
        <v>1</v>
      </c>
      <c r="G455">
        <v>4</v>
      </c>
      <c r="H455">
        <v>34.85</v>
      </c>
      <c r="I455">
        <v>1.81</v>
      </c>
      <c r="J455" s="14">
        <v>4676</v>
      </c>
      <c r="K455" s="14">
        <v>4550</v>
      </c>
      <c r="L455" s="14">
        <v>5.8</v>
      </c>
      <c r="M455" s="14">
        <v>9</v>
      </c>
      <c r="N455" s="14">
        <v>120</v>
      </c>
      <c r="O455" s="14">
        <v>752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</row>
    <row r="456" spans="1:25" x14ac:dyDescent="0.2">
      <c r="A456" t="s">
        <v>143</v>
      </c>
      <c r="B456" t="s">
        <v>179</v>
      </c>
      <c r="C456" s="244" t="s">
        <v>280</v>
      </c>
      <c r="D456" s="244" t="s">
        <v>280</v>
      </c>
      <c r="E456">
        <v>1980</v>
      </c>
      <c r="F456">
        <v>1</v>
      </c>
      <c r="G456">
        <v>5</v>
      </c>
      <c r="H456">
        <v>49.85</v>
      </c>
      <c r="I456">
        <v>2.02</v>
      </c>
      <c r="J456" s="14">
        <v>4970</v>
      </c>
      <c r="K456" s="14">
        <v>5082</v>
      </c>
      <c r="L456" s="14">
        <v>5.5</v>
      </c>
      <c r="M456" s="14">
        <v>16</v>
      </c>
      <c r="N456" s="14">
        <v>149</v>
      </c>
      <c r="O456" s="14">
        <v>866</v>
      </c>
      <c r="P456" s="14" t="s">
        <v>17</v>
      </c>
      <c r="Q456" s="14" t="s">
        <v>17</v>
      </c>
      <c r="R456" s="14" t="s">
        <v>17</v>
      </c>
      <c r="S456" s="14">
        <v>6.6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</row>
    <row r="457" spans="1:25" x14ac:dyDescent="0.2">
      <c r="A457" t="s">
        <v>143</v>
      </c>
      <c r="B457" t="s">
        <v>179</v>
      </c>
      <c r="C457" s="244" t="s">
        <v>280</v>
      </c>
      <c r="D457" s="244" t="s">
        <v>280</v>
      </c>
      <c r="E457">
        <v>1980</v>
      </c>
      <c r="F457">
        <v>1</v>
      </c>
      <c r="G457">
        <v>6</v>
      </c>
      <c r="H457">
        <v>58.32</v>
      </c>
      <c r="I457">
        <v>2.11</v>
      </c>
      <c r="J457" s="14">
        <v>4900</v>
      </c>
      <c r="K457" s="14">
        <v>5026</v>
      </c>
      <c r="L457" s="14">
        <v>5.4</v>
      </c>
      <c r="M457" s="14">
        <v>12</v>
      </c>
      <c r="N457" s="14">
        <v>120</v>
      </c>
      <c r="O457" s="14">
        <v>825</v>
      </c>
      <c r="P457" s="14" t="s">
        <v>17</v>
      </c>
      <c r="Q457" s="14" t="s">
        <v>17</v>
      </c>
      <c r="R457" s="14" t="s">
        <v>17</v>
      </c>
      <c r="S457" s="14">
        <v>6.7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</row>
    <row r="458" spans="1:25" x14ac:dyDescent="0.2">
      <c r="A458" t="s">
        <v>143</v>
      </c>
      <c r="B458" t="s">
        <v>179</v>
      </c>
      <c r="C458" s="244" t="s">
        <v>280</v>
      </c>
      <c r="D458" s="244" t="s">
        <v>280</v>
      </c>
      <c r="E458">
        <v>1980</v>
      </c>
      <c r="F458">
        <v>1</v>
      </c>
      <c r="G458">
        <v>7</v>
      </c>
      <c r="H458">
        <v>52.15</v>
      </c>
      <c r="I458">
        <v>2.2400000000000002</v>
      </c>
      <c r="J458" s="14">
        <v>5614</v>
      </c>
      <c r="K458" s="14">
        <v>5670</v>
      </c>
      <c r="L458" s="14">
        <v>5.3</v>
      </c>
      <c r="M458" s="14">
        <v>16</v>
      </c>
      <c r="N458" s="14">
        <v>140</v>
      </c>
      <c r="O458" s="14">
        <v>886</v>
      </c>
      <c r="P458" s="14" t="s">
        <v>17</v>
      </c>
      <c r="Q458" s="14" t="s">
        <v>17</v>
      </c>
      <c r="R458" s="14" t="s">
        <v>17</v>
      </c>
      <c r="S458" s="14">
        <v>6.6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</row>
    <row r="459" spans="1:25" x14ac:dyDescent="0.2">
      <c r="A459" t="s">
        <v>143</v>
      </c>
      <c r="B459" t="s">
        <v>179</v>
      </c>
      <c r="C459" s="244" t="s">
        <v>280</v>
      </c>
      <c r="D459" s="244" t="s">
        <v>280</v>
      </c>
      <c r="E459">
        <v>1980</v>
      </c>
      <c r="F459">
        <v>1</v>
      </c>
      <c r="G459">
        <v>8</v>
      </c>
      <c r="H459">
        <v>43.08</v>
      </c>
      <c r="I459">
        <v>2.48</v>
      </c>
      <c r="J459" s="14">
        <v>4564</v>
      </c>
      <c r="K459" s="14">
        <v>5866</v>
      </c>
      <c r="L459" s="14">
        <v>5.4</v>
      </c>
      <c r="M459" s="14">
        <v>23</v>
      </c>
      <c r="N459" s="14">
        <v>44</v>
      </c>
      <c r="O459" s="14">
        <v>771</v>
      </c>
      <c r="P459" s="14" t="s">
        <v>17</v>
      </c>
      <c r="Q459" s="14" t="s">
        <v>17</v>
      </c>
      <c r="R459" s="14" t="s">
        <v>17</v>
      </c>
      <c r="S459" s="14">
        <v>6.7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</row>
    <row r="460" spans="1:25" x14ac:dyDescent="0.2">
      <c r="A460" t="s">
        <v>143</v>
      </c>
      <c r="B460" t="s">
        <v>179</v>
      </c>
      <c r="C460" s="244" t="s">
        <v>280</v>
      </c>
      <c r="D460" s="244" t="s">
        <v>280</v>
      </c>
      <c r="E460">
        <v>1980</v>
      </c>
      <c r="F460">
        <v>1</v>
      </c>
      <c r="G460">
        <v>9</v>
      </c>
      <c r="H460">
        <v>42.59</v>
      </c>
      <c r="I460">
        <v>2.23</v>
      </c>
      <c r="J460" s="14">
        <v>4872</v>
      </c>
      <c r="K460" s="14">
        <v>5376</v>
      </c>
      <c r="L460" s="14">
        <v>5.5</v>
      </c>
      <c r="M460" s="14">
        <v>17</v>
      </c>
      <c r="N460" s="14">
        <v>108</v>
      </c>
      <c r="O460" s="14">
        <v>852</v>
      </c>
      <c r="P460" s="14" t="s">
        <v>17</v>
      </c>
      <c r="Q460" s="14" t="s">
        <v>17</v>
      </c>
      <c r="R460" s="14" t="s">
        <v>17</v>
      </c>
      <c r="S460" s="14">
        <v>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</row>
    <row r="461" spans="1:25" x14ac:dyDescent="0.2">
      <c r="A461" t="s">
        <v>143</v>
      </c>
      <c r="B461" t="s">
        <v>179</v>
      </c>
      <c r="C461" s="244" t="s">
        <v>280</v>
      </c>
      <c r="D461" s="244" t="s">
        <v>280</v>
      </c>
      <c r="E461">
        <v>1980</v>
      </c>
      <c r="F461">
        <v>1</v>
      </c>
      <c r="G461">
        <v>10</v>
      </c>
      <c r="H461">
        <v>45.86</v>
      </c>
      <c r="I461">
        <v>2.2000000000000002</v>
      </c>
      <c r="J461" s="14">
        <v>4676</v>
      </c>
      <c r="K461" s="14">
        <v>5432</v>
      </c>
      <c r="L461" s="14">
        <v>5.4</v>
      </c>
      <c r="M461" s="14">
        <v>15</v>
      </c>
      <c r="N461" s="14">
        <v>141</v>
      </c>
      <c r="O461" s="14">
        <v>842</v>
      </c>
      <c r="P461" s="14" t="s">
        <v>17</v>
      </c>
      <c r="Q461" s="14" t="s">
        <v>17</v>
      </c>
      <c r="R461" s="14" t="s">
        <v>17</v>
      </c>
      <c r="S461" s="14">
        <v>6.7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</row>
    <row r="462" spans="1:25" x14ac:dyDescent="0.2">
      <c r="A462" t="s">
        <v>143</v>
      </c>
      <c r="B462" t="s">
        <v>179</v>
      </c>
      <c r="C462" s="244" t="s">
        <v>280</v>
      </c>
      <c r="D462" s="244" t="s">
        <v>280</v>
      </c>
      <c r="E462">
        <v>1980</v>
      </c>
      <c r="F462">
        <v>1</v>
      </c>
      <c r="G462">
        <v>11</v>
      </c>
      <c r="H462">
        <v>53.6</v>
      </c>
      <c r="I462">
        <v>2.1</v>
      </c>
      <c r="J462" s="14">
        <v>5152</v>
      </c>
      <c r="K462" s="14">
        <v>5873</v>
      </c>
      <c r="L462" s="14">
        <v>5.5</v>
      </c>
      <c r="M462" s="14">
        <v>16</v>
      </c>
      <c r="N462" s="14">
        <v>243</v>
      </c>
      <c r="O462" s="14">
        <v>969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</row>
    <row r="463" spans="1:25" x14ac:dyDescent="0.2">
      <c r="A463" t="s">
        <v>143</v>
      </c>
      <c r="B463" t="s">
        <v>179</v>
      </c>
      <c r="C463" s="244" t="s">
        <v>280</v>
      </c>
      <c r="D463" s="244" t="s">
        <v>280</v>
      </c>
      <c r="E463">
        <v>1980</v>
      </c>
      <c r="F463">
        <v>1</v>
      </c>
      <c r="G463">
        <v>12</v>
      </c>
      <c r="H463">
        <v>52.88</v>
      </c>
      <c r="I463">
        <v>2.0099999999999998</v>
      </c>
      <c r="J463" s="14">
        <v>4802</v>
      </c>
      <c r="K463" s="14">
        <v>4851</v>
      </c>
      <c r="L463" s="14">
        <v>5.4</v>
      </c>
      <c r="M463" s="14">
        <v>15</v>
      </c>
      <c r="N463" s="14">
        <v>156</v>
      </c>
      <c r="O463" s="14">
        <v>642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</row>
    <row r="464" spans="1:25" x14ac:dyDescent="0.2">
      <c r="A464" t="s">
        <v>143</v>
      </c>
      <c r="B464" t="s">
        <v>179</v>
      </c>
      <c r="C464" s="244" t="s">
        <v>280</v>
      </c>
      <c r="D464" s="244" t="s">
        <v>280</v>
      </c>
      <c r="E464">
        <v>1980</v>
      </c>
      <c r="F464">
        <v>1</v>
      </c>
      <c r="G464">
        <v>13</v>
      </c>
      <c r="H464">
        <v>69.33</v>
      </c>
      <c r="I464">
        <v>2.17</v>
      </c>
      <c r="J464" s="14">
        <v>5194</v>
      </c>
      <c r="K464" s="14">
        <v>5201</v>
      </c>
      <c r="L464" s="14">
        <v>5.5</v>
      </c>
      <c r="M464" s="14">
        <v>15</v>
      </c>
      <c r="N464" s="14">
        <v>203</v>
      </c>
      <c r="O464" s="14">
        <v>842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</row>
    <row r="465" spans="1:25" x14ac:dyDescent="0.2">
      <c r="A465" t="s">
        <v>143</v>
      </c>
      <c r="B465" t="s">
        <v>179</v>
      </c>
      <c r="C465" s="244" t="s">
        <v>280</v>
      </c>
      <c r="D465" s="244" t="s">
        <v>280</v>
      </c>
      <c r="E465">
        <v>1980</v>
      </c>
      <c r="F465">
        <v>1</v>
      </c>
      <c r="G465">
        <v>14</v>
      </c>
      <c r="H465">
        <v>55.78</v>
      </c>
      <c r="I465">
        <v>2.0499999999999998</v>
      </c>
      <c r="J465" s="14">
        <v>5026</v>
      </c>
      <c r="K465" s="14">
        <v>4788</v>
      </c>
      <c r="L465" s="14">
        <v>5.3</v>
      </c>
      <c r="M465" s="14">
        <v>18</v>
      </c>
      <c r="N465" s="14">
        <v>144</v>
      </c>
      <c r="O465" s="14">
        <v>782</v>
      </c>
      <c r="P465" s="14" t="s">
        <v>17</v>
      </c>
      <c r="Q465" s="14" t="s">
        <v>17</v>
      </c>
      <c r="R465" s="14" t="s">
        <v>17</v>
      </c>
      <c r="S465" s="14">
        <v>6.6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</row>
    <row r="466" spans="1:25" x14ac:dyDescent="0.2">
      <c r="A466" t="s">
        <v>143</v>
      </c>
      <c r="B466" t="s">
        <v>179</v>
      </c>
      <c r="C466" s="244" t="s">
        <v>280</v>
      </c>
      <c r="D466" s="244" t="s">
        <v>280</v>
      </c>
      <c r="E466">
        <v>1980</v>
      </c>
      <c r="F466">
        <v>2</v>
      </c>
      <c r="G466">
        <v>1</v>
      </c>
      <c r="H466">
        <v>15.97</v>
      </c>
      <c r="I466">
        <v>2.4900000000000002</v>
      </c>
      <c r="J466" s="14">
        <v>5684</v>
      </c>
      <c r="K466" s="14">
        <v>6370</v>
      </c>
      <c r="L466" s="14">
        <v>5.8</v>
      </c>
      <c r="M466" s="14">
        <v>10</v>
      </c>
      <c r="N466" s="14">
        <v>84</v>
      </c>
      <c r="O466" s="14">
        <v>654</v>
      </c>
      <c r="P466" s="14" t="s">
        <v>17</v>
      </c>
      <c r="Q466" s="14" t="s">
        <v>17</v>
      </c>
      <c r="R466" s="14" t="s">
        <v>17</v>
      </c>
      <c r="S466" s="14">
        <v>7.1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</row>
    <row r="467" spans="1:25" x14ac:dyDescent="0.2">
      <c r="A467" t="s">
        <v>143</v>
      </c>
      <c r="B467" t="s">
        <v>179</v>
      </c>
      <c r="C467" s="244" t="s">
        <v>280</v>
      </c>
      <c r="D467" s="244" t="s">
        <v>280</v>
      </c>
      <c r="E467">
        <v>1980</v>
      </c>
      <c r="F467">
        <v>2</v>
      </c>
      <c r="G467">
        <v>2</v>
      </c>
      <c r="H467">
        <v>22.63</v>
      </c>
      <c r="I467">
        <v>1.77</v>
      </c>
      <c r="J467" s="14">
        <v>5348</v>
      </c>
      <c r="K467" s="14">
        <v>5677</v>
      </c>
      <c r="L467" s="14">
        <v>5.7</v>
      </c>
      <c r="M467" s="14">
        <v>9</v>
      </c>
      <c r="N467" s="14">
        <v>163</v>
      </c>
      <c r="O467" s="14">
        <v>833</v>
      </c>
      <c r="P467" s="14" t="s">
        <v>17</v>
      </c>
      <c r="Q467" s="14" t="s">
        <v>17</v>
      </c>
      <c r="R467" s="14" t="s">
        <v>17</v>
      </c>
      <c r="S467" s="14">
        <v>6.8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</row>
    <row r="468" spans="1:25" x14ac:dyDescent="0.2">
      <c r="A468" t="s">
        <v>143</v>
      </c>
      <c r="B468" t="s">
        <v>179</v>
      </c>
      <c r="C468" s="244" t="s">
        <v>280</v>
      </c>
      <c r="D468" s="244" t="s">
        <v>280</v>
      </c>
      <c r="E468">
        <v>1980</v>
      </c>
      <c r="F468">
        <v>2</v>
      </c>
      <c r="G468">
        <v>3</v>
      </c>
      <c r="H468">
        <v>27.47</v>
      </c>
      <c r="I468">
        <v>1.85</v>
      </c>
      <c r="J468" s="14">
        <v>5432</v>
      </c>
      <c r="K468" s="14">
        <v>5236</v>
      </c>
      <c r="L468" s="14">
        <v>5.7</v>
      </c>
      <c r="M468" s="14">
        <v>8</v>
      </c>
      <c r="N468" s="14">
        <v>113</v>
      </c>
      <c r="O468" s="14">
        <v>794</v>
      </c>
      <c r="P468" s="14" t="s">
        <v>17</v>
      </c>
      <c r="Q468" s="14" t="s">
        <v>17</v>
      </c>
      <c r="R468" s="14" t="s">
        <v>17</v>
      </c>
      <c r="S468" s="14">
        <v>6.7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</row>
    <row r="469" spans="1:25" x14ac:dyDescent="0.2">
      <c r="A469" t="s">
        <v>143</v>
      </c>
      <c r="B469" t="s">
        <v>179</v>
      </c>
      <c r="C469" s="244" t="s">
        <v>280</v>
      </c>
      <c r="D469" s="244" t="s">
        <v>280</v>
      </c>
      <c r="E469">
        <v>1980</v>
      </c>
      <c r="F469">
        <v>2</v>
      </c>
      <c r="G469">
        <v>4</v>
      </c>
      <c r="H469">
        <v>41.26</v>
      </c>
      <c r="I469">
        <v>2.34</v>
      </c>
      <c r="J469" s="14">
        <v>6090</v>
      </c>
      <c r="K469" s="14">
        <v>6391</v>
      </c>
      <c r="L469" s="14">
        <v>5.6</v>
      </c>
      <c r="M469" s="14">
        <v>14</v>
      </c>
      <c r="N469" s="14">
        <v>75</v>
      </c>
      <c r="O469" s="14">
        <v>656</v>
      </c>
      <c r="P469" s="14" t="s">
        <v>17</v>
      </c>
      <c r="Q469" s="14" t="s">
        <v>17</v>
      </c>
      <c r="R469" s="14" t="s">
        <v>17</v>
      </c>
      <c r="S469" s="14">
        <v>7.1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</row>
    <row r="470" spans="1:25" x14ac:dyDescent="0.2">
      <c r="A470" t="s">
        <v>143</v>
      </c>
      <c r="B470" t="s">
        <v>179</v>
      </c>
      <c r="C470" s="244" t="s">
        <v>280</v>
      </c>
      <c r="D470" s="244" t="s">
        <v>280</v>
      </c>
      <c r="E470">
        <v>1980</v>
      </c>
      <c r="F470">
        <v>2</v>
      </c>
      <c r="G470">
        <v>5</v>
      </c>
      <c r="H470">
        <v>53.48</v>
      </c>
      <c r="I470">
        <v>2.12</v>
      </c>
      <c r="J470" s="14">
        <v>4662</v>
      </c>
      <c r="K470" s="14">
        <v>5712</v>
      </c>
      <c r="L470" s="14">
        <v>5.5</v>
      </c>
      <c r="M470" s="14">
        <v>9</v>
      </c>
      <c r="N470" s="14">
        <v>125</v>
      </c>
      <c r="O470" s="14">
        <v>858</v>
      </c>
      <c r="P470" s="14" t="s">
        <v>17</v>
      </c>
      <c r="Q470" s="14" t="s">
        <v>17</v>
      </c>
      <c r="R470" s="14" t="s">
        <v>17</v>
      </c>
      <c r="S470" s="14">
        <v>6.7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</row>
    <row r="471" spans="1:25" x14ac:dyDescent="0.2">
      <c r="A471" t="s">
        <v>143</v>
      </c>
      <c r="B471" t="s">
        <v>179</v>
      </c>
      <c r="C471" s="244" t="s">
        <v>280</v>
      </c>
      <c r="D471" s="244" t="s">
        <v>280</v>
      </c>
      <c r="E471">
        <v>1980</v>
      </c>
      <c r="F471">
        <v>2</v>
      </c>
      <c r="G471">
        <v>6</v>
      </c>
      <c r="H471">
        <v>54.33</v>
      </c>
      <c r="I471">
        <v>1.74</v>
      </c>
      <c r="J471" s="14">
        <v>4844</v>
      </c>
      <c r="K471" s="14">
        <v>6300</v>
      </c>
      <c r="L471" s="14">
        <v>5.3</v>
      </c>
      <c r="M471" s="14">
        <v>16</v>
      </c>
      <c r="N471" s="14">
        <v>120</v>
      </c>
      <c r="O471" s="14">
        <v>927</v>
      </c>
      <c r="P471" s="14" t="s">
        <v>17</v>
      </c>
      <c r="Q471" s="14" t="s">
        <v>17</v>
      </c>
      <c r="R471" s="14" t="s">
        <v>17</v>
      </c>
      <c r="S471" s="14">
        <v>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</row>
    <row r="472" spans="1:25" x14ac:dyDescent="0.2">
      <c r="A472" t="s">
        <v>143</v>
      </c>
      <c r="B472" t="s">
        <v>179</v>
      </c>
      <c r="C472" s="244" t="s">
        <v>280</v>
      </c>
      <c r="D472" s="244" t="s">
        <v>280</v>
      </c>
      <c r="E472">
        <v>1980</v>
      </c>
      <c r="F472">
        <v>2</v>
      </c>
      <c r="G472">
        <v>7</v>
      </c>
      <c r="H472">
        <v>56.63</v>
      </c>
      <c r="I472">
        <v>1.76</v>
      </c>
      <c r="J472" s="14">
        <v>4606</v>
      </c>
      <c r="K472" s="14">
        <v>5908</v>
      </c>
      <c r="L472" s="14">
        <v>5.3</v>
      </c>
      <c r="M472" s="14">
        <v>22</v>
      </c>
      <c r="N472" s="14">
        <v>168</v>
      </c>
      <c r="O472" s="14">
        <v>929</v>
      </c>
      <c r="P472" s="14" t="s">
        <v>17</v>
      </c>
      <c r="Q472" s="14" t="s">
        <v>17</v>
      </c>
      <c r="R472" s="14" t="s">
        <v>17</v>
      </c>
      <c r="S472" s="14">
        <v>6.5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</row>
    <row r="473" spans="1:25" x14ac:dyDescent="0.2">
      <c r="A473" t="s">
        <v>143</v>
      </c>
      <c r="B473" t="s">
        <v>179</v>
      </c>
      <c r="C473" s="244" t="s">
        <v>280</v>
      </c>
      <c r="D473" s="244" t="s">
        <v>280</v>
      </c>
      <c r="E473">
        <v>1980</v>
      </c>
      <c r="F473">
        <v>2</v>
      </c>
      <c r="G473">
        <v>8</v>
      </c>
      <c r="H473">
        <v>45.5</v>
      </c>
      <c r="I473">
        <v>2.27</v>
      </c>
      <c r="J473" s="14">
        <v>4494</v>
      </c>
      <c r="K473" s="14">
        <v>5775</v>
      </c>
      <c r="L473" s="14">
        <v>5.5</v>
      </c>
      <c r="M473" s="14">
        <v>8</v>
      </c>
      <c r="N473" s="14">
        <v>44</v>
      </c>
      <c r="O473" s="14">
        <v>724</v>
      </c>
      <c r="P473" s="14" t="s">
        <v>17</v>
      </c>
      <c r="Q473" s="14" t="s">
        <v>17</v>
      </c>
      <c r="R473" s="14" t="s">
        <v>17</v>
      </c>
      <c r="S473" s="14">
        <v>6.8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</row>
    <row r="474" spans="1:25" x14ac:dyDescent="0.2">
      <c r="A474" t="s">
        <v>143</v>
      </c>
      <c r="B474" t="s">
        <v>179</v>
      </c>
      <c r="C474" s="244" t="s">
        <v>280</v>
      </c>
      <c r="D474" s="244" t="s">
        <v>280</v>
      </c>
      <c r="E474">
        <v>1980</v>
      </c>
      <c r="F474">
        <v>2</v>
      </c>
      <c r="G474">
        <v>9</v>
      </c>
      <c r="H474">
        <v>48.76</v>
      </c>
      <c r="I474">
        <v>2.09</v>
      </c>
      <c r="J474" s="14">
        <v>4732</v>
      </c>
      <c r="K474" s="14">
        <v>5152</v>
      </c>
      <c r="L474" s="14">
        <v>5.4</v>
      </c>
      <c r="M474" s="14">
        <v>21</v>
      </c>
      <c r="N474" s="14">
        <v>107</v>
      </c>
      <c r="O474" s="14">
        <v>947</v>
      </c>
      <c r="P474" s="14" t="s">
        <v>17</v>
      </c>
      <c r="Q474" s="14" t="s">
        <v>17</v>
      </c>
      <c r="R474" s="14" t="s">
        <v>17</v>
      </c>
      <c r="S474" s="14">
        <v>7.1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</row>
    <row r="475" spans="1:25" x14ac:dyDescent="0.2">
      <c r="A475" t="s">
        <v>143</v>
      </c>
      <c r="B475" t="s">
        <v>179</v>
      </c>
      <c r="C475" s="244" t="s">
        <v>280</v>
      </c>
      <c r="D475" s="244" t="s">
        <v>280</v>
      </c>
      <c r="E475">
        <v>1980</v>
      </c>
      <c r="F475">
        <v>2</v>
      </c>
      <c r="G475">
        <v>10</v>
      </c>
      <c r="H475">
        <v>53</v>
      </c>
      <c r="I475">
        <v>1.91</v>
      </c>
      <c r="J475" s="14">
        <v>5740</v>
      </c>
      <c r="K475" s="14">
        <v>6867</v>
      </c>
      <c r="L475" s="14">
        <v>5.6</v>
      </c>
      <c r="M475" s="14">
        <v>11</v>
      </c>
      <c r="N475" s="14">
        <v>172</v>
      </c>
      <c r="O475" s="14">
        <v>861</v>
      </c>
      <c r="P475" s="14" t="s">
        <v>17</v>
      </c>
      <c r="Q475" s="14" t="s">
        <v>17</v>
      </c>
      <c r="R475" s="14" t="s">
        <v>17</v>
      </c>
      <c r="S475" s="14">
        <v>6.6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</row>
    <row r="476" spans="1:25" x14ac:dyDescent="0.2">
      <c r="A476" t="s">
        <v>143</v>
      </c>
      <c r="B476" t="s">
        <v>179</v>
      </c>
      <c r="C476" s="244" t="s">
        <v>280</v>
      </c>
      <c r="D476" s="244" t="s">
        <v>280</v>
      </c>
      <c r="E476">
        <v>1980</v>
      </c>
      <c r="F476">
        <v>2</v>
      </c>
      <c r="G476">
        <v>11</v>
      </c>
      <c r="H476">
        <v>51.18</v>
      </c>
      <c r="I476">
        <v>1.83</v>
      </c>
      <c r="J476" s="14">
        <v>5208</v>
      </c>
      <c r="K476" s="14">
        <v>5523</v>
      </c>
      <c r="L476" s="14">
        <v>5.6</v>
      </c>
      <c r="M476" s="14">
        <v>14</v>
      </c>
      <c r="N476" s="14">
        <v>209</v>
      </c>
      <c r="O476" s="14">
        <v>783</v>
      </c>
      <c r="P476" s="14" t="s">
        <v>17</v>
      </c>
      <c r="Q476" s="14" t="s">
        <v>17</v>
      </c>
      <c r="R476" s="14" t="s">
        <v>17</v>
      </c>
      <c r="S476" s="14">
        <v>6.7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</row>
    <row r="477" spans="1:25" x14ac:dyDescent="0.2">
      <c r="A477" t="s">
        <v>143</v>
      </c>
      <c r="B477" t="s">
        <v>179</v>
      </c>
      <c r="C477" s="244" t="s">
        <v>280</v>
      </c>
      <c r="D477" s="244" t="s">
        <v>280</v>
      </c>
      <c r="E477">
        <v>1980</v>
      </c>
      <c r="F477">
        <v>2</v>
      </c>
      <c r="G477">
        <v>12</v>
      </c>
      <c r="H477">
        <v>49.85</v>
      </c>
      <c r="I477">
        <v>1.77</v>
      </c>
      <c r="J477" s="14">
        <v>5334</v>
      </c>
      <c r="K477" s="14">
        <v>6391</v>
      </c>
      <c r="L477" s="14">
        <v>5.4</v>
      </c>
      <c r="M477" s="14">
        <v>17</v>
      </c>
      <c r="N477" s="14">
        <v>220</v>
      </c>
      <c r="O477" s="14">
        <v>756</v>
      </c>
      <c r="P477" s="14" t="s">
        <v>17</v>
      </c>
      <c r="Q477" s="14" t="s">
        <v>17</v>
      </c>
      <c r="R477" s="14" t="s">
        <v>17</v>
      </c>
      <c r="S477" s="14">
        <v>6.6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</row>
    <row r="478" spans="1:25" x14ac:dyDescent="0.2">
      <c r="A478" t="s">
        <v>143</v>
      </c>
      <c r="B478" t="s">
        <v>179</v>
      </c>
      <c r="C478" s="244" t="s">
        <v>280</v>
      </c>
      <c r="D478" s="244" t="s">
        <v>280</v>
      </c>
      <c r="E478">
        <v>1980</v>
      </c>
      <c r="F478">
        <v>2</v>
      </c>
      <c r="G478">
        <v>13</v>
      </c>
      <c r="H478">
        <v>51.42</v>
      </c>
      <c r="I478">
        <v>2.37</v>
      </c>
      <c r="J478" s="14">
        <v>6048</v>
      </c>
      <c r="K478" s="14">
        <v>6965</v>
      </c>
      <c r="L478" s="14">
        <v>5.3</v>
      </c>
      <c r="M478" s="14">
        <v>19</v>
      </c>
      <c r="N478" s="14">
        <v>238</v>
      </c>
      <c r="O478" s="14">
        <v>869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</row>
    <row r="479" spans="1:25" x14ac:dyDescent="0.2">
      <c r="A479" t="s">
        <v>143</v>
      </c>
      <c r="B479" t="s">
        <v>179</v>
      </c>
      <c r="C479" s="244" t="s">
        <v>280</v>
      </c>
      <c r="D479" s="244" t="s">
        <v>280</v>
      </c>
      <c r="E479">
        <v>1980</v>
      </c>
      <c r="F479">
        <v>2</v>
      </c>
      <c r="G479">
        <v>14</v>
      </c>
      <c r="H479">
        <v>52.88</v>
      </c>
      <c r="I479">
        <v>1.89</v>
      </c>
      <c r="J479" s="14">
        <v>4690</v>
      </c>
      <c r="K479" s="14">
        <v>6097</v>
      </c>
      <c r="L479" s="14">
        <v>5.4</v>
      </c>
      <c r="M479" s="14">
        <v>19</v>
      </c>
      <c r="N479" s="14">
        <v>154</v>
      </c>
      <c r="O479" s="14">
        <v>942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</row>
    <row r="480" spans="1:25" x14ac:dyDescent="0.2">
      <c r="A480" t="s">
        <v>143</v>
      </c>
      <c r="B480" t="s">
        <v>179</v>
      </c>
      <c r="C480" s="244" t="s">
        <v>280</v>
      </c>
      <c r="D480" s="244" t="s">
        <v>280</v>
      </c>
      <c r="E480">
        <v>1980</v>
      </c>
      <c r="F480">
        <v>3</v>
      </c>
      <c r="G480">
        <v>1</v>
      </c>
      <c r="H480">
        <v>21.66</v>
      </c>
      <c r="I480">
        <v>2.04</v>
      </c>
      <c r="J480" s="14">
        <v>5236</v>
      </c>
      <c r="K480" s="14">
        <v>6468</v>
      </c>
      <c r="L480" s="14">
        <v>5.7</v>
      </c>
      <c r="M480" s="14">
        <v>10</v>
      </c>
      <c r="N480" s="14">
        <v>41</v>
      </c>
      <c r="O480" s="14">
        <v>558</v>
      </c>
      <c r="P480" s="14" t="s">
        <v>17</v>
      </c>
      <c r="Q480" s="14" t="s">
        <v>17</v>
      </c>
      <c r="R480" s="14" t="s">
        <v>17</v>
      </c>
      <c r="S480" s="14">
        <v>6.9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</row>
    <row r="481" spans="1:25" x14ac:dyDescent="0.2">
      <c r="A481" t="s">
        <v>143</v>
      </c>
      <c r="B481" t="s">
        <v>179</v>
      </c>
      <c r="C481" s="244" t="s">
        <v>280</v>
      </c>
      <c r="D481" s="244" t="s">
        <v>280</v>
      </c>
      <c r="E481">
        <v>1980</v>
      </c>
      <c r="F481">
        <v>3</v>
      </c>
      <c r="G481">
        <v>2</v>
      </c>
      <c r="H481">
        <v>22.87</v>
      </c>
      <c r="I481">
        <v>2.11</v>
      </c>
      <c r="J481" s="14">
        <v>6664</v>
      </c>
      <c r="K481" s="14">
        <v>6321</v>
      </c>
      <c r="L481" s="14">
        <v>5.7</v>
      </c>
      <c r="M481" s="14">
        <v>15</v>
      </c>
      <c r="N481" s="14">
        <v>143</v>
      </c>
      <c r="O481" s="14">
        <v>781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</row>
    <row r="482" spans="1:25" x14ac:dyDescent="0.2">
      <c r="A482" t="s">
        <v>143</v>
      </c>
      <c r="B482" t="s">
        <v>179</v>
      </c>
      <c r="C482" s="244" t="s">
        <v>280</v>
      </c>
      <c r="D482" s="244" t="s">
        <v>280</v>
      </c>
      <c r="E482">
        <v>1980</v>
      </c>
      <c r="F482">
        <v>3</v>
      </c>
      <c r="G482">
        <v>3</v>
      </c>
      <c r="H482">
        <v>27.95</v>
      </c>
      <c r="I482">
        <v>1.88</v>
      </c>
      <c r="J482" s="14">
        <v>5600</v>
      </c>
      <c r="K482" s="14">
        <v>5250</v>
      </c>
      <c r="L482" s="14">
        <v>5.7</v>
      </c>
      <c r="M482" s="14">
        <v>11</v>
      </c>
      <c r="N482" s="14">
        <v>154</v>
      </c>
      <c r="O482" s="14">
        <v>719</v>
      </c>
      <c r="P482" s="14" t="s">
        <v>17</v>
      </c>
      <c r="Q482" s="14" t="s">
        <v>17</v>
      </c>
      <c r="R482" s="14" t="s">
        <v>17</v>
      </c>
      <c r="S482" s="14">
        <v>6.7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</row>
    <row r="483" spans="1:25" x14ac:dyDescent="0.2">
      <c r="A483" t="s">
        <v>143</v>
      </c>
      <c r="B483" t="s">
        <v>179</v>
      </c>
      <c r="C483" s="244" t="s">
        <v>280</v>
      </c>
      <c r="D483" s="244" t="s">
        <v>280</v>
      </c>
      <c r="E483">
        <v>1980</v>
      </c>
      <c r="F483">
        <v>3</v>
      </c>
      <c r="G483">
        <v>4</v>
      </c>
      <c r="H483">
        <v>36.78</v>
      </c>
      <c r="I483">
        <v>2.14</v>
      </c>
      <c r="J483" s="14">
        <v>6482</v>
      </c>
      <c r="K483" s="14">
        <v>6314</v>
      </c>
      <c r="L483" s="14">
        <v>5.2</v>
      </c>
      <c r="M483" s="14">
        <v>15</v>
      </c>
      <c r="N483" s="14">
        <v>217</v>
      </c>
      <c r="O483" s="14">
        <v>798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</row>
    <row r="484" spans="1:25" x14ac:dyDescent="0.2">
      <c r="A484" t="s">
        <v>143</v>
      </c>
      <c r="B484" t="s">
        <v>179</v>
      </c>
      <c r="C484" s="244" t="s">
        <v>280</v>
      </c>
      <c r="D484" s="244" t="s">
        <v>280</v>
      </c>
      <c r="E484">
        <v>1980</v>
      </c>
      <c r="F484">
        <v>3</v>
      </c>
      <c r="G484">
        <v>5</v>
      </c>
      <c r="H484">
        <v>51.79</v>
      </c>
      <c r="I484">
        <v>1.88</v>
      </c>
      <c r="J484" s="14">
        <v>5306</v>
      </c>
      <c r="K484" s="14">
        <v>6216</v>
      </c>
      <c r="L484" s="14">
        <v>5.6</v>
      </c>
      <c r="M484" s="14">
        <v>13</v>
      </c>
      <c r="N484" s="14">
        <v>168</v>
      </c>
      <c r="O484" s="14">
        <v>722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</row>
    <row r="485" spans="1:25" x14ac:dyDescent="0.2">
      <c r="A485" t="s">
        <v>143</v>
      </c>
      <c r="B485" t="s">
        <v>179</v>
      </c>
      <c r="C485" s="244" t="s">
        <v>280</v>
      </c>
      <c r="D485" s="244" t="s">
        <v>280</v>
      </c>
      <c r="E485">
        <v>1980</v>
      </c>
      <c r="F485">
        <v>3</v>
      </c>
      <c r="G485">
        <v>6</v>
      </c>
      <c r="H485">
        <v>71.03</v>
      </c>
      <c r="I485">
        <v>2.33</v>
      </c>
      <c r="J485" s="14">
        <v>5152</v>
      </c>
      <c r="K485" s="14">
        <v>6090</v>
      </c>
      <c r="L485" s="14">
        <v>5.4</v>
      </c>
      <c r="M485" s="14">
        <v>12</v>
      </c>
      <c r="N485" s="14">
        <v>99</v>
      </c>
      <c r="O485" s="14">
        <v>629</v>
      </c>
      <c r="P485" s="14" t="s">
        <v>17</v>
      </c>
      <c r="Q485" s="14" t="s">
        <v>17</v>
      </c>
      <c r="R485" s="14" t="s">
        <v>17</v>
      </c>
      <c r="S485" s="14">
        <v>6.6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</row>
    <row r="486" spans="1:25" x14ac:dyDescent="0.2">
      <c r="A486" t="s">
        <v>143</v>
      </c>
      <c r="B486" t="s">
        <v>179</v>
      </c>
      <c r="C486" s="244" t="s">
        <v>280</v>
      </c>
      <c r="D486" s="244" t="s">
        <v>280</v>
      </c>
      <c r="E486">
        <v>1980</v>
      </c>
      <c r="F486">
        <v>3</v>
      </c>
      <c r="G486">
        <v>7</v>
      </c>
      <c r="H486">
        <v>57.84</v>
      </c>
      <c r="I486">
        <v>2.1800000000000002</v>
      </c>
      <c r="J486" s="14">
        <v>4662</v>
      </c>
      <c r="K486" s="14">
        <v>5180</v>
      </c>
      <c r="L486" s="14">
        <v>5.3</v>
      </c>
      <c r="M486" s="14">
        <v>16</v>
      </c>
      <c r="N486" s="14">
        <v>135</v>
      </c>
      <c r="O486" s="14">
        <v>777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</row>
    <row r="487" spans="1:25" x14ac:dyDescent="0.2">
      <c r="A487" t="s">
        <v>143</v>
      </c>
      <c r="B487" t="s">
        <v>179</v>
      </c>
      <c r="C487" s="244" t="s">
        <v>280</v>
      </c>
      <c r="D487" s="244" t="s">
        <v>280</v>
      </c>
      <c r="E487">
        <v>1980</v>
      </c>
      <c r="F487">
        <v>3</v>
      </c>
      <c r="G487">
        <v>8</v>
      </c>
      <c r="H487">
        <v>40.78</v>
      </c>
      <c r="I487">
        <v>2.42</v>
      </c>
      <c r="J487" s="14">
        <v>4634</v>
      </c>
      <c r="K487" s="14">
        <v>5439</v>
      </c>
      <c r="L487" s="14">
        <v>5.3</v>
      </c>
      <c r="M487" s="14">
        <v>19</v>
      </c>
      <c r="N487" s="14">
        <v>63</v>
      </c>
      <c r="O487" s="14">
        <v>827</v>
      </c>
      <c r="P487" s="14" t="s">
        <v>17</v>
      </c>
      <c r="Q487" s="14" t="s">
        <v>17</v>
      </c>
      <c r="R487" s="14" t="s">
        <v>17</v>
      </c>
      <c r="S487" s="14">
        <v>6.8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</row>
    <row r="488" spans="1:25" x14ac:dyDescent="0.2">
      <c r="A488" t="s">
        <v>143</v>
      </c>
      <c r="B488" t="s">
        <v>179</v>
      </c>
      <c r="C488" s="244" t="s">
        <v>280</v>
      </c>
      <c r="D488" s="244" t="s">
        <v>280</v>
      </c>
      <c r="E488">
        <v>1980</v>
      </c>
      <c r="F488">
        <v>3</v>
      </c>
      <c r="G488">
        <v>9</v>
      </c>
      <c r="H488">
        <v>49.37</v>
      </c>
      <c r="I488">
        <v>1.99</v>
      </c>
      <c r="J488" s="14">
        <v>5712</v>
      </c>
      <c r="K488" s="14">
        <v>5299</v>
      </c>
      <c r="L488" s="14">
        <v>5.5</v>
      </c>
      <c r="M488" s="14">
        <v>8</v>
      </c>
      <c r="N488" s="14">
        <v>105</v>
      </c>
      <c r="O488" s="14">
        <v>649</v>
      </c>
      <c r="P488" s="14" t="s">
        <v>17</v>
      </c>
      <c r="Q488" s="14" t="s">
        <v>17</v>
      </c>
      <c r="R488" s="14" t="s">
        <v>17</v>
      </c>
      <c r="S488" s="14">
        <v>6.7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</row>
    <row r="489" spans="1:25" x14ac:dyDescent="0.2">
      <c r="A489" t="s">
        <v>143</v>
      </c>
      <c r="B489" t="s">
        <v>179</v>
      </c>
      <c r="C489" s="244" t="s">
        <v>280</v>
      </c>
      <c r="D489" s="244" t="s">
        <v>280</v>
      </c>
      <c r="E489">
        <v>1980</v>
      </c>
      <c r="F489">
        <v>3</v>
      </c>
      <c r="G489">
        <v>10</v>
      </c>
      <c r="H489">
        <v>53</v>
      </c>
      <c r="I489">
        <v>3.07</v>
      </c>
      <c r="J489" s="14">
        <v>7798</v>
      </c>
      <c r="K489" s="14">
        <v>7588</v>
      </c>
      <c r="L489" s="14">
        <v>5.5</v>
      </c>
      <c r="M489" s="14">
        <v>9</v>
      </c>
      <c r="N489" s="14">
        <v>138</v>
      </c>
      <c r="O489" s="14">
        <v>642</v>
      </c>
      <c r="P489" s="14" t="s">
        <v>17</v>
      </c>
      <c r="Q489" s="14" t="s">
        <v>17</v>
      </c>
      <c r="R489" s="14" t="s">
        <v>17</v>
      </c>
      <c r="S489" s="14">
        <v>6.8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</row>
    <row r="490" spans="1:25" x14ac:dyDescent="0.2">
      <c r="A490" t="s">
        <v>143</v>
      </c>
      <c r="B490" t="s">
        <v>179</v>
      </c>
      <c r="C490" s="244" t="s">
        <v>280</v>
      </c>
      <c r="D490" s="244" t="s">
        <v>280</v>
      </c>
      <c r="E490">
        <v>1980</v>
      </c>
      <c r="F490">
        <v>3</v>
      </c>
      <c r="G490">
        <v>11</v>
      </c>
      <c r="H490">
        <v>53.84</v>
      </c>
      <c r="I490">
        <v>2.08</v>
      </c>
      <c r="J490" s="14">
        <v>5054</v>
      </c>
      <c r="K490" s="14">
        <v>5670</v>
      </c>
      <c r="L490" s="14">
        <v>5.4</v>
      </c>
      <c r="M490" s="14">
        <v>11</v>
      </c>
      <c r="N490" s="14">
        <v>205</v>
      </c>
      <c r="O490" s="14">
        <v>717</v>
      </c>
      <c r="P490" s="14" t="s">
        <v>17</v>
      </c>
      <c r="Q490" s="14" t="s">
        <v>17</v>
      </c>
      <c r="R490" s="14" t="s">
        <v>17</v>
      </c>
      <c r="S490" s="14">
        <v>6.7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</row>
    <row r="491" spans="1:25" x14ac:dyDescent="0.2">
      <c r="A491" t="s">
        <v>143</v>
      </c>
      <c r="B491" t="s">
        <v>179</v>
      </c>
      <c r="C491" s="244" t="s">
        <v>280</v>
      </c>
      <c r="D491" s="244" t="s">
        <v>280</v>
      </c>
      <c r="E491">
        <v>1980</v>
      </c>
      <c r="F491">
        <v>3</v>
      </c>
      <c r="G491">
        <v>12</v>
      </c>
      <c r="H491">
        <v>48.4</v>
      </c>
      <c r="I491">
        <v>1.83</v>
      </c>
      <c r="J491" s="14">
        <v>4928</v>
      </c>
      <c r="K491" s="14">
        <v>6146</v>
      </c>
      <c r="L491" s="14">
        <v>5.4</v>
      </c>
      <c r="M491" s="14">
        <v>16</v>
      </c>
      <c r="N491" s="14">
        <v>184</v>
      </c>
      <c r="O491" s="14">
        <v>557</v>
      </c>
      <c r="P491" s="14" t="s">
        <v>17</v>
      </c>
      <c r="Q491" s="14" t="s">
        <v>17</v>
      </c>
      <c r="R491" s="14" t="s">
        <v>17</v>
      </c>
      <c r="S491" s="14">
        <v>6.8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</row>
    <row r="492" spans="1:25" x14ac:dyDescent="0.2">
      <c r="A492" t="s">
        <v>143</v>
      </c>
      <c r="B492" t="s">
        <v>179</v>
      </c>
      <c r="C492" s="244" t="s">
        <v>280</v>
      </c>
      <c r="D492" s="244" t="s">
        <v>280</v>
      </c>
      <c r="E492">
        <v>1980</v>
      </c>
      <c r="F492">
        <v>3</v>
      </c>
      <c r="G492">
        <v>13</v>
      </c>
      <c r="H492">
        <v>53.72</v>
      </c>
      <c r="I492">
        <v>2.61</v>
      </c>
      <c r="J492" s="14">
        <v>6020</v>
      </c>
      <c r="K492" s="14">
        <v>7301</v>
      </c>
      <c r="L492" s="14">
        <v>5.3</v>
      </c>
      <c r="M492" s="14">
        <v>18</v>
      </c>
      <c r="N492" s="14">
        <v>229</v>
      </c>
      <c r="O492" s="14">
        <v>812</v>
      </c>
      <c r="P492" s="14" t="s">
        <v>17</v>
      </c>
      <c r="Q492" s="14" t="s">
        <v>17</v>
      </c>
      <c r="R492" s="14" t="s">
        <v>17</v>
      </c>
      <c r="S492" s="14">
        <v>6.7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</row>
    <row r="493" spans="1:25" x14ac:dyDescent="0.2">
      <c r="A493" t="s">
        <v>143</v>
      </c>
      <c r="B493" t="s">
        <v>179</v>
      </c>
      <c r="C493" s="244" t="s">
        <v>280</v>
      </c>
      <c r="D493" s="244" t="s">
        <v>280</v>
      </c>
      <c r="E493">
        <v>1980</v>
      </c>
      <c r="F493">
        <v>3</v>
      </c>
      <c r="G493">
        <v>14</v>
      </c>
      <c r="H493">
        <v>54.57</v>
      </c>
      <c r="I493">
        <v>1.97</v>
      </c>
      <c r="J493" s="14">
        <v>4718</v>
      </c>
      <c r="K493" s="14">
        <v>5509</v>
      </c>
      <c r="L493" s="14">
        <v>5.5</v>
      </c>
      <c r="M493" s="14">
        <v>11</v>
      </c>
      <c r="N493" s="14">
        <v>90</v>
      </c>
      <c r="O493" s="14">
        <v>670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</row>
    <row r="494" spans="1:25" x14ac:dyDescent="0.2">
      <c r="A494" t="s">
        <v>143</v>
      </c>
      <c r="B494" t="s">
        <v>179</v>
      </c>
      <c r="C494" s="244" t="s">
        <v>280</v>
      </c>
      <c r="D494" s="244" t="s">
        <v>280</v>
      </c>
      <c r="E494">
        <v>1980</v>
      </c>
      <c r="F494">
        <v>4</v>
      </c>
      <c r="G494">
        <v>1</v>
      </c>
      <c r="H494">
        <v>22.99</v>
      </c>
      <c r="I494">
        <v>2.15</v>
      </c>
      <c r="J494" s="14">
        <v>5040</v>
      </c>
      <c r="K494" s="14">
        <v>5698</v>
      </c>
      <c r="L494" s="14">
        <v>5.5</v>
      </c>
      <c r="M494" s="14">
        <v>10</v>
      </c>
      <c r="N494" s="14">
        <v>53</v>
      </c>
      <c r="O494" s="14">
        <v>541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</row>
    <row r="495" spans="1:25" x14ac:dyDescent="0.2">
      <c r="A495" t="s">
        <v>143</v>
      </c>
      <c r="B495" t="s">
        <v>179</v>
      </c>
      <c r="C495" s="244" t="s">
        <v>280</v>
      </c>
      <c r="D495" s="244" t="s">
        <v>280</v>
      </c>
      <c r="E495">
        <v>1980</v>
      </c>
      <c r="F495">
        <v>4</v>
      </c>
      <c r="G495">
        <v>2</v>
      </c>
      <c r="H495">
        <v>17.3</v>
      </c>
      <c r="I495">
        <v>1.98</v>
      </c>
      <c r="J495" s="14">
        <v>4732</v>
      </c>
      <c r="K495" s="14">
        <v>5901</v>
      </c>
      <c r="L495" s="14">
        <v>5.6</v>
      </c>
      <c r="M495" s="14">
        <v>12</v>
      </c>
      <c r="N495" s="14">
        <v>156</v>
      </c>
      <c r="O495" s="14">
        <v>827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</row>
    <row r="496" spans="1:25" x14ac:dyDescent="0.2">
      <c r="A496" t="s">
        <v>143</v>
      </c>
      <c r="B496" t="s">
        <v>179</v>
      </c>
      <c r="C496" s="244" t="s">
        <v>280</v>
      </c>
      <c r="D496" s="244" t="s">
        <v>280</v>
      </c>
      <c r="E496">
        <v>1980</v>
      </c>
      <c r="F496">
        <v>4</v>
      </c>
      <c r="G496">
        <v>3</v>
      </c>
      <c r="H496">
        <v>32.43</v>
      </c>
      <c r="I496">
        <v>2.0299999999999998</v>
      </c>
      <c r="J496" s="14">
        <v>5418</v>
      </c>
      <c r="K496" s="14">
        <v>5656</v>
      </c>
      <c r="L496" s="14">
        <v>5.6</v>
      </c>
      <c r="M496" s="14">
        <v>10</v>
      </c>
      <c r="N496" s="14">
        <v>130</v>
      </c>
      <c r="O496" s="14">
        <v>710</v>
      </c>
      <c r="P496" s="14" t="s">
        <v>17</v>
      </c>
      <c r="Q496" s="14" t="s">
        <v>17</v>
      </c>
      <c r="R496" s="14" t="s">
        <v>17</v>
      </c>
      <c r="S496" s="14">
        <v>6.8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</row>
    <row r="497" spans="1:25" x14ac:dyDescent="0.2">
      <c r="A497" t="s">
        <v>143</v>
      </c>
      <c r="B497" t="s">
        <v>179</v>
      </c>
      <c r="C497" s="244" t="s">
        <v>280</v>
      </c>
      <c r="D497" s="244" t="s">
        <v>280</v>
      </c>
      <c r="E497">
        <v>1980</v>
      </c>
      <c r="F497">
        <v>4</v>
      </c>
      <c r="G497">
        <v>4</v>
      </c>
      <c r="H497">
        <v>36.78</v>
      </c>
      <c r="I497">
        <v>1.58</v>
      </c>
      <c r="J497" s="14">
        <v>4662</v>
      </c>
      <c r="K497" s="14">
        <v>5607</v>
      </c>
      <c r="L497" s="14">
        <v>6</v>
      </c>
      <c r="M497" s="14">
        <v>10</v>
      </c>
      <c r="N497" s="14">
        <v>126</v>
      </c>
      <c r="O497" s="14">
        <v>729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</row>
    <row r="498" spans="1:25" x14ac:dyDescent="0.2">
      <c r="A498" t="s">
        <v>143</v>
      </c>
      <c r="B498" t="s">
        <v>179</v>
      </c>
      <c r="C498" s="244" t="s">
        <v>280</v>
      </c>
      <c r="D498" s="244" t="s">
        <v>280</v>
      </c>
      <c r="E498">
        <v>1980</v>
      </c>
      <c r="F498">
        <v>4</v>
      </c>
      <c r="G498">
        <v>5</v>
      </c>
      <c r="H498">
        <v>54.09</v>
      </c>
      <c r="I498">
        <v>1.83</v>
      </c>
      <c r="J498" s="14">
        <v>5012</v>
      </c>
      <c r="K498" s="14">
        <v>5257</v>
      </c>
      <c r="L498" s="14">
        <v>5.4</v>
      </c>
      <c r="M498" s="14">
        <v>14</v>
      </c>
      <c r="N498" s="14">
        <v>180</v>
      </c>
      <c r="O498" s="14">
        <v>881</v>
      </c>
      <c r="P498" s="14" t="s">
        <v>17</v>
      </c>
      <c r="Q498" s="14" t="s">
        <v>17</v>
      </c>
      <c r="R498" s="14" t="s">
        <v>17</v>
      </c>
      <c r="S498" s="14">
        <v>6.7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</row>
    <row r="499" spans="1:25" x14ac:dyDescent="0.2">
      <c r="A499" t="s">
        <v>143</v>
      </c>
      <c r="B499" t="s">
        <v>179</v>
      </c>
      <c r="C499" s="244" t="s">
        <v>280</v>
      </c>
      <c r="D499" s="244" t="s">
        <v>280</v>
      </c>
      <c r="E499">
        <v>1980</v>
      </c>
      <c r="F499">
        <v>4</v>
      </c>
      <c r="G499">
        <v>6</v>
      </c>
      <c r="H499">
        <v>59.17</v>
      </c>
      <c r="I499">
        <v>1.74</v>
      </c>
      <c r="J499" s="14">
        <v>4984</v>
      </c>
      <c r="K499" s="14">
        <v>6720</v>
      </c>
      <c r="L499" s="14">
        <v>5.4</v>
      </c>
      <c r="M499" s="14">
        <v>12</v>
      </c>
      <c r="N499" s="14">
        <v>184</v>
      </c>
      <c r="O499" s="14">
        <v>1000</v>
      </c>
      <c r="P499" s="14" t="s">
        <v>17</v>
      </c>
      <c r="Q499" s="14" t="s">
        <v>17</v>
      </c>
      <c r="R499" s="14" t="s">
        <v>17</v>
      </c>
      <c r="S499" s="14">
        <v>6.6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</row>
    <row r="500" spans="1:25" x14ac:dyDescent="0.2">
      <c r="A500" t="s">
        <v>143</v>
      </c>
      <c r="B500" t="s">
        <v>179</v>
      </c>
      <c r="C500" s="244" t="s">
        <v>280</v>
      </c>
      <c r="D500" s="244" t="s">
        <v>280</v>
      </c>
      <c r="E500">
        <v>1980</v>
      </c>
      <c r="F500">
        <v>4</v>
      </c>
      <c r="G500">
        <v>7</v>
      </c>
      <c r="H500">
        <v>54.57</v>
      </c>
      <c r="I500">
        <v>2.4700000000000002</v>
      </c>
      <c r="J500" s="14">
        <v>5376</v>
      </c>
      <c r="K500" s="14">
        <v>6433</v>
      </c>
      <c r="L500" s="14">
        <v>5.4</v>
      </c>
      <c r="M500" s="14">
        <v>10</v>
      </c>
      <c r="N500" s="14">
        <v>139</v>
      </c>
      <c r="O500" s="14">
        <v>694</v>
      </c>
      <c r="P500" s="14" t="s">
        <v>17</v>
      </c>
      <c r="Q500" s="14" t="s">
        <v>17</v>
      </c>
      <c r="R500" s="14" t="s">
        <v>17</v>
      </c>
      <c r="S500" s="14">
        <v>6.7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</row>
    <row r="501" spans="1:25" x14ac:dyDescent="0.2">
      <c r="A501" t="s">
        <v>143</v>
      </c>
      <c r="B501" t="s">
        <v>179</v>
      </c>
      <c r="C501" s="244" t="s">
        <v>280</v>
      </c>
      <c r="D501" s="244" t="s">
        <v>280</v>
      </c>
      <c r="E501">
        <v>1980</v>
      </c>
      <c r="F501">
        <v>4</v>
      </c>
      <c r="G501">
        <v>8</v>
      </c>
      <c r="H501">
        <v>40.659999999999997</v>
      </c>
      <c r="I501">
        <v>2.2599999999999998</v>
      </c>
      <c r="J501" s="14">
        <v>4102</v>
      </c>
      <c r="K501" s="14">
        <v>5187</v>
      </c>
      <c r="L501" s="14">
        <v>5.4</v>
      </c>
      <c r="M501" s="14">
        <v>8</v>
      </c>
      <c r="N501" s="14">
        <v>58</v>
      </c>
      <c r="O501" s="14">
        <v>667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</row>
    <row r="502" spans="1:25" x14ac:dyDescent="0.2">
      <c r="A502" t="s">
        <v>143</v>
      </c>
      <c r="B502" t="s">
        <v>179</v>
      </c>
      <c r="C502" s="244" t="s">
        <v>280</v>
      </c>
      <c r="D502" s="244" t="s">
        <v>280</v>
      </c>
      <c r="E502">
        <v>1980</v>
      </c>
      <c r="F502">
        <v>4</v>
      </c>
      <c r="G502">
        <v>9</v>
      </c>
      <c r="H502">
        <v>50.94</v>
      </c>
      <c r="I502">
        <v>2.0299999999999998</v>
      </c>
      <c r="J502" s="14">
        <v>4634</v>
      </c>
      <c r="K502" s="14">
        <v>5579</v>
      </c>
      <c r="L502" s="14">
        <v>5.4</v>
      </c>
      <c r="M502" s="14">
        <v>11</v>
      </c>
      <c r="N502" s="14">
        <v>115</v>
      </c>
      <c r="O502" s="14">
        <v>693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</row>
    <row r="503" spans="1:25" x14ac:dyDescent="0.2">
      <c r="A503" t="s">
        <v>143</v>
      </c>
      <c r="B503" t="s">
        <v>179</v>
      </c>
      <c r="C503" s="244" t="s">
        <v>280</v>
      </c>
      <c r="D503" s="244" t="s">
        <v>280</v>
      </c>
      <c r="E503">
        <v>1980</v>
      </c>
      <c r="F503">
        <v>4</v>
      </c>
      <c r="G503">
        <v>10</v>
      </c>
      <c r="H503">
        <v>52.51</v>
      </c>
      <c r="I503">
        <v>2</v>
      </c>
      <c r="J503" s="14">
        <v>5348</v>
      </c>
      <c r="K503" s="14">
        <v>5894</v>
      </c>
      <c r="L503" s="14">
        <v>5.5</v>
      </c>
      <c r="M503" s="14">
        <v>15</v>
      </c>
      <c r="N503" s="14">
        <v>193</v>
      </c>
      <c r="O503" s="14">
        <v>937</v>
      </c>
      <c r="P503" s="14" t="s">
        <v>17</v>
      </c>
      <c r="Q503" s="14" t="s">
        <v>17</v>
      </c>
      <c r="R503" s="14" t="s">
        <v>17</v>
      </c>
      <c r="S503" s="14">
        <v>6.8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</row>
    <row r="504" spans="1:25" x14ac:dyDescent="0.2">
      <c r="A504" t="s">
        <v>143</v>
      </c>
      <c r="B504" t="s">
        <v>179</v>
      </c>
      <c r="C504" s="244" t="s">
        <v>280</v>
      </c>
      <c r="D504" s="244" t="s">
        <v>280</v>
      </c>
      <c r="E504">
        <v>1980</v>
      </c>
      <c r="F504">
        <v>4</v>
      </c>
      <c r="G504">
        <v>11</v>
      </c>
      <c r="H504">
        <v>53.36</v>
      </c>
      <c r="I504">
        <v>2.0099999999999998</v>
      </c>
      <c r="J504" s="14">
        <v>5012</v>
      </c>
      <c r="K504" s="14">
        <v>5222</v>
      </c>
      <c r="L504" s="14">
        <v>5.4</v>
      </c>
      <c r="M504" s="14">
        <v>10</v>
      </c>
      <c r="N504" s="14">
        <v>197</v>
      </c>
      <c r="O504" s="14">
        <v>610</v>
      </c>
      <c r="P504" s="14" t="s">
        <v>17</v>
      </c>
      <c r="Q504" s="14" t="s">
        <v>17</v>
      </c>
      <c r="R504" s="14" t="s">
        <v>17</v>
      </c>
      <c r="S504" s="14">
        <v>6.7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</row>
    <row r="505" spans="1:25" x14ac:dyDescent="0.2">
      <c r="A505" t="s">
        <v>143</v>
      </c>
      <c r="B505" t="s">
        <v>179</v>
      </c>
      <c r="C505" s="244" t="s">
        <v>280</v>
      </c>
      <c r="D505" s="244" t="s">
        <v>280</v>
      </c>
      <c r="E505">
        <v>1980</v>
      </c>
      <c r="F505">
        <v>4</v>
      </c>
      <c r="G505">
        <v>12</v>
      </c>
      <c r="H505">
        <v>55.54</v>
      </c>
      <c r="I505">
        <v>1.96</v>
      </c>
      <c r="J505" s="14">
        <v>5334</v>
      </c>
      <c r="K505" s="14">
        <v>5411</v>
      </c>
      <c r="L505" s="14">
        <v>5.5</v>
      </c>
      <c r="M505" s="14">
        <v>12</v>
      </c>
      <c r="N505" s="14">
        <v>199</v>
      </c>
      <c r="O505" s="14">
        <v>446</v>
      </c>
      <c r="P505" s="14" t="s">
        <v>17</v>
      </c>
      <c r="Q505" s="14" t="s">
        <v>17</v>
      </c>
      <c r="R505" s="14" t="s">
        <v>17</v>
      </c>
      <c r="S505" s="14">
        <v>6.8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</row>
    <row r="506" spans="1:25" x14ac:dyDescent="0.2">
      <c r="A506" t="s">
        <v>143</v>
      </c>
      <c r="B506" t="s">
        <v>179</v>
      </c>
      <c r="C506" s="244" t="s">
        <v>280</v>
      </c>
      <c r="D506" s="244" t="s">
        <v>280</v>
      </c>
      <c r="E506">
        <v>1980</v>
      </c>
      <c r="F506">
        <v>4</v>
      </c>
      <c r="G506">
        <v>13</v>
      </c>
      <c r="H506">
        <v>50.7</v>
      </c>
      <c r="I506">
        <v>2.4</v>
      </c>
      <c r="J506" s="14">
        <v>5278</v>
      </c>
      <c r="K506" s="14">
        <v>5705</v>
      </c>
      <c r="L506" s="14">
        <v>5</v>
      </c>
      <c r="M506" s="14">
        <v>30</v>
      </c>
      <c r="N506" s="14">
        <v>235</v>
      </c>
      <c r="O506" s="14">
        <v>999</v>
      </c>
      <c r="P506" s="14" t="s">
        <v>17</v>
      </c>
      <c r="Q506" s="14" t="s">
        <v>17</v>
      </c>
      <c r="R506" s="14" t="s">
        <v>17</v>
      </c>
      <c r="S506" s="14">
        <v>6.6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</row>
    <row r="507" spans="1:25" x14ac:dyDescent="0.2">
      <c r="A507" t="s">
        <v>143</v>
      </c>
      <c r="B507" t="s">
        <v>179</v>
      </c>
      <c r="C507" s="244" t="s">
        <v>280</v>
      </c>
      <c r="D507" s="244" t="s">
        <v>280</v>
      </c>
      <c r="E507">
        <v>1980</v>
      </c>
      <c r="F507">
        <v>4</v>
      </c>
      <c r="G507">
        <v>14</v>
      </c>
      <c r="H507">
        <v>45.01</v>
      </c>
      <c r="I507">
        <v>2.15</v>
      </c>
      <c r="J507" s="14">
        <v>5306</v>
      </c>
      <c r="K507" s="14">
        <v>5719</v>
      </c>
      <c r="L507" s="14">
        <v>5.4</v>
      </c>
      <c r="M507" s="14">
        <v>13</v>
      </c>
      <c r="N507" s="14">
        <v>105</v>
      </c>
      <c r="O507" s="14">
        <v>699</v>
      </c>
      <c r="P507" s="14" t="s">
        <v>17</v>
      </c>
      <c r="Q507" s="14" t="s">
        <v>17</v>
      </c>
      <c r="R507" s="14" t="s">
        <v>17</v>
      </c>
      <c r="S507" s="14">
        <v>6.7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</row>
    <row r="508" spans="1:25" x14ac:dyDescent="0.2">
      <c r="A508" t="s">
        <v>143</v>
      </c>
      <c r="B508" t="s">
        <v>179</v>
      </c>
      <c r="C508" s="244" t="s">
        <v>280</v>
      </c>
      <c r="D508" s="244" t="s">
        <v>280</v>
      </c>
      <c r="E508">
        <v>1981</v>
      </c>
      <c r="F508">
        <v>1</v>
      </c>
      <c r="G508">
        <v>1</v>
      </c>
      <c r="H508">
        <v>20.45</v>
      </c>
      <c r="I508">
        <v>1.9</v>
      </c>
      <c r="J508" s="14">
        <v>4046</v>
      </c>
      <c r="K508" s="14">
        <v>3521</v>
      </c>
      <c r="L508" s="14" t="s">
        <v>17</v>
      </c>
      <c r="M508" s="14" t="s">
        <v>17</v>
      </c>
      <c r="N508" s="14" t="s">
        <v>17</v>
      </c>
      <c r="O508" s="14" t="s">
        <v>17</v>
      </c>
      <c r="P508" s="14" t="s">
        <v>17</v>
      </c>
      <c r="Q508" s="14" t="s">
        <v>17</v>
      </c>
      <c r="R508" s="14" t="s">
        <v>17</v>
      </c>
      <c r="S508" s="14" t="s">
        <v>17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</row>
    <row r="509" spans="1:25" x14ac:dyDescent="0.2">
      <c r="A509" t="s">
        <v>143</v>
      </c>
      <c r="B509" t="s">
        <v>179</v>
      </c>
      <c r="C509" s="244" t="s">
        <v>280</v>
      </c>
      <c r="D509" s="244" t="s">
        <v>280</v>
      </c>
      <c r="E509">
        <v>1981</v>
      </c>
      <c r="F509">
        <v>1</v>
      </c>
      <c r="G509">
        <v>2</v>
      </c>
      <c r="H509">
        <v>19.600000000000001</v>
      </c>
      <c r="I509">
        <v>2</v>
      </c>
      <c r="J509" s="14">
        <v>3808</v>
      </c>
      <c r="K509" s="14">
        <v>3556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</row>
    <row r="510" spans="1:25" x14ac:dyDescent="0.2">
      <c r="A510" t="s">
        <v>143</v>
      </c>
      <c r="B510" t="s">
        <v>179</v>
      </c>
      <c r="C510" s="244" t="s">
        <v>280</v>
      </c>
      <c r="D510" s="244" t="s">
        <v>280</v>
      </c>
      <c r="E510">
        <v>1981</v>
      </c>
      <c r="F510">
        <v>1</v>
      </c>
      <c r="G510">
        <v>3</v>
      </c>
      <c r="H510">
        <v>32.31</v>
      </c>
      <c r="I510">
        <v>1.9</v>
      </c>
      <c r="J510" s="14">
        <v>3920</v>
      </c>
      <c r="K510" s="14">
        <v>3409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</row>
    <row r="511" spans="1:25" x14ac:dyDescent="0.2">
      <c r="A511" t="s">
        <v>143</v>
      </c>
      <c r="B511" t="s">
        <v>179</v>
      </c>
      <c r="C511" s="244" t="s">
        <v>280</v>
      </c>
      <c r="D511" s="244" t="s">
        <v>280</v>
      </c>
      <c r="E511">
        <v>1981</v>
      </c>
      <c r="F511">
        <v>1</v>
      </c>
      <c r="G511">
        <v>4</v>
      </c>
      <c r="H511">
        <v>18.149999999999999</v>
      </c>
      <c r="I511">
        <v>2</v>
      </c>
      <c r="J511" s="14">
        <v>4088</v>
      </c>
      <c r="K511" s="14">
        <v>3451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</row>
    <row r="512" spans="1:25" x14ac:dyDescent="0.2">
      <c r="A512" t="s">
        <v>143</v>
      </c>
      <c r="B512" t="s">
        <v>179</v>
      </c>
      <c r="C512" s="244" t="s">
        <v>280</v>
      </c>
      <c r="D512" s="244" t="s">
        <v>280</v>
      </c>
      <c r="E512">
        <v>1981</v>
      </c>
      <c r="F512">
        <v>1</v>
      </c>
      <c r="G512">
        <v>5</v>
      </c>
      <c r="H512">
        <v>42.47</v>
      </c>
      <c r="I512">
        <v>2.2000000000000002</v>
      </c>
      <c r="J512" s="14">
        <v>3570</v>
      </c>
      <c r="K512" s="14">
        <v>3241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</row>
    <row r="513" spans="1:25" x14ac:dyDescent="0.2">
      <c r="A513" t="s">
        <v>143</v>
      </c>
      <c r="B513" t="s">
        <v>179</v>
      </c>
      <c r="C513" s="244" t="s">
        <v>280</v>
      </c>
      <c r="D513" s="244" t="s">
        <v>280</v>
      </c>
      <c r="E513">
        <v>1981</v>
      </c>
      <c r="F513">
        <v>1</v>
      </c>
      <c r="G513">
        <v>6</v>
      </c>
      <c r="H513">
        <v>38.36</v>
      </c>
      <c r="I513">
        <v>2.4</v>
      </c>
      <c r="J513" s="14">
        <v>3360</v>
      </c>
      <c r="K513" s="14">
        <v>3374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</row>
    <row r="514" spans="1:25" x14ac:dyDescent="0.2">
      <c r="A514" t="s">
        <v>143</v>
      </c>
      <c r="B514" t="s">
        <v>179</v>
      </c>
      <c r="C514" s="244" t="s">
        <v>280</v>
      </c>
      <c r="D514" s="244" t="s">
        <v>280</v>
      </c>
      <c r="E514">
        <v>1981</v>
      </c>
      <c r="F514">
        <v>1</v>
      </c>
      <c r="G514">
        <v>7</v>
      </c>
      <c r="H514">
        <v>41.26</v>
      </c>
      <c r="I514">
        <v>2.6</v>
      </c>
      <c r="J514" s="14">
        <v>3206</v>
      </c>
      <c r="K514" s="14">
        <v>3430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</row>
    <row r="515" spans="1:25" x14ac:dyDescent="0.2">
      <c r="A515" t="s">
        <v>143</v>
      </c>
      <c r="B515" t="s">
        <v>179</v>
      </c>
      <c r="C515" s="244" t="s">
        <v>280</v>
      </c>
      <c r="D515" s="244" t="s">
        <v>280</v>
      </c>
      <c r="E515">
        <v>1981</v>
      </c>
      <c r="F515">
        <v>1</v>
      </c>
      <c r="G515">
        <v>8</v>
      </c>
      <c r="H515">
        <v>34</v>
      </c>
      <c r="I515">
        <v>2.6</v>
      </c>
      <c r="J515" s="14">
        <v>3332</v>
      </c>
      <c r="K515" s="14">
        <v>3388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</row>
    <row r="516" spans="1:25" x14ac:dyDescent="0.2">
      <c r="A516" t="s">
        <v>143</v>
      </c>
      <c r="B516" t="s">
        <v>179</v>
      </c>
      <c r="C516" s="244" t="s">
        <v>280</v>
      </c>
      <c r="D516" s="244" t="s">
        <v>280</v>
      </c>
      <c r="E516">
        <v>1981</v>
      </c>
      <c r="F516">
        <v>1</v>
      </c>
      <c r="G516">
        <v>9</v>
      </c>
      <c r="H516">
        <v>34.97</v>
      </c>
      <c r="I516">
        <v>2.4</v>
      </c>
      <c r="J516" s="14">
        <v>3220</v>
      </c>
      <c r="K516" s="14">
        <v>3780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</row>
    <row r="517" spans="1:25" x14ac:dyDescent="0.2">
      <c r="A517" t="s">
        <v>143</v>
      </c>
      <c r="B517" t="s">
        <v>179</v>
      </c>
      <c r="C517" s="244" t="s">
        <v>280</v>
      </c>
      <c r="D517" s="244" t="s">
        <v>280</v>
      </c>
      <c r="E517">
        <v>1981</v>
      </c>
      <c r="F517">
        <v>1</v>
      </c>
      <c r="G517">
        <v>10</v>
      </c>
      <c r="H517">
        <v>29.77</v>
      </c>
      <c r="I517">
        <v>2.2000000000000002</v>
      </c>
      <c r="J517" s="14">
        <v>3528</v>
      </c>
      <c r="K517" s="14">
        <v>3640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</row>
    <row r="518" spans="1:25" x14ac:dyDescent="0.2">
      <c r="A518" t="s">
        <v>143</v>
      </c>
      <c r="B518" t="s">
        <v>179</v>
      </c>
      <c r="C518" s="244" t="s">
        <v>280</v>
      </c>
      <c r="D518" s="244" t="s">
        <v>280</v>
      </c>
      <c r="E518">
        <v>1981</v>
      </c>
      <c r="F518">
        <v>1</v>
      </c>
      <c r="G518">
        <v>11</v>
      </c>
      <c r="H518">
        <v>40.659999999999997</v>
      </c>
      <c r="I518">
        <v>2.4</v>
      </c>
      <c r="J518" s="14">
        <v>4186</v>
      </c>
      <c r="K518" s="14">
        <v>4158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</row>
    <row r="519" spans="1:25" x14ac:dyDescent="0.2">
      <c r="A519" t="s">
        <v>143</v>
      </c>
      <c r="B519" t="s">
        <v>179</v>
      </c>
      <c r="C519" s="244" t="s">
        <v>280</v>
      </c>
      <c r="D519" s="244" t="s">
        <v>280</v>
      </c>
      <c r="E519">
        <v>1981</v>
      </c>
      <c r="F519">
        <v>1</v>
      </c>
      <c r="G519">
        <v>12</v>
      </c>
      <c r="H519">
        <v>29.64</v>
      </c>
      <c r="I519">
        <v>2.2999999999999998</v>
      </c>
      <c r="J519" s="14">
        <v>4200</v>
      </c>
      <c r="K519" s="14">
        <v>3696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</row>
    <row r="520" spans="1:25" x14ac:dyDescent="0.2">
      <c r="A520" t="s">
        <v>143</v>
      </c>
      <c r="B520" t="s">
        <v>179</v>
      </c>
      <c r="C520" s="244" t="s">
        <v>280</v>
      </c>
      <c r="D520" s="244" t="s">
        <v>280</v>
      </c>
      <c r="E520">
        <v>1981</v>
      </c>
      <c r="F520">
        <v>1</v>
      </c>
      <c r="G520">
        <v>13</v>
      </c>
      <c r="H520">
        <v>38.479999999999997</v>
      </c>
      <c r="I520">
        <v>2.4</v>
      </c>
      <c r="J520" s="14">
        <v>4256</v>
      </c>
      <c r="K520" s="14">
        <v>3591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</row>
    <row r="521" spans="1:25" x14ac:dyDescent="0.2">
      <c r="A521" t="s">
        <v>143</v>
      </c>
      <c r="B521" t="s">
        <v>179</v>
      </c>
      <c r="C521" s="244" t="s">
        <v>280</v>
      </c>
      <c r="D521" s="244" t="s">
        <v>280</v>
      </c>
      <c r="E521">
        <v>1981</v>
      </c>
      <c r="F521">
        <v>1</v>
      </c>
      <c r="G521">
        <v>14</v>
      </c>
      <c r="H521">
        <v>43.92</v>
      </c>
      <c r="I521">
        <v>2.2000000000000002</v>
      </c>
      <c r="J521" s="14">
        <v>3514</v>
      </c>
      <c r="K521" s="14">
        <v>3255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</row>
    <row r="522" spans="1:25" x14ac:dyDescent="0.2">
      <c r="A522" t="s">
        <v>143</v>
      </c>
      <c r="B522" t="s">
        <v>179</v>
      </c>
      <c r="C522" s="244" t="s">
        <v>280</v>
      </c>
      <c r="D522" s="244" t="s">
        <v>280</v>
      </c>
      <c r="E522">
        <v>1981</v>
      </c>
      <c r="F522">
        <v>2</v>
      </c>
      <c r="G522">
        <v>1</v>
      </c>
      <c r="H522">
        <v>18.149999999999999</v>
      </c>
      <c r="I522">
        <v>1.9</v>
      </c>
      <c r="J522" s="14">
        <v>4256</v>
      </c>
      <c r="K522" s="14">
        <v>3815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</row>
    <row r="523" spans="1:25" x14ac:dyDescent="0.2">
      <c r="A523" t="s">
        <v>143</v>
      </c>
      <c r="B523" t="s">
        <v>179</v>
      </c>
      <c r="C523" s="244" t="s">
        <v>280</v>
      </c>
      <c r="D523" s="244" t="s">
        <v>280</v>
      </c>
      <c r="E523">
        <v>1981</v>
      </c>
      <c r="F523">
        <v>2</v>
      </c>
      <c r="G523">
        <v>2</v>
      </c>
      <c r="H523">
        <v>20.329999999999998</v>
      </c>
      <c r="I523">
        <v>1.9</v>
      </c>
      <c r="J523" s="14">
        <v>4298</v>
      </c>
      <c r="K523" s="14">
        <v>3724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</row>
    <row r="524" spans="1:25" x14ac:dyDescent="0.2">
      <c r="A524" t="s">
        <v>143</v>
      </c>
      <c r="B524" t="s">
        <v>179</v>
      </c>
      <c r="C524" s="244" t="s">
        <v>280</v>
      </c>
      <c r="D524" s="244" t="s">
        <v>280</v>
      </c>
      <c r="E524">
        <v>1981</v>
      </c>
      <c r="F524">
        <v>2</v>
      </c>
      <c r="G524">
        <v>3</v>
      </c>
      <c r="H524">
        <v>28.68</v>
      </c>
      <c r="I524">
        <v>1.8</v>
      </c>
      <c r="J524" s="14">
        <v>4634</v>
      </c>
      <c r="K524" s="14">
        <v>4137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</row>
    <row r="525" spans="1:25" x14ac:dyDescent="0.2">
      <c r="A525" t="s">
        <v>143</v>
      </c>
      <c r="B525" t="s">
        <v>179</v>
      </c>
      <c r="C525" s="244" t="s">
        <v>280</v>
      </c>
      <c r="D525" s="244" t="s">
        <v>280</v>
      </c>
      <c r="E525">
        <v>1981</v>
      </c>
      <c r="F525">
        <v>2</v>
      </c>
      <c r="G525">
        <v>4</v>
      </c>
      <c r="H525">
        <v>39.93</v>
      </c>
      <c r="I525">
        <v>2</v>
      </c>
      <c r="J525" s="14">
        <v>4144</v>
      </c>
      <c r="K525" s="14">
        <v>3871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</row>
    <row r="526" spans="1:25" x14ac:dyDescent="0.2">
      <c r="A526" t="s">
        <v>143</v>
      </c>
      <c r="B526" t="s">
        <v>179</v>
      </c>
      <c r="C526" s="244" t="s">
        <v>280</v>
      </c>
      <c r="D526" s="244" t="s">
        <v>280</v>
      </c>
      <c r="E526">
        <v>1981</v>
      </c>
      <c r="F526">
        <v>2</v>
      </c>
      <c r="G526">
        <v>5</v>
      </c>
      <c r="H526">
        <v>19.72</v>
      </c>
      <c r="I526">
        <v>2.9</v>
      </c>
      <c r="J526" s="14">
        <v>4130</v>
      </c>
      <c r="K526" s="14">
        <v>3332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</row>
    <row r="527" spans="1:25" x14ac:dyDescent="0.2">
      <c r="A527" t="s">
        <v>143</v>
      </c>
      <c r="B527" t="s">
        <v>179</v>
      </c>
      <c r="C527" s="244" t="s">
        <v>280</v>
      </c>
      <c r="D527" s="244" t="s">
        <v>280</v>
      </c>
      <c r="E527">
        <v>1981</v>
      </c>
      <c r="F527">
        <v>2</v>
      </c>
      <c r="G527">
        <v>6</v>
      </c>
      <c r="H527">
        <v>41.62</v>
      </c>
      <c r="I527">
        <v>2.6</v>
      </c>
      <c r="J527" s="14">
        <v>3584</v>
      </c>
      <c r="K527" s="14">
        <v>3381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</row>
    <row r="528" spans="1:25" x14ac:dyDescent="0.2">
      <c r="A528" t="s">
        <v>143</v>
      </c>
      <c r="B528" t="s">
        <v>179</v>
      </c>
      <c r="C528" s="244" t="s">
        <v>280</v>
      </c>
      <c r="D528" s="244" t="s">
        <v>280</v>
      </c>
      <c r="E528">
        <v>1981</v>
      </c>
      <c r="F528">
        <v>2</v>
      </c>
      <c r="G528">
        <v>7</v>
      </c>
      <c r="H528">
        <v>42.23</v>
      </c>
      <c r="I528">
        <v>2.6</v>
      </c>
      <c r="J528" s="14">
        <v>3780</v>
      </c>
      <c r="K528" s="14">
        <v>3528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</row>
    <row r="529" spans="1:25" x14ac:dyDescent="0.2">
      <c r="A529" t="s">
        <v>143</v>
      </c>
      <c r="B529" t="s">
        <v>179</v>
      </c>
      <c r="C529" s="244" t="s">
        <v>280</v>
      </c>
      <c r="D529" s="244" t="s">
        <v>280</v>
      </c>
      <c r="E529">
        <v>1981</v>
      </c>
      <c r="F529">
        <v>2</v>
      </c>
      <c r="G529">
        <v>8</v>
      </c>
      <c r="H529">
        <v>36.54</v>
      </c>
      <c r="I529">
        <v>2.2999999999999998</v>
      </c>
      <c r="J529" s="14">
        <v>2926</v>
      </c>
      <c r="K529" s="14">
        <v>2870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</row>
    <row r="530" spans="1:25" x14ac:dyDescent="0.2">
      <c r="A530" t="s">
        <v>143</v>
      </c>
      <c r="B530" t="s">
        <v>179</v>
      </c>
      <c r="C530" s="244" t="s">
        <v>280</v>
      </c>
      <c r="D530" s="244" t="s">
        <v>280</v>
      </c>
      <c r="E530">
        <v>1981</v>
      </c>
      <c r="F530">
        <v>2</v>
      </c>
      <c r="G530">
        <v>9</v>
      </c>
      <c r="H530">
        <v>34.61</v>
      </c>
      <c r="I530">
        <v>2.4</v>
      </c>
      <c r="J530" s="14">
        <v>3528</v>
      </c>
      <c r="K530" s="14">
        <v>3479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</row>
    <row r="531" spans="1:25" x14ac:dyDescent="0.2">
      <c r="A531" t="s">
        <v>143</v>
      </c>
      <c r="B531" t="s">
        <v>179</v>
      </c>
      <c r="C531" s="244" t="s">
        <v>280</v>
      </c>
      <c r="D531" s="244" t="s">
        <v>280</v>
      </c>
      <c r="E531">
        <v>1981</v>
      </c>
      <c r="F531">
        <v>2</v>
      </c>
      <c r="G531">
        <v>10</v>
      </c>
      <c r="H531">
        <v>39.08</v>
      </c>
      <c r="I531">
        <v>2.2999999999999998</v>
      </c>
      <c r="J531" s="14">
        <v>3500</v>
      </c>
      <c r="K531" s="14">
        <v>3409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</row>
    <row r="532" spans="1:25" x14ac:dyDescent="0.2">
      <c r="A532" t="s">
        <v>143</v>
      </c>
      <c r="B532" t="s">
        <v>179</v>
      </c>
      <c r="C532" s="244" t="s">
        <v>280</v>
      </c>
      <c r="D532" s="244" t="s">
        <v>280</v>
      </c>
      <c r="E532">
        <v>1981</v>
      </c>
      <c r="F532">
        <v>2</v>
      </c>
      <c r="G532">
        <v>11</v>
      </c>
      <c r="H532">
        <v>41.26</v>
      </c>
      <c r="I532">
        <v>2.2000000000000002</v>
      </c>
      <c r="J532" s="14">
        <v>3374</v>
      </c>
      <c r="K532" s="14">
        <v>3486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</row>
    <row r="533" spans="1:25" x14ac:dyDescent="0.2">
      <c r="A533" t="s">
        <v>143</v>
      </c>
      <c r="B533" t="s">
        <v>179</v>
      </c>
      <c r="C533" s="244" t="s">
        <v>280</v>
      </c>
      <c r="D533" s="244" t="s">
        <v>280</v>
      </c>
      <c r="E533">
        <v>1981</v>
      </c>
      <c r="F533">
        <v>2</v>
      </c>
      <c r="G533">
        <v>12</v>
      </c>
      <c r="H533">
        <v>43.08</v>
      </c>
      <c r="I533">
        <v>2.1</v>
      </c>
      <c r="J533" s="14">
        <v>2800</v>
      </c>
      <c r="K533" s="14">
        <v>3605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</row>
    <row r="534" spans="1:25" x14ac:dyDescent="0.2">
      <c r="A534" t="s">
        <v>143</v>
      </c>
      <c r="B534" t="s">
        <v>179</v>
      </c>
      <c r="C534" s="244" t="s">
        <v>280</v>
      </c>
      <c r="D534" s="244" t="s">
        <v>280</v>
      </c>
      <c r="E534">
        <v>1981</v>
      </c>
      <c r="F534">
        <v>2</v>
      </c>
      <c r="G534">
        <v>13</v>
      </c>
      <c r="H534">
        <v>44.04</v>
      </c>
      <c r="I534">
        <v>2.4</v>
      </c>
      <c r="J534" s="14">
        <v>3094</v>
      </c>
      <c r="K534" s="14">
        <v>3703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</row>
    <row r="535" spans="1:25" x14ac:dyDescent="0.2">
      <c r="A535" t="s">
        <v>143</v>
      </c>
      <c r="B535" t="s">
        <v>179</v>
      </c>
      <c r="C535" s="244" t="s">
        <v>280</v>
      </c>
      <c r="D535" s="244" t="s">
        <v>280</v>
      </c>
      <c r="E535">
        <v>1981</v>
      </c>
      <c r="F535">
        <v>2</v>
      </c>
      <c r="G535">
        <v>14</v>
      </c>
      <c r="H535">
        <v>44.16</v>
      </c>
      <c r="I535">
        <v>2.2999999999999998</v>
      </c>
      <c r="J535" s="14">
        <v>2744</v>
      </c>
      <c r="K535" s="14">
        <v>3178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</row>
    <row r="536" spans="1:25" x14ac:dyDescent="0.2">
      <c r="A536" t="s">
        <v>143</v>
      </c>
      <c r="B536" t="s">
        <v>179</v>
      </c>
      <c r="C536" s="244" t="s">
        <v>280</v>
      </c>
      <c r="D536" s="244" t="s">
        <v>280</v>
      </c>
      <c r="E536">
        <v>1981</v>
      </c>
      <c r="F536">
        <v>3</v>
      </c>
      <c r="G536">
        <v>1</v>
      </c>
      <c r="H536">
        <v>23.11</v>
      </c>
      <c r="I536">
        <v>2.6</v>
      </c>
      <c r="J536" s="14">
        <v>3850</v>
      </c>
      <c r="K536" s="14">
        <v>3871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</row>
    <row r="537" spans="1:25" x14ac:dyDescent="0.2">
      <c r="A537" t="s">
        <v>143</v>
      </c>
      <c r="B537" t="s">
        <v>179</v>
      </c>
      <c r="C537" s="244" t="s">
        <v>280</v>
      </c>
      <c r="D537" s="244" t="s">
        <v>280</v>
      </c>
      <c r="E537">
        <v>1981</v>
      </c>
      <c r="F537">
        <v>3</v>
      </c>
      <c r="G537">
        <v>2</v>
      </c>
      <c r="H537">
        <v>21.42</v>
      </c>
      <c r="I537">
        <v>2.4</v>
      </c>
      <c r="J537" s="14">
        <v>4550</v>
      </c>
      <c r="K537" s="14">
        <v>4277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</row>
    <row r="538" spans="1:25" x14ac:dyDescent="0.2">
      <c r="A538" t="s">
        <v>143</v>
      </c>
      <c r="B538" t="s">
        <v>179</v>
      </c>
      <c r="C538" s="244" t="s">
        <v>280</v>
      </c>
      <c r="D538" s="244" t="s">
        <v>280</v>
      </c>
      <c r="E538">
        <v>1981</v>
      </c>
      <c r="F538">
        <v>3</v>
      </c>
      <c r="G538">
        <v>3</v>
      </c>
      <c r="H538">
        <v>33.520000000000003</v>
      </c>
      <c r="I538">
        <v>1.9</v>
      </c>
      <c r="J538" s="14">
        <v>4410</v>
      </c>
      <c r="K538" s="14">
        <v>3990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</row>
    <row r="539" spans="1:25" x14ac:dyDescent="0.2">
      <c r="A539" t="s">
        <v>143</v>
      </c>
      <c r="B539" t="s">
        <v>179</v>
      </c>
      <c r="C539" s="244" t="s">
        <v>280</v>
      </c>
      <c r="D539" s="244" t="s">
        <v>280</v>
      </c>
      <c r="E539">
        <v>1981</v>
      </c>
      <c r="F539">
        <v>3</v>
      </c>
      <c r="G539">
        <v>4</v>
      </c>
      <c r="H539">
        <v>38.479999999999997</v>
      </c>
      <c r="I539">
        <v>2.2000000000000002</v>
      </c>
      <c r="J539" s="14">
        <v>3836</v>
      </c>
      <c r="K539" s="14">
        <v>3276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</row>
    <row r="540" spans="1:25" x14ac:dyDescent="0.2">
      <c r="A540" t="s">
        <v>143</v>
      </c>
      <c r="B540" t="s">
        <v>179</v>
      </c>
      <c r="C540" s="244" t="s">
        <v>280</v>
      </c>
      <c r="D540" s="244" t="s">
        <v>280</v>
      </c>
      <c r="E540">
        <v>1981</v>
      </c>
      <c r="F540">
        <v>3</v>
      </c>
      <c r="G540">
        <v>5</v>
      </c>
      <c r="H540">
        <v>41.74</v>
      </c>
      <c r="I540">
        <v>2.2999999999999998</v>
      </c>
      <c r="J540" s="14">
        <v>4284</v>
      </c>
      <c r="K540" s="14">
        <v>3416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</row>
    <row r="541" spans="1:25" x14ac:dyDescent="0.2">
      <c r="A541" t="s">
        <v>143</v>
      </c>
      <c r="B541" t="s">
        <v>179</v>
      </c>
      <c r="C541" s="244" t="s">
        <v>280</v>
      </c>
      <c r="D541" s="244" t="s">
        <v>280</v>
      </c>
      <c r="E541">
        <v>1981</v>
      </c>
      <c r="F541">
        <v>3</v>
      </c>
      <c r="G541">
        <v>6</v>
      </c>
      <c r="H541">
        <v>35.090000000000003</v>
      </c>
      <c r="I541">
        <v>2.6</v>
      </c>
      <c r="J541" s="14">
        <v>3640</v>
      </c>
      <c r="K541" s="14">
        <v>3542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</row>
    <row r="542" spans="1:25" x14ac:dyDescent="0.2">
      <c r="A542" t="s">
        <v>143</v>
      </c>
      <c r="B542" t="s">
        <v>179</v>
      </c>
      <c r="C542" s="244" t="s">
        <v>280</v>
      </c>
      <c r="D542" s="244" t="s">
        <v>280</v>
      </c>
      <c r="E542">
        <v>1981</v>
      </c>
      <c r="F542">
        <v>3</v>
      </c>
      <c r="G542">
        <v>7</v>
      </c>
      <c r="H542">
        <v>38.24</v>
      </c>
      <c r="I542">
        <v>2.8</v>
      </c>
      <c r="J542" s="14">
        <v>3290</v>
      </c>
      <c r="K542" s="14">
        <v>2828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</row>
    <row r="543" spans="1:25" x14ac:dyDescent="0.2">
      <c r="A543" t="s">
        <v>143</v>
      </c>
      <c r="B543" t="s">
        <v>179</v>
      </c>
      <c r="C543" s="244" t="s">
        <v>280</v>
      </c>
      <c r="D543" s="244" t="s">
        <v>280</v>
      </c>
      <c r="E543">
        <v>1981</v>
      </c>
      <c r="F543">
        <v>3</v>
      </c>
      <c r="G543">
        <v>8</v>
      </c>
      <c r="H543">
        <v>34.85</v>
      </c>
      <c r="I543">
        <v>2.6</v>
      </c>
      <c r="J543" s="14">
        <v>3808</v>
      </c>
      <c r="K543" s="14">
        <v>3311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</row>
    <row r="544" spans="1:25" x14ac:dyDescent="0.2">
      <c r="A544" t="s">
        <v>143</v>
      </c>
      <c r="B544" t="s">
        <v>179</v>
      </c>
      <c r="C544" s="244" t="s">
        <v>280</v>
      </c>
      <c r="D544" s="244" t="s">
        <v>280</v>
      </c>
      <c r="E544">
        <v>1981</v>
      </c>
      <c r="F544">
        <v>3</v>
      </c>
      <c r="G544">
        <v>9</v>
      </c>
      <c r="H544">
        <v>38.24</v>
      </c>
      <c r="I544">
        <v>2.2999999999999998</v>
      </c>
      <c r="J544" s="14">
        <v>3808</v>
      </c>
      <c r="K544" s="14">
        <v>3178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</row>
    <row r="545" spans="1:25" x14ac:dyDescent="0.2">
      <c r="A545" t="s">
        <v>143</v>
      </c>
      <c r="B545" t="s">
        <v>179</v>
      </c>
      <c r="C545" s="244" t="s">
        <v>280</v>
      </c>
      <c r="D545" s="244" t="s">
        <v>280</v>
      </c>
      <c r="E545">
        <v>1981</v>
      </c>
      <c r="F545">
        <v>3</v>
      </c>
      <c r="G545">
        <v>10</v>
      </c>
      <c r="H545">
        <v>37.270000000000003</v>
      </c>
      <c r="I545">
        <v>2.2999999999999998</v>
      </c>
      <c r="J545" s="14">
        <v>4340</v>
      </c>
      <c r="K545" s="14">
        <v>3710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</row>
    <row r="546" spans="1:25" x14ac:dyDescent="0.2">
      <c r="A546" t="s">
        <v>143</v>
      </c>
      <c r="B546" t="s">
        <v>179</v>
      </c>
      <c r="C546" s="244" t="s">
        <v>280</v>
      </c>
      <c r="D546" s="244" t="s">
        <v>280</v>
      </c>
      <c r="E546">
        <v>1981</v>
      </c>
      <c r="F546">
        <v>3</v>
      </c>
      <c r="G546">
        <v>11</v>
      </c>
      <c r="H546">
        <v>44.16</v>
      </c>
      <c r="I546">
        <v>2.2999999999999998</v>
      </c>
      <c r="J546" s="14">
        <v>4382</v>
      </c>
      <c r="K546" s="14">
        <v>3360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</row>
    <row r="547" spans="1:25" x14ac:dyDescent="0.2">
      <c r="A547" t="s">
        <v>143</v>
      </c>
      <c r="B547" t="s">
        <v>179</v>
      </c>
      <c r="C547" s="244" t="s">
        <v>280</v>
      </c>
      <c r="D547" s="244" t="s">
        <v>280</v>
      </c>
      <c r="E547">
        <v>1981</v>
      </c>
      <c r="F547">
        <v>3</v>
      </c>
      <c r="G547">
        <v>12</v>
      </c>
      <c r="H547">
        <v>35.94</v>
      </c>
      <c r="I547">
        <v>2.2999999999999998</v>
      </c>
      <c r="J547" s="14">
        <v>4382</v>
      </c>
      <c r="K547" s="14">
        <v>3465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</row>
    <row r="548" spans="1:25" x14ac:dyDescent="0.2">
      <c r="A548" t="s">
        <v>143</v>
      </c>
      <c r="B548" t="s">
        <v>179</v>
      </c>
      <c r="C548" s="244" t="s">
        <v>280</v>
      </c>
      <c r="D548" s="244" t="s">
        <v>280</v>
      </c>
      <c r="E548">
        <v>1981</v>
      </c>
      <c r="F548">
        <v>3</v>
      </c>
      <c r="G548">
        <v>13</v>
      </c>
      <c r="H548">
        <v>36.659999999999997</v>
      </c>
      <c r="I548">
        <v>2.8</v>
      </c>
      <c r="J548" s="14">
        <v>4102</v>
      </c>
      <c r="K548" s="14">
        <v>3640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</row>
    <row r="549" spans="1:25" x14ac:dyDescent="0.2">
      <c r="A549" t="s">
        <v>143</v>
      </c>
      <c r="B549" t="s">
        <v>179</v>
      </c>
      <c r="C549" s="244" t="s">
        <v>280</v>
      </c>
      <c r="D549" s="244" t="s">
        <v>280</v>
      </c>
      <c r="E549">
        <v>1981</v>
      </c>
      <c r="F549">
        <v>3</v>
      </c>
      <c r="G549">
        <v>14</v>
      </c>
      <c r="H549">
        <v>42.95</v>
      </c>
      <c r="I549">
        <v>2.2000000000000002</v>
      </c>
      <c r="J549" s="14">
        <v>3402</v>
      </c>
      <c r="K549" s="14">
        <v>3682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</row>
    <row r="550" spans="1:25" x14ac:dyDescent="0.2">
      <c r="A550" t="s">
        <v>143</v>
      </c>
      <c r="B550" t="s">
        <v>179</v>
      </c>
      <c r="C550" s="244" t="s">
        <v>280</v>
      </c>
      <c r="D550" s="244" t="s">
        <v>280</v>
      </c>
      <c r="E550">
        <v>1981</v>
      </c>
      <c r="F550">
        <v>4</v>
      </c>
      <c r="G550">
        <v>1</v>
      </c>
      <c r="H550">
        <v>24.93</v>
      </c>
      <c r="I550">
        <v>2</v>
      </c>
      <c r="J550" s="14">
        <v>3836</v>
      </c>
      <c r="K550" s="14">
        <v>3969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</row>
    <row r="551" spans="1:25" x14ac:dyDescent="0.2">
      <c r="A551" t="s">
        <v>143</v>
      </c>
      <c r="B551" t="s">
        <v>179</v>
      </c>
      <c r="C551" s="244" t="s">
        <v>280</v>
      </c>
      <c r="D551" s="244" t="s">
        <v>280</v>
      </c>
      <c r="E551">
        <v>1981</v>
      </c>
      <c r="F551">
        <v>4</v>
      </c>
      <c r="G551">
        <v>2</v>
      </c>
      <c r="H551">
        <v>16.82</v>
      </c>
      <c r="I551">
        <v>1.8</v>
      </c>
      <c r="J551" s="14">
        <v>3668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</row>
    <row r="552" spans="1:25" x14ac:dyDescent="0.2">
      <c r="A552" t="s">
        <v>143</v>
      </c>
      <c r="B552" t="s">
        <v>179</v>
      </c>
      <c r="C552" s="244" t="s">
        <v>280</v>
      </c>
      <c r="D552" s="244" t="s">
        <v>280</v>
      </c>
      <c r="E552">
        <v>1981</v>
      </c>
      <c r="F552">
        <v>4</v>
      </c>
      <c r="G552">
        <v>3</v>
      </c>
      <c r="H552">
        <v>32.31</v>
      </c>
      <c r="I552">
        <v>1.9</v>
      </c>
      <c r="J552" s="14">
        <v>4321</v>
      </c>
      <c r="K552" s="14">
        <v>3845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</row>
    <row r="553" spans="1:25" x14ac:dyDescent="0.2">
      <c r="A553" t="s">
        <v>143</v>
      </c>
      <c r="B553" t="s">
        <v>179</v>
      </c>
      <c r="C553" s="244" t="s">
        <v>280</v>
      </c>
      <c r="D553" s="244" t="s">
        <v>280</v>
      </c>
      <c r="E553">
        <v>1981</v>
      </c>
      <c r="F553">
        <v>4</v>
      </c>
      <c r="G553">
        <v>4</v>
      </c>
      <c r="H553">
        <v>32.549999999999997</v>
      </c>
      <c r="I553">
        <v>2.2999999999999998</v>
      </c>
      <c r="J553" s="14">
        <v>4022</v>
      </c>
      <c r="K553" s="14">
        <v>3532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</row>
    <row r="554" spans="1:25" x14ac:dyDescent="0.2">
      <c r="A554" t="s">
        <v>143</v>
      </c>
      <c r="B554" t="s">
        <v>179</v>
      </c>
      <c r="C554" s="244" t="s">
        <v>280</v>
      </c>
      <c r="D554" s="244" t="s">
        <v>280</v>
      </c>
      <c r="E554">
        <v>1981</v>
      </c>
      <c r="F554">
        <v>4</v>
      </c>
      <c r="G554">
        <v>5</v>
      </c>
      <c r="H554">
        <v>35.69</v>
      </c>
      <c r="I554">
        <v>2.4</v>
      </c>
      <c r="J554" s="14">
        <v>4480</v>
      </c>
      <c r="K554" s="14">
        <v>4291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</row>
    <row r="555" spans="1:25" x14ac:dyDescent="0.2">
      <c r="A555" t="s">
        <v>143</v>
      </c>
      <c r="B555" t="s">
        <v>179</v>
      </c>
      <c r="C555" s="244" t="s">
        <v>280</v>
      </c>
      <c r="D555" s="244" t="s">
        <v>280</v>
      </c>
      <c r="E555">
        <v>1981</v>
      </c>
      <c r="F555">
        <v>4</v>
      </c>
      <c r="G555">
        <v>6</v>
      </c>
      <c r="H555">
        <v>35.090000000000003</v>
      </c>
      <c r="I555">
        <v>2.6</v>
      </c>
      <c r="J555" s="14">
        <v>4242</v>
      </c>
      <c r="K555" s="14">
        <v>3857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</row>
    <row r="556" spans="1:25" x14ac:dyDescent="0.2">
      <c r="A556" t="s">
        <v>143</v>
      </c>
      <c r="B556" t="s">
        <v>179</v>
      </c>
      <c r="C556" s="244" t="s">
        <v>280</v>
      </c>
      <c r="D556" s="244" t="s">
        <v>280</v>
      </c>
      <c r="E556">
        <v>1981</v>
      </c>
      <c r="F556">
        <v>4</v>
      </c>
      <c r="G556">
        <v>7</v>
      </c>
      <c r="H556">
        <v>33.4</v>
      </c>
      <c r="I556">
        <v>2.7</v>
      </c>
      <c r="J556" s="14">
        <v>4032</v>
      </c>
      <c r="K556" s="14">
        <v>3696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</row>
    <row r="557" spans="1:25" x14ac:dyDescent="0.2">
      <c r="A557" t="s">
        <v>143</v>
      </c>
      <c r="B557" t="s">
        <v>179</v>
      </c>
      <c r="C557" s="244" t="s">
        <v>280</v>
      </c>
      <c r="D557" s="244" t="s">
        <v>280</v>
      </c>
      <c r="E557">
        <v>1981</v>
      </c>
      <c r="F557">
        <v>4</v>
      </c>
      <c r="G557">
        <v>8</v>
      </c>
      <c r="H557">
        <v>33.880000000000003</v>
      </c>
      <c r="I557">
        <v>2.4</v>
      </c>
      <c r="J557" s="14">
        <v>3164</v>
      </c>
      <c r="K557" s="14">
        <v>3276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</row>
    <row r="558" spans="1:25" x14ac:dyDescent="0.2">
      <c r="A558" t="s">
        <v>143</v>
      </c>
      <c r="B558" t="s">
        <v>179</v>
      </c>
      <c r="C558" s="244" t="s">
        <v>280</v>
      </c>
      <c r="D558" s="244" t="s">
        <v>280</v>
      </c>
      <c r="E558">
        <v>1981</v>
      </c>
      <c r="F558">
        <v>4</v>
      </c>
      <c r="G558">
        <v>9</v>
      </c>
      <c r="H558">
        <v>39.32</v>
      </c>
      <c r="I558">
        <v>2.5</v>
      </c>
      <c r="J558" s="14">
        <v>4046</v>
      </c>
      <c r="K558" s="14">
        <v>3948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</row>
    <row r="559" spans="1:25" x14ac:dyDescent="0.2">
      <c r="A559" t="s">
        <v>143</v>
      </c>
      <c r="B559" t="s">
        <v>179</v>
      </c>
      <c r="C559" s="244" t="s">
        <v>280</v>
      </c>
      <c r="D559" s="244" t="s">
        <v>280</v>
      </c>
      <c r="E559">
        <v>1981</v>
      </c>
      <c r="F559">
        <v>4</v>
      </c>
      <c r="G559">
        <v>10</v>
      </c>
      <c r="H559">
        <v>28.43</v>
      </c>
      <c r="I559">
        <v>2.5</v>
      </c>
      <c r="J559" s="14">
        <v>4494</v>
      </c>
      <c r="K559" s="14">
        <v>3815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</row>
    <row r="560" spans="1:25" x14ac:dyDescent="0.2">
      <c r="A560" t="s">
        <v>143</v>
      </c>
      <c r="B560" t="s">
        <v>179</v>
      </c>
      <c r="C560" s="244" t="s">
        <v>280</v>
      </c>
      <c r="D560" s="244" t="s">
        <v>280</v>
      </c>
      <c r="E560">
        <v>1981</v>
      </c>
      <c r="F560">
        <v>4</v>
      </c>
      <c r="G560">
        <v>11</v>
      </c>
      <c r="H560">
        <v>37.03</v>
      </c>
      <c r="I560">
        <v>2.1</v>
      </c>
      <c r="J560" s="14">
        <v>3556</v>
      </c>
      <c r="K560" s="14">
        <v>3556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</row>
    <row r="561" spans="1:25" x14ac:dyDescent="0.2">
      <c r="A561" t="s">
        <v>143</v>
      </c>
      <c r="B561" t="s">
        <v>179</v>
      </c>
      <c r="C561" s="244" t="s">
        <v>280</v>
      </c>
      <c r="D561" s="244" t="s">
        <v>280</v>
      </c>
      <c r="E561">
        <v>1981</v>
      </c>
      <c r="F561">
        <v>4</v>
      </c>
      <c r="G561">
        <v>12</v>
      </c>
      <c r="H561">
        <v>37.03</v>
      </c>
      <c r="I561">
        <v>2.4</v>
      </c>
      <c r="J561" s="14">
        <v>4424</v>
      </c>
      <c r="K561" s="14">
        <v>4025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</row>
    <row r="562" spans="1:25" x14ac:dyDescent="0.2">
      <c r="A562" t="s">
        <v>143</v>
      </c>
      <c r="B562" t="s">
        <v>179</v>
      </c>
      <c r="C562" s="244" t="s">
        <v>280</v>
      </c>
      <c r="D562" s="244" t="s">
        <v>280</v>
      </c>
      <c r="E562">
        <v>1981</v>
      </c>
      <c r="F562">
        <v>4</v>
      </c>
      <c r="G562">
        <v>13</v>
      </c>
      <c r="H562">
        <v>28.31</v>
      </c>
      <c r="I562">
        <v>2.7</v>
      </c>
      <c r="J562" s="14">
        <v>4298</v>
      </c>
      <c r="K562" s="14">
        <v>3682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</row>
    <row r="563" spans="1:25" x14ac:dyDescent="0.2">
      <c r="A563" t="s">
        <v>143</v>
      </c>
      <c r="B563" t="s">
        <v>179</v>
      </c>
      <c r="C563" s="244" t="s">
        <v>280</v>
      </c>
      <c r="D563" s="244" t="s">
        <v>280</v>
      </c>
      <c r="E563">
        <v>1981</v>
      </c>
      <c r="F563">
        <v>4</v>
      </c>
      <c r="G563">
        <v>14</v>
      </c>
      <c r="H563">
        <v>46.22</v>
      </c>
      <c r="I563">
        <v>2.5</v>
      </c>
      <c r="J563" s="14">
        <v>3724</v>
      </c>
      <c r="K563" s="14">
        <v>3689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</row>
    <row r="564" spans="1:25" x14ac:dyDescent="0.2">
      <c r="A564" t="s">
        <v>143</v>
      </c>
      <c r="B564" t="s">
        <v>179</v>
      </c>
      <c r="C564" s="244" t="s">
        <v>280</v>
      </c>
      <c r="D564" s="244" t="s">
        <v>280</v>
      </c>
      <c r="E564">
        <v>1982</v>
      </c>
      <c r="F564">
        <v>1</v>
      </c>
      <c r="G564">
        <v>1</v>
      </c>
      <c r="H564">
        <v>25.41</v>
      </c>
      <c r="I564">
        <v>2.19</v>
      </c>
      <c r="J564" s="14">
        <v>5838</v>
      </c>
      <c r="K564" s="14">
        <v>4158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</row>
    <row r="565" spans="1:25" x14ac:dyDescent="0.2">
      <c r="A565" t="s">
        <v>143</v>
      </c>
      <c r="B565" t="s">
        <v>179</v>
      </c>
      <c r="C565" s="244" t="s">
        <v>280</v>
      </c>
      <c r="D565" s="244" t="s">
        <v>280</v>
      </c>
      <c r="E565">
        <v>1982</v>
      </c>
      <c r="F565">
        <v>1</v>
      </c>
      <c r="G565">
        <v>2</v>
      </c>
      <c r="H565">
        <v>23.23</v>
      </c>
      <c r="I565">
        <v>2.21</v>
      </c>
      <c r="J565" s="14">
        <v>4858</v>
      </c>
      <c r="K565" s="14">
        <v>5026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</row>
    <row r="566" spans="1:25" x14ac:dyDescent="0.2">
      <c r="A566" t="s">
        <v>143</v>
      </c>
      <c r="B566" t="s">
        <v>179</v>
      </c>
      <c r="C566" s="244" t="s">
        <v>280</v>
      </c>
      <c r="D566" s="244" t="s">
        <v>280</v>
      </c>
      <c r="E566">
        <v>1982</v>
      </c>
      <c r="F566">
        <v>1</v>
      </c>
      <c r="G566">
        <v>3</v>
      </c>
      <c r="H566">
        <v>37.630000000000003</v>
      </c>
      <c r="I566">
        <v>2.2200000000000002</v>
      </c>
      <c r="J566" s="14">
        <v>4578</v>
      </c>
      <c r="K566" s="14">
        <v>3787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</row>
    <row r="567" spans="1:25" x14ac:dyDescent="0.2">
      <c r="A567" t="s">
        <v>143</v>
      </c>
      <c r="B567" t="s">
        <v>179</v>
      </c>
      <c r="C567" s="244" t="s">
        <v>280</v>
      </c>
      <c r="D567" s="244" t="s">
        <v>280</v>
      </c>
      <c r="E567">
        <v>1982</v>
      </c>
      <c r="F567">
        <v>1</v>
      </c>
      <c r="G567">
        <v>4</v>
      </c>
      <c r="H567">
        <v>36.78</v>
      </c>
      <c r="I567">
        <v>2.31</v>
      </c>
      <c r="J567" s="14">
        <v>5782</v>
      </c>
      <c r="K567" s="14">
        <v>4991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</row>
    <row r="568" spans="1:25" x14ac:dyDescent="0.2">
      <c r="A568" t="s">
        <v>143</v>
      </c>
      <c r="B568" t="s">
        <v>179</v>
      </c>
      <c r="C568" s="244" t="s">
        <v>280</v>
      </c>
      <c r="D568" s="244" t="s">
        <v>280</v>
      </c>
      <c r="E568">
        <v>1982</v>
      </c>
      <c r="F568">
        <v>1</v>
      </c>
      <c r="G568">
        <v>5</v>
      </c>
      <c r="H568">
        <v>31.34</v>
      </c>
      <c r="I568">
        <v>2.63</v>
      </c>
      <c r="J568" s="14">
        <v>5292</v>
      </c>
      <c r="K568" s="14">
        <v>4102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</row>
    <row r="569" spans="1:25" x14ac:dyDescent="0.2">
      <c r="A569" t="s">
        <v>143</v>
      </c>
      <c r="B569" t="s">
        <v>179</v>
      </c>
      <c r="C569" s="244" t="s">
        <v>280</v>
      </c>
      <c r="D569" s="244" t="s">
        <v>280</v>
      </c>
      <c r="E569">
        <v>1982</v>
      </c>
      <c r="F569">
        <v>1</v>
      </c>
      <c r="G569">
        <v>6</v>
      </c>
      <c r="H569">
        <v>29.77</v>
      </c>
      <c r="I569">
        <v>2.65</v>
      </c>
      <c r="J569" s="14">
        <v>5124</v>
      </c>
      <c r="K569" s="14">
        <v>4270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</row>
    <row r="570" spans="1:25" x14ac:dyDescent="0.2">
      <c r="A570" t="s">
        <v>143</v>
      </c>
      <c r="B570" t="s">
        <v>179</v>
      </c>
      <c r="C570" s="244" t="s">
        <v>280</v>
      </c>
      <c r="D570" s="244" t="s">
        <v>280</v>
      </c>
      <c r="E570">
        <v>1982</v>
      </c>
      <c r="F570">
        <v>1</v>
      </c>
      <c r="G570">
        <v>7</v>
      </c>
      <c r="H570">
        <v>28.68</v>
      </c>
      <c r="I570">
        <v>2.69</v>
      </c>
      <c r="J570" s="14">
        <v>5376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</row>
    <row r="571" spans="1:25" x14ac:dyDescent="0.2">
      <c r="A571" t="s">
        <v>143</v>
      </c>
      <c r="B571" t="s">
        <v>179</v>
      </c>
      <c r="C571" s="244" t="s">
        <v>280</v>
      </c>
      <c r="D571" s="244" t="s">
        <v>280</v>
      </c>
      <c r="E571">
        <v>1982</v>
      </c>
      <c r="F571">
        <v>1</v>
      </c>
      <c r="G571">
        <v>8</v>
      </c>
      <c r="H571">
        <v>13.19</v>
      </c>
      <c r="I571">
        <v>2.79</v>
      </c>
      <c r="J571" s="14">
        <v>5236</v>
      </c>
      <c r="K571" s="14">
        <v>4690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</row>
    <row r="572" spans="1:25" x14ac:dyDescent="0.2">
      <c r="A572" t="s">
        <v>143</v>
      </c>
      <c r="B572" t="s">
        <v>179</v>
      </c>
      <c r="C572" s="244" t="s">
        <v>280</v>
      </c>
      <c r="D572" s="244" t="s">
        <v>280</v>
      </c>
      <c r="E572">
        <v>1982</v>
      </c>
      <c r="F572">
        <v>1</v>
      </c>
      <c r="G572">
        <v>9</v>
      </c>
      <c r="H572">
        <v>27.95</v>
      </c>
      <c r="I572">
        <v>2.64</v>
      </c>
      <c r="J572" s="14">
        <v>5460</v>
      </c>
      <c r="K572" s="14">
        <v>2885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</row>
    <row r="573" spans="1:25" x14ac:dyDescent="0.2">
      <c r="A573" t="s">
        <v>143</v>
      </c>
      <c r="B573" t="s">
        <v>179</v>
      </c>
      <c r="C573" s="244" t="s">
        <v>280</v>
      </c>
      <c r="D573" s="244" t="s">
        <v>280</v>
      </c>
      <c r="E573">
        <v>1982</v>
      </c>
      <c r="F573">
        <v>1</v>
      </c>
      <c r="G573">
        <v>10</v>
      </c>
      <c r="H573">
        <v>30.25</v>
      </c>
      <c r="I573">
        <v>2.58</v>
      </c>
      <c r="J573" s="14">
        <v>5320</v>
      </c>
      <c r="K573" s="14">
        <v>3682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</row>
    <row r="574" spans="1:25" x14ac:dyDescent="0.2">
      <c r="A574" t="s">
        <v>143</v>
      </c>
      <c r="B574" t="s">
        <v>179</v>
      </c>
      <c r="C574" s="244" t="s">
        <v>280</v>
      </c>
      <c r="D574" s="244" t="s">
        <v>280</v>
      </c>
      <c r="E574">
        <v>1982</v>
      </c>
      <c r="F574">
        <v>1</v>
      </c>
      <c r="G574">
        <v>11</v>
      </c>
      <c r="H574">
        <v>32.549999999999997</v>
      </c>
      <c r="I574">
        <v>2.62</v>
      </c>
      <c r="J574" s="14">
        <v>5684</v>
      </c>
      <c r="K574" s="14">
        <v>4823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</row>
    <row r="575" spans="1:25" x14ac:dyDescent="0.2">
      <c r="A575" t="s">
        <v>143</v>
      </c>
      <c r="B575" t="s">
        <v>179</v>
      </c>
      <c r="C575" s="244" t="s">
        <v>280</v>
      </c>
      <c r="D575" s="244" t="s">
        <v>280</v>
      </c>
      <c r="E575">
        <v>1982</v>
      </c>
      <c r="F575">
        <v>1</v>
      </c>
      <c r="G575">
        <v>12</v>
      </c>
      <c r="H575">
        <v>32.79</v>
      </c>
      <c r="I575">
        <v>2.62</v>
      </c>
      <c r="J575" s="14">
        <v>4788</v>
      </c>
      <c r="K575" s="14">
        <v>4557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</row>
    <row r="576" spans="1:25" x14ac:dyDescent="0.2">
      <c r="A576" t="s">
        <v>143</v>
      </c>
      <c r="B576" t="s">
        <v>179</v>
      </c>
      <c r="C576" s="244" t="s">
        <v>280</v>
      </c>
      <c r="D576" s="244" t="s">
        <v>280</v>
      </c>
      <c r="E576">
        <v>1982</v>
      </c>
      <c r="F576">
        <v>1</v>
      </c>
      <c r="G576">
        <v>13</v>
      </c>
      <c r="H576">
        <v>35.21</v>
      </c>
      <c r="I576">
        <v>2.52</v>
      </c>
      <c r="J576" s="14">
        <v>5026</v>
      </c>
      <c r="K576" s="14">
        <v>3766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</row>
    <row r="577" spans="1:25" x14ac:dyDescent="0.2">
      <c r="A577" t="s">
        <v>143</v>
      </c>
      <c r="B577" t="s">
        <v>179</v>
      </c>
      <c r="C577" s="244" t="s">
        <v>280</v>
      </c>
      <c r="D577" s="244" t="s">
        <v>280</v>
      </c>
      <c r="E577">
        <v>1982</v>
      </c>
      <c r="F577">
        <v>1</v>
      </c>
      <c r="G577">
        <v>14</v>
      </c>
      <c r="H577">
        <v>30.13</v>
      </c>
      <c r="I577">
        <v>2.57</v>
      </c>
      <c r="J577" s="14">
        <v>4858</v>
      </c>
      <c r="K577" s="14">
        <v>4312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</row>
    <row r="578" spans="1:25" x14ac:dyDescent="0.2">
      <c r="A578" t="s">
        <v>143</v>
      </c>
      <c r="B578" t="s">
        <v>179</v>
      </c>
      <c r="C578" s="244" t="s">
        <v>280</v>
      </c>
      <c r="D578" s="244" t="s">
        <v>280</v>
      </c>
      <c r="E578">
        <v>1982</v>
      </c>
      <c r="F578">
        <v>2</v>
      </c>
      <c r="G578">
        <v>1</v>
      </c>
      <c r="H578">
        <v>19</v>
      </c>
      <c r="I578">
        <v>2.15</v>
      </c>
      <c r="J578" s="14">
        <v>5208</v>
      </c>
      <c r="K578" s="14">
        <v>4536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</row>
    <row r="579" spans="1:25" x14ac:dyDescent="0.2">
      <c r="A579" t="s">
        <v>143</v>
      </c>
      <c r="B579" t="s">
        <v>179</v>
      </c>
      <c r="C579" s="244" t="s">
        <v>280</v>
      </c>
      <c r="D579" s="244" t="s">
        <v>280</v>
      </c>
      <c r="E579">
        <v>1982</v>
      </c>
      <c r="F579">
        <v>2</v>
      </c>
      <c r="G579">
        <v>2</v>
      </c>
      <c r="H579">
        <v>29.28</v>
      </c>
      <c r="I579">
        <v>1.96</v>
      </c>
      <c r="J579" s="14">
        <v>4914</v>
      </c>
      <c r="K579" s="14">
        <v>3766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</row>
    <row r="580" spans="1:25" x14ac:dyDescent="0.2">
      <c r="A580" t="s">
        <v>143</v>
      </c>
      <c r="B580" t="s">
        <v>179</v>
      </c>
      <c r="C580" s="244" t="s">
        <v>280</v>
      </c>
      <c r="D580" s="244" t="s">
        <v>280</v>
      </c>
      <c r="E580">
        <v>1982</v>
      </c>
      <c r="F580">
        <v>2</v>
      </c>
      <c r="G580">
        <v>3</v>
      </c>
      <c r="H580">
        <v>34.97</v>
      </c>
      <c r="I580">
        <v>2.1</v>
      </c>
      <c r="J580" s="14">
        <v>3150</v>
      </c>
      <c r="K580" s="14">
        <v>3381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</row>
    <row r="581" spans="1:25" x14ac:dyDescent="0.2">
      <c r="A581" t="s">
        <v>143</v>
      </c>
      <c r="B581" t="s">
        <v>179</v>
      </c>
      <c r="C581" s="244" t="s">
        <v>280</v>
      </c>
      <c r="D581" s="244" t="s">
        <v>280</v>
      </c>
      <c r="E581">
        <v>1982</v>
      </c>
      <c r="F581">
        <v>2</v>
      </c>
      <c r="G581">
        <v>4</v>
      </c>
      <c r="H581">
        <v>32.549999999999997</v>
      </c>
      <c r="I581">
        <v>2.56</v>
      </c>
      <c r="J581" s="14">
        <v>3864</v>
      </c>
      <c r="K581" s="14">
        <v>4557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</row>
    <row r="582" spans="1:25" x14ac:dyDescent="0.2">
      <c r="A582" t="s">
        <v>143</v>
      </c>
      <c r="B582" t="s">
        <v>179</v>
      </c>
      <c r="C582" s="244" t="s">
        <v>280</v>
      </c>
      <c r="D582" s="244" t="s">
        <v>280</v>
      </c>
      <c r="E582">
        <v>1982</v>
      </c>
      <c r="F582">
        <v>2</v>
      </c>
      <c r="G582">
        <v>5</v>
      </c>
      <c r="H582">
        <v>38.96</v>
      </c>
      <c r="I582">
        <v>2.37</v>
      </c>
      <c r="J582" s="14">
        <v>4998</v>
      </c>
      <c r="K582" s="14">
        <v>3948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</row>
    <row r="583" spans="1:25" x14ac:dyDescent="0.2">
      <c r="A583" t="s">
        <v>143</v>
      </c>
      <c r="B583" t="s">
        <v>179</v>
      </c>
      <c r="C583" s="244" t="s">
        <v>280</v>
      </c>
      <c r="D583" s="244" t="s">
        <v>280</v>
      </c>
      <c r="E583">
        <v>1982</v>
      </c>
      <c r="F583">
        <v>2</v>
      </c>
      <c r="G583">
        <v>6</v>
      </c>
      <c r="H583">
        <v>26.62</v>
      </c>
      <c r="I583">
        <v>2.77</v>
      </c>
      <c r="J583" s="14">
        <v>4480</v>
      </c>
      <c r="K583" s="14">
        <v>5040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</row>
    <row r="584" spans="1:25" x14ac:dyDescent="0.2">
      <c r="A584" t="s">
        <v>143</v>
      </c>
      <c r="B584" t="s">
        <v>179</v>
      </c>
      <c r="C584" s="244" t="s">
        <v>280</v>
      </c>
      <c r="D584" s="244" t="s">
        <v>280</v>
      </c>
      <c r="E584">
        <v>1982</v>
      </c>
      <c r="F584">
        <v>2</v>
      </c>
      <c r="G584">
        <v>7</v>
      </c>
      <c r="H584">
        <v>27.71</v>
      </c>
      <c r="I584">
        <v>2.79</v>
      </c>
      <c r="J584" s="14">
        <v>5894</v>
      </c>
      <c r="K584" s="14">
        <v>5306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</row>
    <row r="585" spans="1:25" x14ac:dyDescent="0.2">
      <c r="A585" t="s">
        <v>143</v>
      </c>
      <c r="B585" t="s">
        <v>179</v>
      </c>
      <c r="C585" s="244" t="s">
        <v>280</v>
      </c>
      <c r="D585" s="244" t="s">
        <v>280</v>
      </c>
      <c r="E585">
        <v>1982</v>
      </c>
      <c r="F585">
        <v>2</v>
      </c>
      <c r="G585">
        <v>8</v>
      </c>
      <c r="H585">
        <v>17.3</v>
      </c>
      <c r="I585">
        <v>3.59</v>
      </c>
      <c r="J585" s="14">
        <v>5292</v>
      </c>
      <c r="K585" s="14">
        <v>5460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</row>
    <row r="586" spans="1:25" x14ac:dyDescent="0.2">
      <c r="A586" t="s">
        <v>143</v>
      </c>
      <c r="B586" t="s">
        <v>179</v>
      </c>
      <c r="C586" s="244" t="s">
        <v>280</v>
      </c>
      <c r="D586" s="244" t="s">
        <v>280</v>
      </c>
      <c r="E586">
        <v>1982</v>
      </c>
      <c r="F586">
        <v>2</v>
      </c>
      <c r="G586">
        <v>9</v>
      </c>
      <c r="H586">
        <v>26.98</v>
      </c>
      <c r="I586">
        <v>2.78</v>
      </c>
      <c r="J586" s="14">
        <v>5208</v>
      </c>
      <c r="K586" s="14">
        <v>4928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</row>
    <row r="587" spans="1:25" x14ac:dyDescent="0.2">
      <c r="A587" t="s">
        <v>143</v>
      </c>
      <c r="B587" t="s">
        <v>179</v>
      </c>
      <c r="C587" s="244" t="s">
        <v>280</v>
      </c>
      <c r="D587" s="244" t="s">
        <v>280</v>
      </c>
      <c r="E587">
        <v>1982</v>
      </c>
      <c r="F587">
        <v>2</v>
      </c>
      <c r="G587">
        <v>10</v>
      </c>
      <c r="H587">
        <v>37.03</v>
      </c>
      <c r="I587">
        <v>2.66</v>
      </c>
      <c r="J587" s="14">
        <v>5236</v>
      </c>
      <c r="K587" s="14">
        <v>4991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</row>
    <row r="588" spans="1:25" x14ac:dyDescent="0.2">
      <c r="A588" t="s">
        <v>143</v>
      </c>
      <c r="B588" t="s">
        <v>179</v>
      </c>
      <c r="C588" s="244" t="s">
        <v>280</v>
      </c>
      <c r="D588" s="244" t="s">
        <v>280</v>
      </c>
      <c r="E588">
        <v>1982</v>
      </c>
      <c r="F588">
        <v>2</v>
      </c>
      <c r="G588">
        <v>11</v>
      </c>
      <c r="H588">
        <v>35.57</v>
      </c>
      <c r="I588">
        <v>2.5299999999999998</v>
      </c>
      <c r="J588" s="14">
        <v>5152</v>
      </c>
      <c r="K588" s="14">
        <v>4683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</row>
    <row r="589" spans="1:25" x14ac:dyDescent="0.2">
      <c r="A589" t="s">
        <v>143</v>
      </c>
      <c r="B589" t="s">
        <v>179</v>
      </c>
      <c r="C589" s="244" t="s">
        <v>280</v>
      </c>
      <c r="D589" s="244" t="s">
        <v>280</v>
      </c>
      <c r="E589">
        <v>1982</v>
      </c>
      <c r="F589">
        <v>2</v>
      </c>
      <c r="G589">
        <v>12</v>
      </c>
      <c r="H589">
        <v>27.83</v>
      </c>
      <c r="I589">
        <v>2.73</v>
      </c>
      <c r="J589" s="14">
        <v>4928</v>
      </c>
      <c r="K589" s="14">
        <v>4620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</row>
    <row r="590" spans="1:25" x14ac:dyDescent="0.2">
      <c r="A590" t="s">
        <v>143</v>
      </c>
      <c r="B590" t="s">
        <v>179</v>
      </c>
      <c r="C590" s="244" t="s">
        <v>280</v>
      </c>
      <c r="D590" s="244" t="s">
        <v>280</v>
      </c>
      <c r="E590">
        <v>1982</v>
      </c>
      <c r="F590">
        <v>2</v>
      </c>
      <c r="G590">
        <v>13</v>
      </c>
      <c r="H590">
        <v>31.1</v>
      </c>
      <c r="I590">
        <v>2.57</v>
      </c>
      <c r="J590" s="14">
        <v>4578</v>
      </c>
      <c r="K590" s="14">
        <v>4284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</row>
    <row r="591" spans="1:25" x14ac:dyDescent="0.2">
      <c r="A591" t="s">
        <v>143</v>
      </c>
      <c r="B591" t="s">
        <v>179</v>
      </c>
      <c r="C591" s="244" t="s">
        <v>280</v>
      </c>
      <c r="D591" s="244" t="s">
        <v>280</v>
      </c>
      <c r="E591">
        <v>1982</v>
      </c>
      <c r="F591">
        <v>2</v>
      </c>
      <c r="G591">
        <v>14</v>
      </c>
      <c r="H591">
        <v>33.520000000000003</v>
      </c>
      <c r="I591">
        <v>2.54</v>
      </c>
      <c r="J591" s="14">
        <v>4858</v>
      </c>
      <c r="K591" s="14">
        <v>4487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</row>
    <row r="592" spans="1:25" x14ac:dyDescent="0.2">
      <c r="A592" t="s">
        <v>143</v>
      </c>
      <c r="B592" t="s">
        <v>179</v>
      </c>
      <c r="C592" s="244" t="s">
        <v>280</v>
      </c>
      <c r="D592" s="244" t="s">
        <v>280</v>
      </c>
      <c r="E592">
        <v>1982</v>
      </c>
      <c r="F592">
        <v>3</v>
      </c>
      <c r="G592">
        <v>1</v>
      </c>
      <c r="H592">
        <v>17.3</v>
      </c>
      <c r="I592">
        <v>2.57</v>
      </c>
      <c r="J592" s="14">
        <v>4634</v>
      </c>
      <c r="K592" s="14">
        <v>4627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</row>
    <row r="593" spans="1:25" x14ac:dyDescent="0.2">
      <c r="A593" t="s">
        <v>143</v>
      </c>
      <c r="B593" t="s">
        <v>179</v>
      </c>
      <c r="C593" s="244" t="s">
        <v>280</v>
      </c>
      <c r="D593" s="244" t="s">
        <v>280</v>
      </c>
      <c r="E593">
        <v>1982</v>
      </c>
      <c r="F593">
        <v>3</v>
      </c>
      <c r="G593">
        <v>2</v>
      </c>
      <c r="H593">
        <v>28.92</v>
      </c>
      <c r="I593">
        <v>2.02</v>
      </c>
      <c r="J593" s="14">
        <v>4634</v>
      </c>
      <c r="K593" s="14">
        <v>4459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</row>
    <row r="594" spans="1:25" x14ac:dyDescent="0.2">
      <c r="A594" t="s">
        <v>143</v>
      </c>
      <c r="B594" t="s">
        <v>179</v>
      </c>
      <c r="C594" s="244" t="s">
        <v>280</v>
      </c>
      <c r="D594" s="244" t="s">
        <v>280</v>
      </c>
      <c r="E594">
        <v>1982</v>
      </c>
      <c r="F594">
        <v>3</v>
      </c>
      <c r="G594">
        <v>3</v>
      </c>
      <c r="H594">
        <v>34.729999999999997</v>
      </c>
      <c r="I594">
        <v>2.25</v>
      </c>
      <c r="J594" s="14">
        <v>4802</v>
      </c>
      <c r="K594" s="14">
        <v>4823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</row>
    <row r="595" spans="1:25" x14ac:dyDescent="0.2">
      <c r="A595" t="s">
        <v>143</v>
      </c>
      <c r="B595" t="s">
        <v>179</v>
      </c>
      <c r="C595" s="244" t="s">
        <v>280</v>
      </c>
      <c r="D595" s="244" t="s">
        <v>280</v>
      </c>
      <c r="E595">
        <v>1982</v>
      </c>
      <c r="F595">
        <v>3</v>
      </c>
      <c r="G595">
        <v>4</v>
      </c>
      <c r="H595">
        <v>33.880000000000003</v>
      </c>
      <c r="I595">
        <v>2.37</v>
      </c>
      <c r="J595" s="14">
        <v>4480</v>
      </c>
      <c r="K595" s="14">
        <v>4382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</row>
    <row r="596" spans="1:25" x14ac:dyDescent="0.2">
      <c r="A596" t="s">
        <v>143</v>
      </c>
      <c r="B596" t="s">
        <v>179</v>
      </c>
      <c r="C596" s="244" t="s">
        <v>280</v>
      </c>
      <c r="D596" s="244" t="s">
        <v>280</v>
      </c>
      <c r="E596">
        <v>1982</v>
      </c>
      <c r="F596">
        <v>3</v>
      </c>
      <c r="G596">
        <v>5</v>
      </c>
      <c r="H596">
        <v>26.14</v>
      </c>
      <c r="I596">
        <v>2.64</v>
      </c>
      <c r="J596" s="14">
        <v>5250</v>
      </c>
      <c r="K596" s="14">
        <v>5103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</row>
    <row r="597" spans="1:25" x14ac:dyDescent="0.2">
      <c r="A597" t="s">
        <v>143</v>
      </c>
      <c r="B597" t="s">
        <v>179</v>
      </c>
      <c r="C597" s="244" t="s">
        <v>280</v>
      </c>
      <c r="D597" s="244" t="s">
        <v>280</v>
      </c>
      <c r="E597">
        <v>1982</v>
      </c>
      <c r="F597">
        <v>3</v>
      </c>
      <c r="G597">
        <v>6</v>
      </c>
      <c r="H597">
        <v>34.729999999999997</v>
      </c>
      <c r="I597">
        <v>2.5</v>
      </c>
      <c r="J597" s="14">
        <v>4368</v>
      </c>
      <c r="K597" s="14">
        <v>4116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</row>
    <row r="598" spans="1:25" x14ac:dyDescent="0.2">
      <c r="A598" t="s">
        <v>143</v>
      </c>
      <c r="B598" t="s">
        <v>179</v>
      </c>
      <c r="C598" s="244" t="s">
        <v>280</v>
      </c>
      <c r="D598" s="244" t="s">
        <v>280</v>
      </c>
      <c r="E598">
        <v>1982</v>
      </c>
      <c r="F598">
        <v>3</v>
      </c>
      <c r="G598">
        <v>7</v>
      </c>
      <c r="H598">
        <v>26.38</v>
      </c>
      <c r="I598">
        <v>2.75</v>
      </c>
      <c r="J598" s="14">
        <v>5096</v>
      </c>
      <c r="K598" s="14">
        <v>5173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</row>
    <row r="599" spans="1:25" x14ac:dyDescent="0.2">
      <c r="A599" t="s">
        <v>143</v>
      </c>
      <c r="B599" t="s">
        <v>179</v>
      </c>
      <c r="C599" s="244" t="s">
        <v>280</v>
      </c>
      <c r="D599" s="244" t="s">
        <v>280</v>
      </c>
      <c r="E599">
        <v>1982</v>
      </c>
      <c r="F599">
        <v>3</v>
      </c>
      <c r="G599">
        <v>8</v>
      </c>
      <c r="H599">
        <v>18.88</v>
      </c>
      <c r="I599">
        <v>2.88</v>
      </c>
      <c r="J599" s="14">
        <v>4872</v>
      </c>
      <c r="K599" s="14">
        <v>5131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</row>
    <row r="600" spans="1:25" x14ac:dyDescent="0.2">
      <c r="A600" t="s">
        <v>143</v>
      </c>
      <c r="B600" t="s">
        <v>179</v>
      </c>
      <c r="C600" s="244" t="s">
        <v>280</v>
      </c>
      <c r="D600" s="244" t="s">
        <v>280</v>
      </c>
      <c r="E600">
        <v>1982</v>
      </c>
      <c r="F600">
        <v>3</v>
      </c>
      <c r="G600">
        <v>9</v>
      </c>
      <c r="H600">
        <v>20.57</v>
      </c>
      <c r="I600">
        <v>2.86</v>
      </c>
      <c r="J600" s="14">
        <v>6356</v>
      </c>
      <c r="K600" s="14">
        <v>5215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</row>
    <row r="601" spans="1:25" x14ac:dyDescent="0.2">
      <c r="A601" t="s">
        <v>143</v>
      </c>
      <c r="B601" t="s">
        <v>179</v>
      </c>
      <c r="C601" s="244" t="s">
        <v>280</v>
      </c>
      <c r="D601" s="244" t="s">
        <v>280</v>
      </c>
      <c r="E601">
        <v>1982</v>
      </c>
      <c r="F601">
        <v>3</v>
      </c>
      <c r="G601">
        <v>10</v>
      </c>
      <c r="H601">
        <v>34.119999999999997</v>
      </c>
      <c r="I601">
        <v>2.57</v>
      </c>
      <c r="J601" s="14">
        <v>5600</v>
      </c>
      <c r="K601" s="14">
        <v>4718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</row>
    <row r="602" spans="1:25" x14ac:dyDescent="0.2">
      <c r="A602" t="s">
        <v>143</v>
      </c>
      <c r="B602" t="s">
        <v>179</v>
      </c>
      <c r="C602" s="244" t="s">
        <v>280</v>
      </c>
      <c r="D602" s="244" t="s">
        <v>280</v>
      </c>
      <c r="E602">
        <v>1982</v>
      </c>
      <c r="F602">
        <v>3</v>
      </c>
      <c r="G602">
        <v>11</v>
      </c>
      <c r="H602">
        <v>34.24</v>
      </c>
      <c r="I602">
        <v>2.67</v>
      </c>
      <c r="J602" s="14">
        <v>5670</v>
      </c>
      <c r="K602" s="14">
        <v>4760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</row>
    <row r="603" spans="1:25" x14ac:dyDescent="0.2">
      <c r="A603" t="s">
        <v>143</v>
      </c>
      <c r="B603" t="s">
        <v>179</v>
      </c>
      <c r="C603" s="244" t="s">
        <v>280</v>
      </c>
      <c r="D603" s="244" t="s">
        <v>280</v>
      </c>
      <c r="E603">
        <v>1982</v>
      </c>
      <c r="F603">
        <v>3</v>
      </c>
      <c r="G603">
        <v>12</v>
      </c>
      <c r="H603">
        <v>21.66</v>
      </c>
      <c r="I603">
        <v>2.89</v>
      </c>
      <c r="J603" s="14">
        <v>5544</v>
      </c>
      <c r="K603" s="14">
        <v>4837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</row>
    <row r="604" spans="1:25" x14ac:dyDescent="0.2">
      <c r="A604" t="s">
        <v>143</v>
      </c>
      <c r="B604" t="s">
        <v>179</v>
      </c>
      <c r="C604" s="244" t="s">
        <v>280</v>
      </c>
      <c r="D604" s="244" t="s">
        <v>280</v>
      </c>
      <c r="E604">
        <v>1982</v>
      </c>
      <c r="F604">
        <v>3</v>
      </c>
      <c r="G604">
        <v>13</v>
      </c>
      <c r="H604">
        <v>32.909999999999997</v>
      </c>
      <c r="I604">
        <v>2.82</v>
      </c>
      <c r="J604" s="14">
        <v>5866</v>
      </c>
      <c r="K604" s="14">
        <v>5250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</row>
    <row r="605" spans="1:25" x14ac:dyDescent="0.2">
      <c r="A605" t="s">
        <v>143</v>
      </c>
      <c r="B605" t="s">
        <v>179</v>
      </c>
      <c r="C605" s="244" t="s">
        <v>280</v>
      </c>
      <c r="D605" s="244" t="s">
        <v>280</v>
      </c>
      <c r="E605">
        <v>1982</v>
      </c>
      <c r="F605">
        <v>3</v>
      </c>
      <c r="G605">
        <v>14</v>
      </c>
      <c r="H605">
        <v>32.67</v>
      </c>
      <c r="I605">
        <v>2.8</v>
      </c>
      <c r="J605" s="14">
        <v>5306</v>
      </c>
      <c r="K605" s="14">
        <v>4935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</row>
    <row r="606" spans="1:25" x14ac:dyDescent="0.2">
      <c r="A606" t="s">
        <v>143</v>
      </c>
      <c r="B606" t="s">
        <v>179</v>
      </c>
      <c r="C606" s="244" t="s">
        <v>280</v>
      </c>
      <c r="D606" s="244" t="s">
        <v>280</v>
      </c>
      <c r="E606">
        <v>1982</v>
      </c>
      <c r="F606">
        <v>4</v>
      </c>
      <c r="G606">
        <v>1</v>
      </c>
      <c r="H606">
        <v>17.18</v>
      </c>
      <c r="I606">
        <v>2.83</v>
      </c>
      <c r="J606" s="14">
        <v>5810</v>
      </c>
      <c r="K606" s="14">
        <v>5789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</row>
    <row r="607" spans="1:25" x14ac:dyDescent="0.2">
      <c r="A607" t="s">
        <v>143</v>
      </c>
      <c r="B607" t="s">
        <v>179</v>
      </c>
      <c r="C607" s="244" t="s">
        <v>280</v>
      </c>
      <c r="D607" s="244" t="s">
        <v>280</v>
      </c>
      <c r="E607">
        <v>1982</v>
      </c>
      <c r="F607">
        <v>4</v>
      </c>
      <c r="G607">
        <v>2</v>
      </c>
      <c r="H607">
        <v>28.56</v>
      </c>
      <c r="I607">
        <v>2.31</v>
      </c>
      <c r="J607" s="14">
        <v>5390</v>
      </c>
      <c r="K607" s="14">
        <v>4900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</row>
    <row r="608" spans="1:25" x14ac:dyDescent="0.2">
      <c r="A608" t="s">
        <v>143</v>
      </c>
      <c r="B608" t="s">
        <v>179</v>
      </c>
      <c r="C608" s="244" t="s">
        <v>280</v>
      </c>
      <c r="D608" s="244" t="s">
        <v>280</v>
      </c>
      <c r="E608">
        <v>1982</v>
      </c>
      <c r="F608">
        <v>4</v>
      </c>
      <c r="G608">
        <v>3</v>
      </c>
      <c r="H608">
        <v>36.9</v>
      </c>
      <c r="I608">
        <v>2.4900000000000002</v>
      </c>
      <c r="J608" s="14">
        <v>5432</v>
      </c>
      <c r="K608" s="14">
        <v>4683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</row>
    <row r="609" spans="1:25" x14ac:dyDescent="0.2">
      <c r="A609" t="s">
        <v>143</v>
      </c>
      <c r="B609" t="s">
        <v>179</v>
      </c>
      <c r="C609" s="244" t="s">
        <v>280</v>
      </c>
      <c r="D609" s="244" t="s">
        <v>280</v>
      </c>
      <c r="E609">
        <v>1982</v>
      </c>
      <c r="F609">
        <v>4</v>
      </c>
      <c r="G609">
        <v>4</v>
      </c>
      <c r="H609">
        <v>28.07</v>
      </c>
      <c r="I609">
        <v>2.7</v>
      </c>
      <c r="J609" s="14">
        <v>5194</v>
      </c>
      <c r="K609" s="14">
        <v>4900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</row>
    <row r="610" spans="1:25" x14ac:dyDescent="0.2">
      <c r="A610" t="s">
        <v>143</v>
      </c>
      <c r="B610" t="s">
        <v>179</v>
      </c>
      <c r="C610" s="244" t="s">
        <v>280</v>
      </c>
      <c r="D610" s="244" t="s">
        <v>280</v>
      </c>
      <c r="E610">
        <v>1982</v>
      </c>
      <c r="F610">
        <v>4</v>
      </c>
      <c r="G610">
        <v>5</v>
      </c>
      <c r="H610">
        <v>34.479999999999997</v>
      </c>
      <c r="I610">
        <v>2.73</v>
      </c>
      <c r="J610" s="14">
        <v>5670</v>
      </c>
      <c r="K610" s="14">
        <v>5208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</row>
    <row r="611" spans="1:25" x14ac:dyDescent="0.2">
      <c r="A611" t="s">
        <v>143</v>
      </c>
      <c r="B611" t="s">
        <v>179</v>
      </c>
      <c r="C611" s="244" t="s">
        <v>280</v>
      </c>
      <c r="D611" s="244" t="s">
        <v>280</v>
      </c>
      <c r="E611">
        <v>1982</v>
      </c>
      <c r="F611">
        <v>4</v>
      </c>
      <c r="G611">
        <v>6</v>
      </c>
      <c r="H611">
        <v>27.83</v>
      </c>
      <c r="I611">
        <v>2.67</v>
      </c>
      <c r="J611" s="14">
        <v>5670</v>
      </c>
      <c r="K611" s="14">
        <v>5306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</row>
    <row r="612" spans="1:25" x14ac:dyDescent="0.2">
      <c r="A612" t="s">
        <v>143</v>
      </c>
      <c r="B612" t="s">
        <v>179</v>
      </c>
      <c r="C612" s="244" t="s">
        <v>280</v>
      </c>
      <c r="D612" s="244" t="s">
        <v>280</v>
      </c>
      <c r="E612">
        <v>1982</v>
      </c>
      <c r="F612">
        <v>4</v>
      </c>
      <c r="G612">
        <v>7</v>
      </c>
      <c r="H612">
        <v>28.43</v>
      </c>
      <c r="I612">
        <v>2.84</v>
      </c>
      <c r="J612" s="14">
        <v>5096</v>
      </c>
      <c r="K612" s="14">
        <v>4585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</row>
    <row r="613" spans="1:25" x14ac:dyDescent="0.2">
      <c r="A613" t="s">
        <v>143</v>
      </c>
      <c r="B613" t="s">
        <v>179</v>
      </c>
      <c r="C613" s="244" t="s">
        <v>280</v>
      </c>
      <c r="D613" s="244" t="s">
        <v>280</v>
      </c>
      <c r="E613">
        <v>1982</v>
      </c>
      <c r="F613">
        <v>4</v>
      </c>
      <c r="G613">
        <v>8</v>
      </c>
      <c r="H613">
        <v>18.149999999999999</v>
      </c>
      <c r="I613">
        <v>2.91</v>
      </c>
      <c r="J613" s="14">
        <v>5068</v>
      </c>
      <c r="K613" s="14">
        <v>4886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</row>
    <row r="614" spans="1:25" x14ac:dyDescent="0.2">
      <c r="A614" t="s">
        <v>143</v>
      </c>
      <c r="B614" t="s">
        <v>179</v>
      </c>
      <c r="C614" s="244" t="s">
        <v>280</v>
      </c>
      <c r="D614" s="244" t="s">
        <v>280</v>
      </c>
      <c r="E614">
        <v>1982</v>
      </c>
      <c r="F614">
        <v>4</v>
      </c>
      <c r="G614">
        <v>9</v>
      </c>
      <c r="H614">
        <v>29.16</v>
      </c>
      <c r="I614">
        <v>2.68</v>
      </c>
      <c r="J614" s="14">
        <v>4830</v>
      </c>
      <c r="K614" s="14">
        <v>4459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</row>
    <row r="615" spans="1:25" x14ac:dyDescent="0.2">
      <c r="A615" t="s">
        <v>143</v>
      </c>
      <c r="B615" t="s">
        <v>179</v>
      </c>
      <c r="C615" s="244" t="s">
        <v>280</v>
      </c>
      <c r="D615" s="244" t="s">
        <v>280</v>
      </c>
      <c r="E615">
        <v>1982</v>
      </c>
      <c r="F615">
        <v>4</v>
      </c>
      <c r="G615">
        <v>10</v>
      </c>
      <c r="H615">
        <v>33.880000000000003</v>
      </c>
      <c r="I615">
        <v>2.73</v>
      </c>
      <c r="J615" s="14">
        <v>5740</v>
      </c>
      <c r="K615" s="14">
        <v>4942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</row>
    <row r="616" spans="1:25" x14ac:dyDescent="0.2">
      <c r="A616" t="s">
        <v>143</v>
      </c>
      <c r="B616" t="s">
        <v>179</v>
      </c>
      <c r="C616" s="244" t="s">
        <v>280</v>
      </c>
      <c r="D616" s="244" t="s">
        <v>280</v>
      </c>
      <c r="E616">
        <v>1982</v>
      </c>
      <c r="F616">
        <v>4</v>
      </c>
      <c r="G616">
        <v>11</v>
      </c>
      <c r="H616">
        <v>35.21</v>
      </c>
      <c r="I616">
        <v>2.71</v>
      </c>
      <c r="J616" s="14">
        <v>6146</v>
      </c>
      <c r="K616" s="14">
        <v>4907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</row>
    <row r="617" spans="1:25" x14ac:dyDescent="0.2">
      <c r="A617" t="s">
        <v>143</v>
      </c>
      <c r="B617" t="s">
        <v>179</v>
      </c>
      <c r="C617" s="244" t="s">
        <v>280</v>
      </c>
      <c r="D617" s="244" t="s">
        <v>280</v>
      </c>
      <c r="E617">
        <v>1982</v>
      </c>
      <c r="F617">
        <v>4</v>
      </c>
      <c r="G617">
        <v>12</v>
      </c>
      <c r="H617">
        <v>30.85</v>
      </c>
      <c r="I617">
        <v>2.75</v>
      </c>
      <c r="J617" s="14">
        <v>5866</v>
      </c>
      <c r="K617" s="14">
        <v>4781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</row>
    <row r="618" spans="1:25" x14ac:dyDescent="0.2">
      <c r="A618" t="s">
        <v>143</v>
      </c>
      <c r="B618" t="s">
        <v>179</v>
      </c>
      <c r="C618" s="244" t="s">
        <v>280</v>
      </c>
      <c r="D618" s="244" t="s">
        <v>280</v>
      </c>
      <c r="E618">
        <v>1982</v>
      </c>
      <c r="F618">
        <v>4</v>
      </c>
      <c r="G618">
        <v>13</v>
      </c>
      <c r="H618">
        <v>33.270000000000003</v>
      </c>
      <c r="I618">
        <v>2.7</v>
      </c>
      <c r="J618" s="14">
        <v>5684</v>
      </c>
      <c r="K618" s="14">
        <v>4599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</row>
    <row r="619" spans="1:25" x14ac:dyDescent="0.2">
      <c r="A619" t="s">
        <v>143</v>
      </c>
      <c r="B619" t="s">
        <v>179</v>
      </c>
      <c r="C619" s="244" t="s">
        <v>280</v>
      </c>
      <c r="D619" s="244" t="s">
        <v>280</v>
      </c>
      <c r="E619">
        <v>1982</v>
      </c>
      <c r="F619">
        <v>4</v>
      </c>
      <c r="G619">
        <v>14</v>
      </c>
      <c r="H619">
        <v>25.65</v>
      </c>
      <c r="I619">
        <v>2.92</v>
      </c>
      <c r="J619" s="14">
        <v>6342</v>
      </c>
      <c r="K619" s="14">
        <v>5026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</row>
    <row r="620" spans="1:25" x14ac:dyDescent="0.2">
      <c r="A620" t="s">
        <v>143</v>
      </c>
      <c r="B620" t="s">
        <v>179</v>
      </c>
      <c r="C620" s="244" t="s">
        <v>280</v>
      </c>
      <c r="D620" s="244" t="s">
        <v>280</v>
      </c>
      <c r="E620">
        <v>1983</v>
      </c>
      <c r="F620">
        <v>1</v>
      </c>
      <c r="G620">
        <v>1</v>
      </c>
      <c r="H620">
        <v>34</v>
      </c>
      <c r="I620">
        <v>1.694</v>
      </c>
      <c r="J620" s="14">
        <v>3570</v>
      </c>
      <c r="K620" s="14">
        <v>3248</v>
      </c>
      <c r="L620" s="14">
        <v>5.4</v>
      </c>
      <c r="M620" s="14">
        <v>1</v>
      </c>
      <c r="N620" s="14">
        <v>124</v>
      </c>
      <c r="O620" s="14">
        <v>672</v>
      </c>
      <c r="P620" s="14" t="s">
        <v>17</v>
      </c>
      <c r="Q620" s="14" t="s">
        <v>17</v>
      </c>
      <c r="R620" s="14" t="s">
        <v>17</v>
      </c>
      <c r="S620" s="14">
        <v>6.7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</row>
    <row r="621" spans="1:25" x14ac:dyDescent="0.2">
      <c r="A621" t="s">
        <v>143</v>
      </c>
      <c r="B621" t="s">
        <v>179</v>
      </c>
      <c r="C621" s="244" t="s">
        <v>280</v>
      </c>
      <c r="D621" s="244" t="s">
        <v>280</v>
      </c>
      <c r="E621">
        <v>1983</v>
      </c>
      <c r="F621">
        <v>1</v>
      </c>
      <c r="G621">
        <v>2</v>
      </c>
      <c r="H621">
        <v>35.57</v>
      </c>
      <c r="I621">
        <v>1.8193999999999999</v>
      </c>
      <c r="J621" s="14">
        <v>2786</v>
      </c>
      <c r="K621" s="14">
        <v>3276</v>
      </c>
      <c r="L621" s="14">
        <v>5.4</v>
      </c>
      <c r="M621" s="14">
        <v>1</v>
      </c>
      <c r="N621" s="14">
        <v>127</v>
      </c>
      <c r="O621" s="14">
        <v>601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</row>
    <row r="622" spans="1:25" x14ac:dyDescent="0.2">
      <c r="A622" t="s">
        <v>143</v>
      </c>
      <c r="B622" t="s">
        <v>179</v>
      </c>
      <c r="C622" s="244" t="s">
        <v>280</v>
      </c>
      <c r="D622" s="244" t="s">
        <v>280</v>
      </c>
      <c r="E622">
        <v>1983</v>
      </c>
      <c r="F622">
        <v>1</v>
      </c>
      <c r="G622">
        <v>3</v>
      </c>
      <c r="H622">
        <v>45.86</v>
      </c>
      <c r="I622">
        <v>1.7447999999999999</v>
      </c>
      <c r="J622" s="14">
        <v>2548</v>
      </c>
      <c r="K622" s="14">
        <v>3360</v>
      </c>
      <c r="L622" s="14">
        <v>5.4</v>
      </c>
      <c r="M622" s="14">
        <v>2</v>
      </c>
      <c r="N622" s="14">
        <v>144</v>
      </c>
      <c r="O622" s="14">
        <v>734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</row>
    <row r="623" spans="1:25" x14ac:dyDescent="0.2">
      <c r="A623" t="s">
        <v>143</v>
      </c>
      <c r="B623" t="s">
        <v>179</v>
      </c>
      <c r="C623" s="244" t="s">
        <v>280</v>
      </c>
      <c r="D623" s="244" t="s">
        <v>280</v>
      </c>
      <c r="E623">
        <v>1983</v>
      </c>
      <c r="F623">
        <v>1</v>
      </c>
      <c r="G623">
        <v>4</v>
      </c>
      <c r="H623">
        <v>40.17</v>
      </c>
      <c r="I623">
        <v>1.7753000000000001</v>
      </c>
      <c r="J623" s="14">
        <v>3290</v>
      </c>
      <c r="K623" s="14">
        <v>3297</v>
      </c>
      <c r="L623" s="14">
        <v>5.3</v>
      </c>
      <c r="M623" s="14">
        <v>2</v>
      </c>
      <c r="N623" s="14">
        <v>150</v>
      </c>
      <c r="O623" s="14">
        <v>771</v>
      </c>
      <c r="P623" s="14" t="s">
        <v>17</v>
      </c>
      <c r="Q623" s="14" t="s">
        <v>17</v>
      </c>
      <c r="R623" s="14" t="s">
        <v>17</v>
      </c>
      <c r="S623" s="14">
        <v>6.6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</row>
    <row r="624" spans="1:25" x14ac:dyDescent="0.2">
      <c r="A624" t="s">
        <v>143</v>
      </c>
      <c r="B624" t="s">
        <v>179</v>
      </c>
      <c r="C624" s="244" t="s">
        <v>280</v>
      </c>
      <c r="D624" s="244" t="s">
        <v>280</v>
      </c>
      <c r="E624">
        <v>1983</v>
      </c>
      <c r="F624">
        <v>1</v>
      </c>
      <c r="G624">
        <v>5</v>
      </c>
      <c r="H624">
        <v>49.73</v>
      </c>
      <c r="I624">
        <v>2.0057</v>
      </c>
      <c r="J624" s="14">
        <v>2478</v>
      </c>
      <c r="K624" s="14">
        <v>3213</v>
      </c>
      <c r="L624" s="14">
        <v>5</v>
      </c>
      <c r="M624" s="14">
        <v>2</v>
      </c>
      <c r="N624" s="14">
        <v>194</v>
      </c>
      <c r="O624" s="14">
        <v>787</v>
      </c>
      <c r="P624" s="14" t="s">
        <v>17</v>
      </c>
      <c r="Q624" s="14" t="s">
        <v>17</v>
      </c>
      <c r="R624" s="14" t="s">
        <v>17</v>
      </c>
      <c r="S624" s="14">
        <v>6.5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</row>
    <row r="625" spans="1:25" x14ac:dyDescent="0.2">
      <c r="A625" t="s">
        <v>143</v>
      </c>
      <c r="B625" t="s">
        <v>179</v>
      </c>
      <c r="C625" s="244" t="s">
        <v>280</v>
      </c>
      <c r="D625" s="244" t="s">
        <v>280</v>
      </c>
      <c r="E625">
        <v>1983</v>
      </c>
      <c r="F625">
        <v>1</v>
      </c>
      <c r="G625">
        <v>6</v>
      </c>
      <c r="H625">
        <v>52.27</v>
      </c>
      <c r="I625">
        <v>2.1547999999999998</v>
      </c>
      <c r="J625" s="14">
        <v>1162</v>
      </c>
      <c r="K625" s="14">
        <v>2744</v>
      </c>
      <c r="L625" s="14">
        <v>5</v>
      </c>
      <c r="M625" s="14">
        <v>2</v>
      </c>
      <c r="N625" s="14">
        <v>168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</row>
    <row r="626" spans="1:25" x14ac:dyDescent="0.2">
      <c r="A626" t="s">
        <v>143</v>
      </c>
      <c r="B626" t="s">
        <v>179</v>
      </c>
      <c r="C626" s="244" t="s">
        <v>280</v>
      </c>
      <c r="D626" s="244" t="s">
        <v>280</v>
      </c>
      <c r="E626">
        <v>1983</v>
      </c>
      <c r="F626">
        <v>1</v>
      </c>
      <c r="G626">
        <v>7</v>
      </c>
      <c r="H626">
        <v>36.659999999999997</v>
      </c>
      <c r="I626">
        <v>2.4123000000000001</v>
      </c>
      <c r="J626" s="14">
        <v>3080</v>
      </c>
      <c r="K626" s="14">
        <v>3192</v>
      </c>
      <c r="L626" s="14">
        <v>4.9000000000000004</v>
      </c>
      <c r="M626" s="14">
        <v>3</v>
      </c>
      <c r="N626" s="14">
        <v>177</v>
      </c>
      <c r="O626" s="14">
        <v>748</v>
      </c>
      <c r="P626" s="14" t="s">
        <v>17</v>
      </c>
      <c r="Q626" s="14" t="s">
        <v>17</v>
      </c>
      <c r="R626" s="14" t="s">
        <v>17</v>
      </c>
      <c r="S626" s="14">
        <v>6.4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</row>
    <row r="627" spans="1:25" x14ac:dyDescent="0.2">
      <c r="A627" t="s">
        <v>143</v>
      </c>
      <c r="B627" t="s">
        <v>179</v>
      </c>
      <c r="C627" s="244" t="s">
        <v>280</v>
      </c>
      <c r="D627" s="244" t="s">
        <v>280</v>
      </c>
      <c r="E627">
        <v>1983</v>
      </c>
      <c r="F627">
        <v>1</v>
      </c>
      <c r="G627">
        <v>8</v>
      </c>
      <c r="H627">
        <v>42.35</v>
      </c>
      <c r="I627">
        <v>2.3445</v>
      </c>
      <c r="J627" s="14">
        <v>1834</v>
      </c>
      <c r="K627" s="14">
        <v>2597</v>
      </c>
      <c r="L627" s="14">
        <v>4.9000000000000004</v>
      </c>
      <c r="M627" s="14">
        <v>2</v>
      </c>
      <c r="N627" s="14">
        <v>68</v>
      </c>
      <c r="O627" s="14">
        <v>777</v>
      </c>
      <c r="P627" s="14" t="s">
        <v>17</v>
      </c>
      <c r="Q627" s="14" t="s">
        <v>17</v>
      </c>
      <c r="R627" s="14" t="s">
        <v>17</v>
      </c>
      <c r="S627" s="14">
        <v>6.5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</row>
    <row r="628" spans="1:25" x14ac:dyDescent="0.2">
      <c r="A628" t="s">
        <v>143</v>
      </c>
      <c r="B628" t="s">
        <v>179</v>
      </c>
      <c r="C628" s="244" t="s">
        <v>280</v>
      </c>
      <c r="D628" s="244" t="s">
        <v>280</v>
      </c>
      <c r="E628">
        <v>1983</v>
      </c>
      <c r="F628">
        <v>1</v>
      </c>
      <c r="G628">
        <v>9</v>
      </c>
      <c r="H628">
        <v>37.630000000000003</v>
      </c>
      <c r="I628">
        <v>2.0870000000000002</v>
      </c>
      <c r="J628" s="14">
        <v>3388</v>
      </c>
      <c r="K628" s="14">
        <v>3122</v>
      </c>
      <c r="L628" s="14">
        <v>5</v>
      </c>
      <c r="M628" s="14">
        <v>2</v>
      </c>
      <c r="N628" s="14">
        <v>155</v>
      </c>
      <c r="O628" s="14">
        <v>815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</row>
    <row r="629" spans="1:25" x14ac:dyDescent="0.2">
      <c r="A629" t="s">
        <v>143</v>
      </c>
      <c r="B629" t="s">
        <v>179</v>
      </c>
      <c r="C629" s="244" t="s">
        <v>280</v>
      </c>
      <c r="D629" s="244" t="s">
        <v>280</v>
      </c>
      <c r="E629">
        <v>1983</v>
      </c>
      <c r="F629">
        <v>1</v>
      </c>
      <c r="G629">
        <v>10</v>
      </c>
      <c r="H629">
        <v>49</v>
      </c>
      <c r="I629">
        <v>1.9752000000000001</v>
      </c>
      <c r="J629" s="14">
        <v>2156</v>
      </c>
      <c r="K629" s="14">
        <v>3010</v>
      </c>
      <c r="L629" s="14">
        <v>5</v>
      </c>
      <c r="M629" s="14">
        <v>1</v>
      </c>
      <c r="N629" s="14">
        <v>206</v>
      </c>
      <c r="O629" s="14">
        <v>732</v>
      </c>
      <c r="P629" s="14" t="s">
        <v>17</v>
      </c>
      <c r="Q629" s="14" t="s">
        <v>17</v>
      </c>
      <c r="R629" s="14" t="s">
        <v>17</v>
      </c>
      <c r="S629" s="14">
        <v>6.4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</row>
    <row r="630" spans="1:25" x14ac:dyDescent="0.2">
      <c r="A630" t="s">
        <v>143</v>
      </c>
      <c r="B630" t="s">
        <v>179</v>
      </c>
      <c r="C630" s="244" t="s">
        <v>280</v>
      </c>
      <c r="D630" s="244" t="s">
        <v>280</v>
      </c>
      <c r="E630">
        <v>1983</v>
      </c>
      <c r="F630">
        <v>1</v>
      </c>
      <c r="G630">
        <v>11</v>
      </c>
      <c r="H630">
        <v>41.87</v>
      </c>
      <c r="I630">
        <v>2.0972</v>
      </c>
      <c r="J630" s="14">
        <v>3304</v>
      </c>
      <c r="K630" s="14">
        <v>3514</v>
      </c>
      <c r="L630" s="14">
        <v>5</v>
      </c>
      <c r="M630" s="14">
        <v>2</v>
      </c>
      <c r="N630" s="14">
        <v>332</v>
      </c>
      <c r="O630" s="14">
        <v>820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</row>
    <row r="631" spans="1:25" x14ac:dyDescent="0.2">
      <c r="A631" t="s">
        <v>143</v>
      </c>
      <c r="B631" t="s">
        <v>179</v>
      </c>
      <c r="C631" s="244" t="s">
        <v>280</v>
      </c>
      <c r="D631" s="244" t="s">
        <v>280</v>
      </c>
      <c r="E631">
        <v>1983</v>
      </c>
      <c r="F631">
        <v>1</v>
      </c>
      <c r="G631">
        <v>12</v>
      </c>
      <c r="H631">
        <v>54.69</v>
      </c>
      <c r="I631">
        <v>2.0531000000000001</v>
      </c>
      <c r="J631" s="14">
        <v>3038</v>
      </c>
      <c r="K631" s="14">
        <v>3185</v>
      </c>
      <c r="L631" s="14">
        <v>5</v>
      </c>
      <c r="M631" s="14">
        <v>2</v>
      </c>
      <c r="N631" s="14">
        <v>203</v>
      </c>
      <c r="O631" s="14">
        <v>655</v>
      </c>
      <c r="P631" s="14" t="s">
        <v>17</v>
      </c>
      <c r="Q631" s="14" t="s">
        <v>17</v>
      </c>
      <c r="R631" s="14" t="s">
        <v>17</v>
      </c>
      <c r="S631" s="14">
        <v>6.5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</row>
    <row r="632" spans="1:25" x14ac:dyDescent="0.2">
      <c r="A632" t="s">
        <v>143</v>
      </c>
      <c r="B632" t="s">
        <v>179</v>
      </c>
      <c r="C632" s="244" t="s">
        <v>280</v>
      </c>
      <c r="D632" s="244" t="s">
        <v>280</v>
      </c>
      <c r="E632">
        <v>1983</v>
      </c>
      <c r="F632">
        <v>1</v>
      </c>
      <c r="G632">
        <v>13</v>
      </c>
      <c r="H632">
        <v>36.42</v>
      </c>
      <c r="I632">
        <v>2.1581999999999999</v>
      </c>
      <c r="J632" s="14">
        <v>3542</v>
      </c>
      <c r="K632" s="14">
        <v>3360</v>
      </c>
      <c r="L632" s="14">
        <v>5</v>
      </c>
      <c r="M632" s="14">
        <v>3</v>
      </c>
      <c r="N632" s="14">
        <v>250</v>
      </c>
      <c r="O632" s="14">
        <v>781</v>
      </c>
      <c r="P632" s="14" t="s">
        <v>17</v>
      </c>
      <c r="Q632" s="14" t="s">
        <v>17</v>
      </c>
      <c r="R632" s="14" t="s">
        <v>17</v>
      </c>
      <c r="S632" s="14">
        <v>6.4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</row>
    <row r="633" spans="1:25" x14ac:dyDescent="0.2">
      <c r="A633" t="s">
        <v>143</v>
      </c>
      <c r="B633" t="s">
        <v>179</v>
      </c>
      <c r="C633" s="244" t="s">
        <v>280</v>
      </c>
      <c r="D633" s="244" t="s">
        <v>280</v>
      </c>
      <c r="E633">
        <v>1983</v>
      </c>
      <c r="F633">
        <v>1</v>
      </c>
      <c r="G633">
        <v>14</v>
      </c>
      <c r="H633">
        <v>48.52</v>
      </c>
      <c r="I633">
        <v>2.1311</v>
      </c>
      <c r="J633" s="14">
        <v>2870</v>
      </c>
      <c r="K633" s="14">
        <v>3178</v>
      </c>
      <c r="L633" s="14">
        <v>5.9</v>
      </c>
      <c r="M633" s="14">
        <v>2</v>
      </c>
      <c r="N633" s="14">
        <v>175</v>
      </c>
      <c r="O633" s="14">
        <v>702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</row>
    <row r="634" spans="1:25" x14ac:dyDescent="0.2">
      <c r="A634" t="s">
        <v>143</v>
      </c>
      <c r="B634" t="s">
        <v>179</v>
      </c>
      <c r="C634" s="244" t="s">
        <v>280</v>
      </c>
      <c r="D634" s="244" t="s">
        <v>280</v>
      </c>
      <c r="E634">
        <v>1983</v>
      </c>
      <c r="F634">
        <v>2</v>
      </c>
      <c r="G634">
        <v>1</v>
      </c>
      <c r="H634">
        <v>34.479999999999997</v>
      </c>
      <c r="I634">
        <v>1.9278</v>
      </c>
      <c r="J634" s="14">
        <v>3836</v>
      </c>
      <c r="K634" s="14">
        <v>3591</v>
      </c>
      <c r="L634" s="14">
        <v>5.3</v>
      </c>
      <c r="M634" s="14">
        <v>1</v>
      </c>
      <c r="N634" s="14">
        <v>64</v>
      </c>
      <c r="O634" s="14">
        <v>627</v>
      </c>
      <c r="P634" s="14" t="s">
        <v>17</v>
      </c>
      <c r="Q634" s="14" t="s">
        <v>17</v>
      </c>
      <c r="R634" s="14" t="s">
        <v>17</v>
      </c>
      <c r="S634" s="14">
        <v>6.7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</row>
    <row r="635" spans="1:25" x14ac:dyDescent="0.2">
      <c r="A635" t="s">
        <v>143</v>
      </c>
      <c r="B635" t="s">
        <v>179</v>
      </c>
      <c r="C635" s="244" t="s">
        <v>280</v>
      </c>
      <c r="D635" s="244" t="s">
        <v>280</v>
      </c>
      <c r="E635">
        <v>1983</v>
      </c>
      <c r="F635">
        <v>2</v>
      </c>
      <c r="G635">
        <v>2</v>
      </c>
      <c r="H635">
        <v>42.35</v>
      </c>
      <c r="I635">
        <v>1.6974</v>
      </c>
      <c r="J635" s="14">
        <v>3836</v>
      </c>
      <c r="K635" s="14">
        <v>3710</v>
      </c>
      <c r="L635" s="14">
        <v>5.3</v>
      </c>
      <c r="M635" s="14">
        <v>0</v>
      </c>
      <c r="N635" s="14">
        <v>82</v>
      </c>
      <c r="O635" s="14">
        <v>757</v>
      </c>
      <c r="P635" s="14" t="s">
        <v>17</v>
      </c>
      <c r="Q635" s="14" t="s">
        <v>17</v>
      </c>
      <c r="R635" s="14" t="s">
        <v>17</v>
      </c>
      <c r="S635" s="14">
        <v>6.6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</row>
    <row r="636" spans="1:25" x14ac:dyDescent="0.2">
      <c r="A636" t="s">
        <v>143</v>
      </c>
      <c r="B636" t="s">
        <v>179</v>
      </c>
      <c r="C636" s="244" t="s">
        <v>280</v>
      </c>
      <c r="D636" s="244" t="s">
        <v>280</v>
      </c>
      <c r="E636">
        <v>1983</v>
      </c>
      <c r="F636">
        <v>2</v>
      </c>
      <c r="G636">
        <v>3</v>
      </c>
      <c r="H636">
        <v>45.01</v>
      </c>
      <c r="I636">
        <v>1.982</v>
      </c>
      <c r="J636" s="14">
        <v>1736</v>
      </c>
      <c r="K636" s="14">
        <v>2618</v>
      </c>
      <c r="L636" s="14">
        <v>5.3</v>
      </c>
      <c r="M636" s="14">
        <v>0</v>
      </c>
      <c r="N636" s="14">
        <v>158</v>
      </c>
      <c r="O636" s="14">
        <v>763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</row>
    <row r="637" spans="1:25" x14ac:dyDescent="0.2">
      <c r="A637" t="s">
        <v>143</v>
      </c>
      <c r="B637" t="s">
        <v>179</v>
      </c>
      <c r="C637" s="244" t="s">
        <v>280</v>
      </c>
      <c r="D637" s="244" t="s">
        <v>280</v>
      </c>
      <c r="E637">
        <v>1983</v>
      </c>
      <c r="F637">
        <v>2</v>
      </c>
      <c r="G637">
        <v>4</v>
      </c>
      <c r="H637">
        <v>52.15</v>
      </c>
      <c r="I637">
        <v>1.8024</v>
      </c>
      <c r="J637" s="14">
        <v>2408</v>
      </c>
      <c r="K637" s="14">
        <v>3535</v>
      </c>
      <c r="L637" s="14">
        <v>5.0999999999999996</v>
      </c>
      <c r="M637" s="14">
        <v>0</v>
      </c>
      <c r="N637" s="14">
        <v>143</v>
      </c>
      <c r="O637" s="14">
        <v>762</v>
      </c>
      <c r="P637" s="14" t="s">
        <v>17</v>
      </c>
      <c r="Q637" s="14" t="s">
        <v>17</v>
      </c>
      <c r="R637" s="14" t="s">
        <v>17</v>
      </c>
      <c r="S637" s="14">
        <v>6.5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</row>
    <row r="638" spans="1:25" x14ac:dyDescent="0.2">
      <c r="A638" t="s">
        <v>143</v>
      </c>
      <c r="B638" t="s">
        <v>179</v>
      </c>
      <c r="C638" s="244" t="s">
        <v>280</v>
      </c>
      <c r="D638" s="244" t="s">
        <v>280</v>
      </c>
      <c r="E638">
        <v>1983</v>
      </c>
      <c r="F638">
        <v>2</v>
      </c>
      <c r="G638">
        <v>5</v>
      </c>
      <c r="H638">
        <v>54.09</v>
      </c>
      <c r="I638">
        <v>2.1615000000000002</v>
      </c>
      <c r="J638" s="14">
        <v>2254</v>
      </c>
      <c r="K638" s="14">
        <v>3668</v>
      </c>
      <c r="L638" s="14">
        <v>4.9000000000000004</v>
      </c>
      <c r="M638" s="14">
        <v>1</v>
      </c>
      <c r="N638" s="14">
        <v>132</v>
      </c>
      <c r="O638" s="14">
        <v>784</v>
      </c>
      <c r="P638" s="14" t="s">
        <v>17</v>
      </c>
      <c r="Q638" s="14" t="s">
        <v>17</v>
      </c>
      <c r="R638" s="14" t="s">
        <v>17</v>
      </c>
      <c r="S638" s="14">
        <v>6.4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</row>
    <row r="639" spans="1:25" x14ac:dyDescent="0.2">
      <c r="A639" t="s">
        <v>143</v>
      </c>
      <c r="B639" t="s">
        <v>179</v>
      </c>
      <c r="C639" s="244" t="s">
        <v>280</v>
      </c>
      <c r="D639" s="244" t="s">
        <v>280</v>
      </c>
      <c r="E639">
        <v>1983</v>
      </c>
      <c r="F639">
        <v>2</v>
      </c>
      <c r="G639">
        <v>6</v>
      </c>
      <c r="H639">
        <v>45.13</v>
      </c>
      <c r="I639">
        <v>2.3479000000000001</v>
      </c>
      <c r="J639" s="14">
        <v>2156</v>
      </c>
      <c r="K639" s="14">
        <v>3472</v>
      </c>
      <c r="L639" s="14">
        <v>4.8</v>
      </c>
      <c r="M639" s="14">
        <v>3</v>
      </c>
      <c r="N639" s="14">
        <v>199</v>
      </c>
      <c r="O639" s="14">
        <v>902</v>
      </c>
      <c r="P639" s="14" t="s">
        <v>17</v>
      </c>
      <c r="Q639" s="14" t="s">
        <v>17</v>
      </c>
      <c r="R639" s="14" t="s">
        <v>17</v>
      </c>
      <c r="S639" s="14">
        <v>6.5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</row>
    <row r="640" spans="1:25" x14ac:dyDescent="0.2">
      <c r="A640" t="s">
        <v>143</v>
      </c>
      <c r="B640" t="s">
        <v>179</v>
      </c>
      <c r="C640" s="244" t="s">
        <v>280</v>
      </c>
      <c r="D640" s="244" t="s">
        <v>280</v>
      </c>
      <c r="E640">
        <v>1983</v>
      </c>
      <c r="F640">
        <v>2</v>
      </c>
      <c r="G640">
        <v>7</v>
      </c>
      <c r="H640">
        <v>34.36</v>
      </c>
      <c r="I640">
        <v>2.4224000000000001</v>
      </c>
      <c r="J640" s="14">
        <v>3360</v>
      </c>
      <c r="K640" s="14">
        <v>3241</v>
      </c>
      <c r="L640" s="14">
        <v>4.7</v>
      </c>
      <c r="M640" s="14">
        <v>3</v>
      </c>
      <c r="N640" s="14">
        <v>233</v>
      </c>
      <c r="O640" s="14">
        <v>767</v>
      </c>
      <c r="P640" s="14" t="s">
        <v>17</v>
      </c>
      <c r="Q640" s="14" t="s">
        <v>17</v>
      </c>
      <c r="R640" s="14" t="s">
        <v>17</v>
      </c>
      <c r="S640" s="14">
        <v>6.3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</row>
    <row r="641" spans="1:25" x14ac:dyDescent="0.2">
      <c r="A641" t="s">
        <v>143</v>
      </c>
      <c r="B641" t="s">
        <v>179</v>
      </c>
      <c r="C641" s="244" t="s">
        <v>280</v>
      </c>
      <c r="D641" s="244" t="s">
        <v>280</v>
      </c>
      <c r="E641">
        <v>1983</v>
      </c>
      <c r="F641">
        <v>2</v>
      </c>
      <c r="G641">
        <v>8</v>
      </c>
      <c r="H641">
        <v>44.89</v>
      </c>
      <c r="I641">
        <v>2.2665999999999999</v>
      </c>
      <c r="J641" s="14">
        <v>2940</v>
      </c>
      <c r="K641" s="14">
        <v>3696</v>
      </c>
      <c r="L641" s="14">
        <v>5</v>
      </c>
      <c r="M641" s="14">
        <v>1</v>
      </c>
      <c r="N641" s="14">
        <v>81</v>
      </c>
      <c r="O641" s="14">
        <v>760</v>
      </c>
      <c r="P641" s="14" t="s">
        <v>17</v>
      </c>
      <c r="Q641" s="14" t="s">
        <v>17</v>
      </c>
      <c r="R641" s="14" t="s">
        <v>17</v>
      </c>
      <c r="S641" s="14">
        <v>6.5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</row>
    <row r="642" spans="1:25" x14ac:dyDescent="0.2">
      <c r="A642" t="s">
        <v>143</v>
      </c>
      <c r="B642" t="s">
        <v>179</v>
      </c>
      <c r="C642" s="244" t="s">
        <v>280</v>
      </c>
      <c r="D642" s="244" t="s">
        <v>280</v>
      </c>
      <c r="E642">
        <v>1983</v>
      </c>
      <c r="F642">
        <v>2</v>
      </c>
      <c r="G642">
        <v>9</v>
      </c>
      <c r="H642">
        <v>46.71</v>
      </c>
      <c r="I642">
        <v>2.2564000000000002</v>
      </c>
      <c r="J642" s="14">
        <v>2912</v>
      </c>
      <c r="K642" s="14">
        <v>3304</v>
      </c>
      <c r="L642" s="14">
        <v>4.8</v>
      </c>
      <c r="M642" s="14">
        <v>2</v>
      </c>
      <c r="N642" s="14">
        <v>166</v>
      </c>
      <c r="O642" s="14">
        <v>758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</row>
    <row r="643" spans="1:25" x14ac:dyDescent="0.2">
      <c r="A643" t="s">
        <v>143</v>
      </c>
      <c r="B643" t="s">
        <v>179</v>
      </c>
      <c r="C643" s="244" t="s">
        <v>280</v>
      </c>
      <c r="D643" s="244" t="s">
        <v>280</v>
      </c>
      <c r="E643">
        <v>1983</v>
      </c>
      <c r="F643">
        <v>2</v>
      </c>
      <c r="G643">
        <v>10</v>
      </c>
      <c r="H643">
        <v>52.76</v>
      </c>
      <c r="I643">
        <v>2.0870000000000002</v>
      </c>
      <c r="J643" s="14">
        <v>3150</v>
      </c>
      <c r="K643" s="14">
        <v>3388</v>
      </c>
      <c r="L643" s="14">
        <v>4.9000000000000004</v>
      </c>
      <c r="M643" s="14">
        <v>2</v>
      </c>
      <c r="N643" s="14">
        <v>235</v>
      </c>
      <c r="O643" s="14">
        <v>808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</row>
    <row r="644" spans="1:25" x14ac:dyDescent="0.2">
      <c r="A644" t="s">
        <v>143</v>
      </c>
      <c r="B644" t="s">
        <v>179</v>
      </c>
      <c r="C644" s="244" t="s">
        <v>280</v>
      </c>
      <c r="D644" s="244" t="s">
        <v>280</v>
      </c>
      <c r="E644">
        <v>1983</v>
      </c>
      <c r="F644">
        <v>2</v>
      </c>
      <c r="G644">
        <v>11</v>
      </c>
      <c r="H644">
        <v>53.24</v>
      </c>
      <c r="I644">
        <v>1.9718</v>
      </c>
      <c r="J644" s="14">
        <v>3276</v>
      </c>
      <c r="K644" s="14">
        <v>3640</v>
      </c>
      <c r="L644" s="14">
        <v>5</v>
      </c>
      <c r="M644" s="14">
        <v>2</v>
      </c>
      <c r="N644" s="14">
        <v>272</v>
      </c>
      <c r="O644" s="14">
        <v>790</v>
      </c>
      <c r="P644" s="14" t="s">
        <v>17</v>
      </c>
      <c r="Q644" s="14" t="s">
        <v>17</v>
      </c>
      <c r="R644" s="14" t="s">
        <v>17</v>
      </c>
      <c r="S644" s="14">
        <v>6.4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</row>
    <row r="645" spans="1:25" x14ac:dyDescent="0.2">
      <c r="A645" t="s">
        <v>143</v>
      </c>
      <c r="B645" t="s">
        <v>179</v>
      </c>
      <c r="C645" s="244" t="s">
        <v>280</v>
      </c>
      <c r="D645" s="244" t="s">
        <v>280</v>
      </c>
      <c r="E645">
        <v>1983</v>
      </c>
      <c r="F645">
        <v>2</v>
      </c>
      <c r="G645">
        <v>12</v>
      </c>
      <c r="H645">
        <v>47.19</v>
      </c>
      <c r="I645">
        <v>2.1311</v>
      </c>
      <c r="J645" s="14">
        <v>3570</v>
      </c>
      <c r="K645" s="14">
        <v>3766</v>
      </c>
      <c r="L645" s="14">
        <v>4.9000000000000004</v>
      </c>
      <c r="M645" s="14">
        <v>3</v>
      </c>
      <c r="N645" s="14">
        <v>268</v>
      </c>
      <c r="O645" s="14">
        <v>738</v>
      </c>
      <c r="P645" s="14" t="s">
        <v>17</v>
      </c>
      <c r="Q645" s="14" t="s">
        <v>17</v>
      </c>
      <c r="R645" s="14" t="s">
        <v>17</v>
      </c>
      <c r="S645" s="14">
        <v>6.5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</row>
    <row r="646" spans="1:25" x14ac:dyDescent="0.2">
      <c r="A646" t="s">
        <v>143</v>
      </c>
      <c r="B646" t="s">
        <v>179</v>
      </c>
      <c r="C646" s="244" t="s">
        <v>280</v>
      </c>
      <c r="D646" s="244" t="s">
        <v>280</v>
      </c>
      <c r="E646">
        <v>1983</v>
      </c>
      <c r="F646">
        <v>2</v>
      </c>
      <c r="G646">
        <v>13</v>
      </c>
      <c r="H646">
        <v>31.46</v>
      </c>
      <c r="I646">
        <v>2.3715999999999999</v>
      </c>
      <c r="J646" s="14">
        <v>3598</v>
      </c>
      <c r="K646" s="14">
        <v>4074</v>
      </c>
      <c r="L646" s="14">
        <v>4.7</v>
      </c>
      <c r="M646" s="14">
        <v>7</v>
      </c>
      <c r="N646" s="14">
        <v>325</v>
      </c>
      <c r="O646" s="14">
        <v>725</v>
      </c>
      <c r="P646" s="14" t="s">
        <v>17</v>
      </c>
      <c r="Q646" s="14" t="s">
        <v>17</v>
      </c>
      <c r="R646" s="14" t="s">
        <v>17</v>
      </c>
      <c r="S646" s="14">
        <v>6.4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</row>
    <row r="647" spans="1:25" x14ac:dyDescent="0.2">
      <c r="A647" t="s">
        <v>143</v>
      </c>
      <c r="B647" t="s">
        <v>179</v>
      </c>
      <c r="C647" s="244" t="s">
        <v>280</v>
      </c>
      <c r="D647" s="244" t="s">
        <v>280</v>
      </c>
      <c r="E647">
        <v>1983</v>
      </c>
      <c r="F647">
        <v>2</v>
      </c>
      <c r="G647">
        <v>14</v>
      </c>
      <c r="H647">
        <v>43.56</v>
      </c>
      <c r="I647">
        <v>2.27</v>
      </c>
      <c r="J647" s="14">
        <v>3094</v>
      </c>
      <c r="K647" s="14">
        <v>3437</v>
      </c>
      <c r="L647" s="14">
        <v>4.5</v>
      </c>
      <c r="M647" s="14">
        <v>3</v>
      </c>
      <c r="N647" s="14">
        <v>206</v>
      </c>
      <c r="O647" s="14">
        <v>736</v>
      </c>
      <c r="P647" s="14" t="s">
        <v>17</v>
      </c>
      <c r="Q647" s="14" t="s">
        <v>17</v>
      </c>
      <c r="R647" s="14" t="s">
        <v>17</v>
      </c>
      <c r="S647" s="14">
        <v>6.5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</row>
    <row r="648" spans="1:25" x14ac:dyDescent="0.2">
      <c r="A648" t="s">
        <v>143</v>
      </c>
      <c r="B648" t="s">
        <v>179</v>
      </c>
      <c r="C648" s="244" t="s">
        <v>280</v>
      </c>
      <c r="D648" s="244" t="s">
        <v>280</v>
      </c>
      <c r="E648">
        <v>1983</v>
      </c>
      <c r="F648">
        <v>3</v>
      </c>
      <c r="G648">
        <v>1</v>
      </c>
      <c r="H648">
        <v>44.77</v>
      </c>
      <c r="I648">
        <v>1.9617</v>
      </c>
      <c r="J648" s="14">
        <v>2800</v>
      </c>
      <c r="K648" s="14">
        <v>3136</v>
      </c>
      <c r="L648" s="14">
        <v>5.5</v>
      </c>
      <c r="M648" s="14">
        <v>3</v>
      </c>
      <c r="N648" s="14">
        <v>62</v>
      </c>
      <c r="O648" s="14">
        <v>695</v>
      </c>
      <c r="P648" s="14" t="s">
        <v>17</v>
      </c>
      <c r="Q648" s="14" t="s">
        <v>17</v>
      </c>
      <c r="R648" s="14" t="s">
        <v>17</v>
      </c>
      <c r="S648" s="14">
        <v>6.7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</row>
    <row r="649" spans="1:25" x14ac:dyDescent="0.2">
      <c r="A649" t="s">
        <v>143</v>
      </c>
      <c r="B649" t="s">
        <v>179</v>
      </c>
      <c r="C649" s="244" t="s">
        <v>280</v>
      </c>
      <c r="D649" s="244" t="s">
        <v>280</v>
      </c>
      <c r="E649">
        <v>1983</v>
      </c>
      <c r="F649">
        <v>3</v>
      </c>
      <c r="G649">
        <v>2</v>
      </c>
      <c r="H649">
        <v>37.270000000000003</v>
      </c>
      <c r="I649">
        <v>1.7346999999999999</v>
      </c>
      <c r="J649" s="14">
        <v>3486</v>
      </c>
      <c r="K649" s="14">
        <v>3430</v>
      </c>
      <c r="L649" s="14">
        <v>5.3</v>
      </c>
      <c r="M649" s="14">
        <v>0</v>
      </c>
      <c r="N649" s="14">
        <v>193</v>
      </c>
      <c r="O649" s="14">
        <v>852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</row>
    <row r="650" spans="1:25" x14ac:dyDescent="0.2">
      <c r="A650" t="s">
        <v>143</v>
      </c>
      <c r="B650" t="s">
        <v>179</v>
      </c>
      <c r="C650" s="244" t="s">
        <v>280</v>
      </c>
      <c r="D650" s="244" t="s">
        <v>280</v>
      </c>
      <c r="E650">
        <v>1983</v>
      </c>
      <c r="F650">
        <v>3</v>
      </c>
      <c r="G650">
        <v>3</v>
      </c>
      <c r="H650">
        <v>50.46</v>
      </c>
      <c r="I650">
        <v>1.7923</v>
      </c>
      <c r="J650" s="14">
        <v>3444</v>
      </c>
      <c r="K650" s="14">
        <v>3619</v>
      </c>
      <c r="L650" s="14">
        <v>5.0999999999999996</v>
      </c>
      <c r="M650" s="14">
        <v>0</v>
      </c>
      <c r="N650" s="14">
        <v>248</v>
      </c>
      <c r="O650" s="14">
        <v>945</v>
      </c>
      <c r="P650" s="14" t="s">
        <v>17</v>
      </c>
      <c r="Q650" s="14" t="s">
        <v>17</v>
      </c>
      <c r="R650" s="14" t="s">
        <v>17</v>
      </c>
      <c r="S650" s="14">
        <v>6.6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</row>
    <row r="651" spans="1:25" x14ac:dyDescent="0.2">
      <c r="A651" t="s">
        <v>143</v>
      </c>
      <c r="B651" t="s">
        <v>179</v>
      </c>
      <c r="C651" s="244" t="s">
        <v>280</v>
      </c>
      <c r="D651" s="244" t="s">
        <v>280</v>
      </c>
      <c r="E651">
        <v>1983</v>
      </c>
      <c r="F651">
        <v>3</v>
      </c>
      <c r="G651">
        <v>4</v>
      </c>
      <c r="H651">
        <v>60.14</v>
      </c>
      <c r="I651">
        <v>1.9379</v>
      </c>
      <c r="J651" s="14">
        <v>2982</v>
      </c>
      <c r="K651" s="14">
        <v>3591</v>
      </c>
      <c r="L651" s="14">
        <v>5.0999999999999996</v>
      </c>
      <c r="M651" s="14">
        <v>2</v>
      </c>
      <c r="N651" s="14">
        <v>216</v>
      </c>
      <c r="O651" s="14">
        <v>863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</row>
    <row r="652" spans="1:25" x14ac:dyDescent="0.2">
      <c r="A652" t="s">
        <v>143</v>
      </c>
      <c r="B652" t="s">
        <v>179</v>
      </c>
      <c r="C652" s="244" t="s">
        <v>280</v>
      </c>
      <c r="D652" s="244" t="s">
        <v>280</v>
      </c>
      <c r="E652">
        <v>1983</v>
      </c>
      <c r="F652">
        <v>3</v>
      </c>
      <c r="G652">
        <v>5</v>
      </c>
      <c r="H652">
        <v>51.79</v>
      </c>
      <c r="I652">
        <v>2.1107</v>
      </c>
      <c r="J652" s="14">
        <v>3094</v>
      </c>
      <c r="K652" s="14">
        <v>3535</v>
      </c>
      <c r="L652" s="14">
        <v>5</v>
      </c>
      <c r="M652" s="14">
        <v>2</v>
      </c>
      <c r="N652" s="14">
        <v>234</v>
      </c>
      <c r="O652" s="14">
        <v>776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</row>
    <row r="653" spans="1:25" x14ac:dyDescent="0.2">
      <c r="A653" t="s">
        <v>143</v>
      </c>
      <c r="B653" t="s">
        <v>179</v>
      </c>
      <c r="C653" s="244" t="s">
        <v>280</v>
      </c>
      <c r="D653" s="244" t="s">
        <v>280</v>
      </c>
      <c r="E653">
        <v>1983</v>
      </c>
      <c r="F653">
        <v>3</v>
      </c>
      <c r="G653">
        <v>6</v>
      </c>
      <c r="H653">
        <v>45.37</v>
      </c>
      <c r="I653">
        <v>2.2429000000000001</v>
      </c>
      <c r="J653" s="14">
        <v>3402</v>
      </c>
      <c r="K653" s="14">
        <v>4004</v>
      </c>
      <c r="L653" s="14">
        <v>4.9000000000000004</v>
      </c>
      <c r="M653" s="14">
        <v>1</v>
      </c>
      <c r="N653" s="14">
        <v>203</v>
      </c>
      <c r="O653" s="14">
        <v>807</v>
      </c>
      <c r="P653" s="14" t="s">
        <v>17</v>
      </c>
      <c r="Q653" s="14" t="s">
        <v>17</v>
      </c>
      <c r="R653" s="14" t="s">
        <v>17</v>
      </c>
      <c r="S653" s="14">
        <v>6.4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</row>
    <row r="654" spans="1:25" x14ac:dyDescent="0.2">
      <c r="A654" t="s">
        <v>143</v>
      </c>
      <c r="B654" t="s">
        <v>179</v>
      </c>
      <c r="C654" s="244" t="s">
        <v>280</v>
      </c>
      <c r="D654" s="244" t="s">
        <v>280</v>
      </c>
      <c r="E654">
        <v>1983</v>
      </c>
      <c r="F654">
        <v>3</v>
      </c>
      <c r="G654">
        <v>7</v>
      </c>
      <c r="H654">
        <v>33.64</v>
      </c>
      <c r="I654">
        <v>2.6528</v>
      </c>
      <c r="J654" s="14">
        <v>3458</v>
      </c>
      <c r="K654" s="14">
        <v>3948</v>
      </c>
      <c r="L654" s="14">
        <v>4.8</v>
      </c>
      <c r="M654" s="14">
        <v>3</v>
      </c>
      <c r="N654" s="14">
        <v>183</v>
      </c>
      <c r="O654" s="14">
        <v>777</v>
      </c>
      <c r="P654" s="14" t="s">
        <v>17</v>
      </c>
      <c r="Q654" s="14" t="s">
        <v>17</v>
      </c>
      <c r="R654" s="14" t="s">
        <v>17</v>
      </c>
      <c r="S654" s="14">
        <v>6.5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</row>
    <row r="655" spans="1:25" x14ac:dyDescent="0.2">
      <c r="A655" t="s">
        <v>143</v>
      </c>
      <c r="B655" t="s">
        <v>179</v>
      </c>
      <c r="C655" s="244" t="s">
        <v>280</v>
      </c>
      <c r="D655" s="244" t="s">
        <v>280</v>
      </c>
      <c r="E655">
        <v>1983</v>
      </c>
      <c r="F655">
        <v>3</v>
      </c>
      <c r="G655">
        <v>8</v>
      </c>
      <c r="H655">
        <v>50.34</v>
      </c>
      <c r="I655">
        <v>2.2766999999999999</v>
      </c>
      <c r="J655" s="14">
        <v>2800</v>
      </c>
      <c r="K655" s="14">
        <v>3094</v>
      </c>
      <c r="L655" s="14">
        <v>5</v>
      </c>
      <c r="M655" s="14">
        <v>3</v>
      </c>
      <c r="N655" s="14">
        <v>104</v>
      </c>
      <c r="O655" s="14">
        <v>896</v>
      </c>
      <c r="P655" s="14" t="s">
        <v>17</v>
      </c>
      <c r="Q655" s="14" t="s">
        <v>17</v>
      </c>
      <c r="R655" s="14" t="s">
        <v>17</v>
      </c>
      <c r="S655" s="14">
        <v>6.6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</row>
    <row r="656" spans="1:25" x14ac:dyDescent="0.2">
      <c r="A656" t="s">
        <v>143</v>
      </c>
      <c r="B656" t="s">
        <v>179</v>
      </c>
      <c r="C656" s="244" t="s">
        <v>280</v>
      </c>
      <c r="D656" s="244" t="s">
        <v>280</v>
      </c>
      <c r="E656">
        <v>1983</v>
      </c>
      <c r="F656">
        <v>3</v>
      </c>
      <c r="G656">
        <v>9</v>
      </c>
      <c r="H656">
        <v>50.7</v>
      </c>
      <c r="I656">
        <v>2.1175000000000002</v>
      </c>
      <c r="J656" s="14">
        <v>2940</v>
      </c>
      <c r="K656" s="14">
        <v>3696</v>
      </c>
      <c r="L656" s="14">
        <v>5</v>
      </c>
      <c r="M656" s="14">
        <v>1</v>
      </c>
      <c r="N656" s="14">
        <v>180</v>
      </c>
      <c r="O656" s="14">
        <v>822</v>
      </c>
      <c r="P656" s="14" t="s">
        <v>17</v>
      </c>
      <c r="Q656" s="14" t="s">
        <v>17</v>
      </c>
      <c r="R656" s="14" t="s">
        <v>17</v>
      </c>
      <c r="S656" s="14">
        <v>6.5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</row>
    <row r="657" spans="1:25" x14ac:dyDescent="0.2">
      <c r="A657" t="s">
        <v>143</v>
      </c>
      <c r="B657" t="s">
        <v>179</v>
      </c>
      <c r="C657" s="244" t="s">
        <v>280</v>
      </c>
      <c r="D657" s="244" t="s">
        <v>280</v>
      </c>
      <c r="E657">
        <v>1983</v>
      </c>
      <c r="F657">
        <v>3</v>
      </c>
      <c r="G657">
        <v>10</v>
      </c>
      <c r="H657">
        <v>51.67</v>
      </c>
      <c r="I657">
        <v>2.1208999999999998</v>
      </c>
      <c r="J657" s="14">
        <v>3374</v>
      </c>
      <c r="K657" s="14">
        <v>3766</v>
      </c>
      <c r="L657" s="14">
        <v>5</v>
      </c>
      <c r="M657" s="14">
        <v>2</v>
      </c>
      <c r="N657" s="14">
        <v>208</v>
      </c>
      <c r="O657" s="14">
        <v>877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</row>
    <row r="658" spans="1:25" x14ac:dyDescent="0.2">
      <c r="A658" t="s">
        <v>143</v>
      </c>
      <c r="B658" t="s">
        <v>179</v>
      </c>
      <c r="C658" s="244" t="s">
        <v>280</v>
      </c>
      <c r="D658" s="244" t="s">
        <v>280</v>
      </c>
      <c r="E658">
        <v>1983</v>
      </c>
      <c r="F658">
        <v>3</v>
      </c>
      <c r="G658">
        <v>11</v>
      </c>
      <c r="H658">
        <v>53.24</v>
      </c>
      <c r="I658">
        <v>1.9683999999999999</v>
      </c>
      <c r="J658" s="14">
        <v>3164</v>
      </c>
      <c r="K658" s="14">
        <v>3605</v>
      </c>
      <c r="L658" s="14">
        <v>4.9000000000000004</v>
      </c>
      <c r="M658" s="14">
        <v>2</v>
      </c>
      <c r="N658" s="14">
        <v>318</v>
      </c>
      <c r="O658" s="14">
        <v>930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</row>
    <row r="659" spans="1:25" x14ac:dyDescent="0.2">
      <c r="A659" t="s">
        <v>143</v>
      </c>
      <c r="B659" t="s">
        <v>179</v>
      </c>
      <c r="C659" s="244" t="s">
        <v>280</v>
      </c>
      <c r="D659" s="244" t="s">
        <v>280</v>
      </c>
      <c r="E659">
        <v>1983</v>
      </c>
      <c r="F659">
        <v>3</v>
      </c>
      <c r="G659">
        <v>12</v>
      </c>
      <c r="H659">
        <v>49.37</v>
      </c>
      <c r="I659">
        <v>2.0937999999999999</v>
      </c>
      <c r="J659" s="14">
        <v>3374</v>
      </c>
      <c r="K659" s="14">
        <v>3143</v>
      </c>
      <c r="L659" s="14">
        <v>5.0999999999999996</v>
      </c>
      <c r="M659" s="14">
        <v>1</v>
      </c>
      <c r="N659" s="14">
        <v>223</v>
      </c>
      <c r="O659" s="14">
        <v>660</v>
      </c>
      <c r="P659" s="14" t="s">
        <v>17</v>
      </c>
      <c r="Q659" s="14" t="s">
        <v>17</v>
      </c>
      <c r="R659" s="14" t="s">
        <v>17</v>
      </c>
      <c r="S659" s="14">
        <v>6.6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</row>
    <row r="660" spans="1:25" x14ac:dyDescent="0.2">
      <c r="A660" t="s">
        <v>143</v>
      </c>
      <c r="B660" t="s">
        <v>179</v>
      </c>
      <c r="C660" s="244" t="s">
        <v>280</v>
      </c>
      <c r="D660" s="244" t="s">
        <v>280</v>
      </c>
      <c r="E660">
        <v>1983</v>
      </c>
      <c r="F660">
        <v>3</v>
      </c>
      <c r="G660">
        <v>13</v>
      </c>
      <c r="H660">
        <v>31.1</v>
      </c>
      <c r="I660">
        <v>2.3479000000000001</v>
      </c>
      <c r="J660" s="14">
        <v>3878</v>
      </c>
      <c r="K660" s="14">
        <v>3759</v>
      </c>
      <c r="L660" s="14">
        <v>4.9000000000000004</v>
      </c>
      <c r="M660" s="14">
        <v>5</v>
      </c>
      <c r="N660" s="14">
        <v>313</v>
      </c>
      <c r="O660" s="14">
        <v>863</v>
      </c>
      <c r="P660" s="14" t="s">
        <v>17</v>
      </c>
      <c r="Q660" s="14" t="s">
        <v>17</v>
      </c>
      <c r="R660" s="14" t="s">
        <v>17</v>
      </c>
      <c r="S660" s="14">
        <v>6.5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</row>
    <row r="661" spans="1:25" x14ac:dyDescent="0.2">
      <c r="A661" t="s">
        <v>143</v>
      </c>
      <c r="B661" t="s">
        <v>179</v>
      </c>
      <c r="C661" s="244" t="s">
        <v>280</v>
      </c>
      <c r="D661" s="244" t="s">
        <v>280</v>
      </c>
      <c r="E661">
        <v>1983</v>
      </c>
      <c r="F661">
        <v>3</v>
      </c>
      <c r="G661">
        <v>14</v>
      </c>
      <c r="H661">
        <v>52.03</v>
      </c>
      <c r="I661">
        <v>2.0598999999999998</v>
      </c>
      <c r="J661" s="14">
        <v>3024</v>
      </c>
      <c r="K661" s="14">
        <v>3430</v>
      </c>
      <c r="L661" s="14">
        <v>5</v>
      </c>
      <c r="M661" s="14">
        <v>0</v>
      </c>
      <c r="N661" s="14">
        <v>134</v>
      </c>
      <c r="O661" s="14">
        <v>759</v>
      </c>
      <c r="P661" s="14" t="s">
        <v>17</v>
      </c>
      <c r="Q661" s="14" t="s">
        <v>17</v>
      </c>
      <c r="R661" s="14" t="s">
        <v>17</v>
      </c>
      <c r="S661" s="14">
        <v>6.6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</row>
    <row r="662" spans="1:25" x14ac:dyDescent="0.2">
      <c r="A662" t="s">
        <v>143</v>
      </c>
      <c r="B662" t="s">
        <v>179</v>
      </c>
      <c r="C662" s="244" t="s">
        <v>280</v>
      </c>
      <c r="D662" s="244" t="s">
        <v>280</v>
      </c>
      <c r="E662">
        <v>1983</v>
      </c>
      <c r="F662">
        <v>4</v>
      </c>
      <c r="G662">
        <v>1</v>
      </c>
      <c r="H662">
        <v>40.049999999999997</v>
      </c>
      <c r="I662">
        <v>1.9582999999999999</v>
      </c>
      <c r="J662" s="14">
        <v>3486</v>
      </c>
      <c r="K662" s="14">
        <v>4305</v>
      </c>
      <c r="L662" s="14">
        <v>5.2</v>
      </c>
      <c r="M662" s="14">
        <v>0</v>
      </c>
      <c r="N662" s="14">
        <v>78</v>
      </c>
      <c r="O662" s="14">
        <v>670</v>
      </c>
      <c r="P662" s="14" t="s">
        <v>17</v>
      </c>
      <c r="Q662" s="14" t="s">
        <v>17</v>
      </c>
      <c r="R662" s="14" t="s">
        <v>17</v>
      </c>
      <c r="S662" s="14">
        <v>6.7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</row>
    <row r="663" spans="1:25" x14ac:dyDescent="0.2">
      <c r="A663" t="s">
        <v>143</v>
      </c>
      <c r="B663" t="s">
        <v>179</v>
      </c>
      <c r="C663" s="244" t="s">
        <v>280</v>
      </c>
      <c r="D663" s="244" t="s">
        <v>280</v>
      </c>
      <c r="E663">
        <v>1983</v>
      </c>
      <c r="F663">
        <v>4</v>
      </c>
      <c r="G663">
        <v>2</v>
      </c>
      <c r="H663">
        <v>38.96</v>
      </c>
      <c r="I663">
        <v>1.9988999999999999</v>
      </c>
      <c r="J663" s="14">
        <v>3976</v>
      </c>
      <c r="K663" s="14">
        <v>4137</v>
      </c>
      <c r="L663" s="14">
        <v>5.3</v>
      </c>
      <c r="M663" s="14">
        <v>0</v>
      </c>
      <c r="N663" s="14">
        <v>211</v>
      </c>
      <c r="O663" s="14">
        <v>826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</row>
    <row r="664" spans="1:25" x14ac:dyDescent="0.2">
      <c r="A664" t="s">
        <v>143</v>
      </c>
      <c r="B664" t="s">
        <v>179</v>
      </c>
      <c r="C664" s="244" t="s">
        <v>280</v>
      </c>
      <c r="D664" s="244" t="s">
        <v>280</v>
      </c>
      <c r="E664">
        <v>1983</v>
      </c>
      <c r="F664">
        <v>4</v>
      </c>
      <c r="G664">
        <v>3</v>
      </c>
      <c r="H664">
        <v>51.06</v>
      </c>
      <c r="I664">
        <v>1.9413</v>
      </c>
      <c r="J664" s="14">
        <v>3248</v>
      </c>
      <c r="K664" s="14">
        <v>4179</v>
      </c>
      <c r="L664" s="14">
        <v>5.0999999999999996</v>
      </c>
      <c r="M664" s="14">
        <v>0</v>
      </c>
      <c r="N664" s="14">
        <v>225</v>
      </c>
      <c r="O664" s="14">
        <v>781</v>
      </c>
      <c r="P664" s="14" t="s">
        <v>17</v>
      </c>
      <c r="Q664" s="14" t="s">
        <v>17</v>
      </c>
      <c r="R664" s="14" t="s">
        <v>17</v>
      </c>
      <c r="S664" s="14">
        <v>6.6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</row>
    <row r="665" spans="1:25" x14ac:dyDescent="0.2">
      <c r="A665" t="s">
        <v>143</v>
      </c>
      <c r="B665" t="s">
        <v>179</v>
      </c>
      <c r="C665" s="244" t="s">
        <v>280</v>
      </c>
      <c r="D665" s="244" t="s">
        <v>280</v>
      </c>
      <c r="E665">
        <v>1983</v>
      </c>
      <c r="F665">
        <v>4</v>
      </c>
      <c r="G665">
        <v>4</v>
      </c>
      <c r="H665">
        <v>53.72</v>
      </c>
      <c r="I665">
        <v>1.9718</v>
      </c>
      <c r="J665" s="14">
        <v>3290</v>
      </c>
      <c r="K665" s="14">
        <v>4060</v>
      </c>
      <c r="L665" s="14">
        <v>5</v>
      </c>
      <c r="M665" s="14">
        <v>1</v>
      </c>
      <c r="N665" s="14">
        <v>212</v>
      </c>
      <c r="O665" s="14">
        <v>828</v>
      </c>
      <c r="P665" s="14" t="s">
        <v>17</v>
      </c>
      <c r="Q665" s="14" t="s">
        <v>17</v>
      </c>
      <c r="R665" s="14" t="s">
        <v>17</v>
      </c>
      <c r="S665" s="14">
        <v>6.5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</row>
    <row r="666" spans="1:25" x14ac:dyDescent="0.2">
      <c r="A666" t="s">
        <v>143</v>
      </c>
      <c r="B666" t="s">
        <v>179</v>
      </c>
      <c r="C666" s="244" t="s">
        <v>280</v>
      </c>
      <c r="D666" s="244" t="s">
        <v>280</v>
      </c>
      <c r="E666">
        <v>1983</v>
      </c>
      <c r="F666">
        <v>4</v>
      </c>
      <c r="G666">
        <v>5</v>
      </c>
      <c r="H666">
        <v>48.64</v>
      </c>
      <c r="I666">
        <v>2.1175000000000002</v>
      </c>
      <c r="J666" s="14">
        <v>3276</v>
      </c>
      <c r="K666" s="14">
        <v>4053</v>
      </c>
      <c r="L666" s="14">
        <v>4.8</v>
      </c>
      <c r="M666" s="14">
        <v>2</v>
      </c>
      <c r="N666" s="14">
        <v>251</v>
      </c>
      <c r="O666" s="14">
        <v>967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</row>
    <row r="667" spans="1:25" x14ac:dyDescent="0.2">
      <c r="A667" t="s">
        <v>143</v>
      </c>
      <c r="B667" t="s">
        <v>179</v>
      </c>
      <c r="C667" s="244" t="s">
        <v>280</v>
      </c>
      <c r="D667" s="244" t="s">
        <v>280</v>
      </c>
      <c r="E667">
        <v>1983</v>
      </c>
      <c r="F667">
        <v>4</v>
      </c>
      <c r="G667">
        <v>6</v>
      </c>
      <c r="H667">
        <v>47.67</v>
      </c>
      <c r="I667">
        <v>2.3071999999999999</v>
      </c>
      <c r="J667" s="14">
        <v>2996</v>
      </c>
      <c r="K667" s="14">
        <v>3871</v>
      </c>
      <c r="L667" s="14">
        <v>4.8</v>
      </c>
      <c r="M667" s="14">
        <v>0</v>
      </c>
      <c r="N667" s="14">
        <v>254</v>
      </c>
      <c r="O667" s="14">
        <v>932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</row>
    <row r="668" spans="1:25" x14ac:dyDescent="0.2">
      <c r="A668" t="s">
        <v>143</v>
      </c>
      <c r="B668" t="s">
        <v>179</v>
      </c>
      <c r="C668" s="244" t="s">
        <v>280</v>
      </c>
      <c r="D668" s="244" t="s">
        <v>280</v>
      </c>
      <c r="E668">
        <v>1983</v>
      </c>
      <c r="F668">
        <v>4</v>
      </c>
      <c r="G668">
        <v>7</v>
      </c>
      <c r="H668">
        <v>45.01</v>
      </c>
      <c r="I668">
        <v>2.4529000000000001</v>
      </c>
      <c r="J668" s="14">
        <v>3276</v>
      </c>
      <c r="K668" s="14">
        <v>4018</v>
      </c>
      <c r="L668" s="14">
        <v>4.7</v>
      </c>
      <c r="M668" s="14">
        <v>1</v>
      </c>
      <c r="N668" s="14">
        <v>110</v>
      </c>
      <c r="O668" s="14">
        <v>711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</row>
    <row r="669" spans="1:25" x14ac:dyDescent="0.2">
      <c r="A669" t="s">
        <v>143</v>
      </c>
      <c r="B669" t="s">
        <v>179</v>
      </c>
      <c r="C669" s="244" t="s">
        <v>280</v>
      </c>
      <c r="D669" s="244" t="s">
        <v>280</v>
      </c>
      <c r="E669">
        <v>1983</v>
      </c>
      <c r="F669">
        <v>4</v>
      </c>
      <c r="G669">
        <v>8</v>
      </c>
      <c r="H669">
        <v>39.93</v>
      </c>
      <c r="I669">
        <v>2.2021999999999999</v>
      </c>
      <c r="J669" s="14">
        <v>2674</v>
      </c>
      <c r="K669" s="14">
        <v>3395</v>
      </c>
      <c r="L669" s="14">
        <v>4.8</v>
      </c>
      <c r="M669" s="14">
        <v>0</v>
      </c>
      <c r="N669" s="14">
        <v>100</v>
      </c>
      <c r="O669" s="14">
        <v>826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</row>
    <row r="670" spans="1:25" x14ac:dyDescent="0.2">
      <c r="A670" t="s">
        <v>143</v>
      </c>
      <c r="B670" t="s">
        <v>179</v>
      </c>
      <c r="C670" s="244" t="s">
        <v>280</v>
      </c>
      <c r="D670" s="244" t="s">
        <v>280</v>
      </c>
      <c r="E670">
        <v>1983</v>
      </c>
      <c r="F670">
        <v>4</v>
      </c>
      <c r="G670">
        <v>9</v>
      </c>
      <c r="H670">
        <v>50.21</v>
      </c>
      <c r="I670">
        <v>2.3037999999999998</v>
      </c>
      <c r="J670" s="14">
        <v>3584</v>
      </c>
      <c r="K670" s="14">
        <v>3577</v>
      </c>
      <c r="L670" s="14">
        <v>4.9000000000000004</v>
      </c>
      <c r="M670" s="14">
        <v>0</v>
      </c>
      <c r="N670" s="14">
        <v>176</v>
      </c>
      <c r="O670" s="14">
        <v>828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</row>
    <row r="671" spans="1:25" x14ac:dyDescent="0.2">
      <c r="A671" t="s">
        <v>143</v>
      </c>
      <c r="B671" t="s">
        <v>179</v>
      </c>
      <c r="C671" s="244" t="s">
        <v>280</v>
      </c>
      <c r="D671" s="244" t="s">
        <v>280</v>
      </c>
      <c r="E671">
        <v>1983</v>
      </c>
      <c r="F671">
        <v>4</v>
      </c>
      <c r="G671">
        <v>10</v>
      </c>
      <c r="H671">
        <v>49.49</v>
      </c>
      <c r="I671">
        <v>2.2225000000000001</v>
      </c>
      <c r="J671" s="14">
        <v>4102</v>
      </c>
      <c r="K671" s="14">
        <v>4214</v>
      </c>
      <c r="L671" s="14">
        <v>5</v>
      </c>
      <c r="M671" s="14">
        <v>1</v>
      </c>
      <c r="N671" s="14">
        <v>247</v>
      </c>
      <c r="O671" s="14">
        <v>914</v>
      </c>
      <c r="P671" s="14" t="s">
        <v>17</v>
      </c>
      <c r="Q671" s="14" t="s">
        <v>17</v>
      </c>
      <c r="R671" s="14" t="s">
        <v>17</v>
      </c>
      <c r="S671" s="14">
        <v>6.6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</row>
    <row r="672" spans="1:25" x14ac:dyDescent="0.2">
      <c r="A672" t="s">
        <v>143</v>
      </c>
      <c r="B672" t="s">
        <v>179</v>
      </c>
      <c r="C672" s="244" t="s">
        <v>280</v>
      </c>
      <c r="D672" s="244" t="s">
        <v>280</v>
      </c>
      <c r="E672">
        <v>1983</v>
      </c>
      <c r="F672">
        <v>4</v>
      </c>
      <c r="G672">
        <v>11</v>
      </c>
      <c r="H672">
        <v>46.1</v>
      </c>
      <c r="I672">
        <v>2.1343999999999999</v>
      </c>
      <c r="J672" s="14">
        <v>3486</v>
      </c>
      <c r="K672" s="14">
        <v>3815</v>
      </c>
      <c r="L672" s="14">
        <v>4.9000000000000004</v>
      </c>
      <c r="M672" s="14">
        <v>0</v>
      </c>
      <c r="N672" s="14">
        <v>256</v>
      </c>
      <c r="O672" s="14">
        <v>767</v>
      </c>
      <c r="P672" s="14" t="s">
        <v>17</v>
      </c>
      <c r="Q672" s="14" t="s">
        <v>17</v>
      </c>
      <c r="R672" s="14" t="s">
        <v>17</v>
      </c>
      <c r="S672" s="14">
        <v>6.5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</row>
    <row r="673" spans="1:25" x14ac:dyDescent="0.2">
      <c r="A673" t="s">
        <v>143</v>
      </c>
      <c r="B673" t="s">
        <v>179</v>
      </c>
      <c r="C673" s="244" t="s">
        <v>280</v>
      </c>
      <c r="D673" s="244" t="s">
        <v>280</v>
      </c>
      <c r="E673">
        <v>1983</v>
      </c>
      <c r="F673">
        <v>4</v>
      </c>
      <c r="G673">
        <v>12</v>
      </c>
      <c r="H673">
        <v>47.92</v>
      </c>
      <c r="I673">
        <v>2.2429000000000001</v>
      </c>
      <c r="J673" s="14">
        <v>3836</v>
      </c>
      <c r="K673" s="14">
        <v>4935</v>
      </c>
      <c r="L673" s="14">
        <v>5</v>
      </c>
      <c r="M673" s="14">
        <v>0</v>
      </c>
      <c r="N673" s="14">
        <v>195</v>
      </c>
      <c r="O673" s="14">
        <v>574</v>
      </c>
      <c r="P673" s="14" t="s">
        <v>17</v>
      </c>
      <c r="Q673" s="14" t="s">
        <v>17</v>
      </c>
      <c r="R673" s="14" t="s">
        <v>17</v>
      </c>
      <c r="S673" s="14">
        <v>6.6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</row>
    <row r="674" spans="1:25" x14ac:dyDescent="0.2">
      <c r="A674" t="s">
        <v>143</v>
      </c>
      <c r="B674" t="s">
        <v>179</v>
      </c>
      <c r="C674" s="244" t="s">
        <v>280</v>
      </c>
      <c r="D674" s="244" t="s">
        <v>280</v>
      </c>
      <c r="E674">
        <v>1983</v>
      </c>
      <c r="F674">
        <v>4</v>
      </c>
      <c r="G674">
        <v>13</v>
      </c>
      <c r="H674">
        <v>33.880000000000003</v>
      </c>
      <c r="I674">
        <v>2.375</v>
      </c>
      <c r="J674" s="14">
        <v>2940</v>
      </c>
      <c r="K674" s="14">
        <v>4032</v>
      </c>
      <c r="L674" s="14">
        <v>4.7</v>
      </c>
      <c r="M674" s="14">
        <v>2</v>
      </c>
      <c r="N674" s="14">
        <v>308</v>
      </c>
      <c r="O674" s="14">
        <v>934</v>
      </c>
      <c r="P674" s="14" t="s">
        <v>17</v>
      </c>
      <c r="Q674" s="14" t="s">
        <v>17</v>
      </c>
      <c r="R674" s="14" t="s">
        <v>17</v>
      </c>
      <c r="S674" s="14">
        <v>6.3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</row>
    <row r="675" spans="1:25" x14ac:dyDescent="0.2">
      <c r="A675" t="s">
        <v>143</v>
      </c>
      <c r="B675" t="s">
        <v>179</v>
      </c>
      <c r="C675" s="244" t="s">
        <v>280</v>
      </c>
      <c r="D675" s="244" t="s">
        <v>280</v>
      </c>
      <c r="E675">
        <v>1983</v>
      </c>
      <c r="F675">
        <v>4</v>
      </c>
      <c r="G675">
        <v>14</v>
      </c>
      <c r="H675">
        <v>43.56</v>
      </c>
      <c r="I675">
        <v>2.3953000000000002</v>
      </c>
      <c r="J675" s="14">
        <v>3808</v>
      </c>
      <c r="K675" s="14">
        <v>3507</v>
      </c>
      <c r="L675" s="14">
        <v>4.9000000000000004</v>
      </c>
      <c r="M675" s="14">
        <v>0</v>
      </c>
      <c r="N675" s="14">
        <v>166</v>
      </c>
      <c r="O675" s="14">
        <v>792</v>
      </c>
      <c r="P675" s="14" t="s">
        <v>17</v>
      </c>
      <c r="Q675" s="14" t="s">
        <v>17</v>
      </c>
      <c r="R675" s="14" t="s">
        <v>17</v>
      </c>
      <c r="S675" s="14">
        <v>6.5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</row>
    <row r="676" spans="1:25" x14ac:dyDescent="0.2">
      <c r="A676" t="s">
        <v>143</v>
      </c>
      <c r="B676" t="s">
        <v>179</v>
      </c>
      <c r="C676" s="244" t="s">
        <v>280</v>
      </c>
      <c r="D676" s="244" t="s">
        <v>280</v>
      </c>
      <c r="E676">
        <v>1984</v>
      </c>
      <c r="F676">
        <v>1</v>
      </c>
      <c r="G676">
        <v>1</v>
      </c>
      <c r="H676">
        <v>29.77</v>
      </c>
      <c r="I676">
        <v>2.16</v>
      </c>
      <c r="J676" s="14">
        <v>4300</v>
      </c>
      <c r="K676" s="14">
        <v>3400</v>
      </c>
      <c r="L676" s="14" t="s">
        <v>17</v>
      </c>
      <c r="M676" s="14" t="s">
        <v>17</v>
      </c>
      <c r="N676" s="14" t="s">
        <v>17</v>
      </c>
      <c r="O676" s="14" t="s">
        <v>17</v>
      </c>
      <c r="P676" s="14" t="s">
        <v>17</v>
      </c>
      <c r="Q676" s="14" t="s">
        <v>17</v>
      </c>
      <c r="R676" s="14" t="s">
        <v>17</v>
      </c>
      <c r="S676" s="14" t="s">
        <v>17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</row>
    <row r="677" spans="1:25" x14ac:dyDescent="0.2">
      <c r="A677" t="s">
        <v>143</v>
      </c>
      <c r="B677" t="s">
        <v>179</v>
      </c>
      <c r="C677" s="244" t="s">
        <v>280</v>
      </c>
      <c r="D677" s="244" t="s">
        <v>280</v>
      </c>
      <c r="E677">
        <v>1984</v>
      </c>
      <c r="F677">
        <v>1</v>
      </c>
      <c r="G677">
        <v>2</v>
      </c>
      <c r="H677">
        <v>31.1</v>
      </c>
      <c r="I677">
        <v>2.2000000000000002</v>
      </c>
      <c r="J677" s="14">
        <v>4100</v>
      </c>
      <c r="K677" s="14">
        <v>3300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</row>
    <row r="678" spans="1:25" x14ac:dyDescent="0.2">
      <c r="A678" t="s">
        <v>143</v>
      </c>
      <c r="B678" t="s">
        <v>179</v>
      </c>
      <c r="C678" s="244" t="s">
        <v>280</v>
      </c>
      <c r="D678" s="244" t="s">
        <v>280</v>
      </c>
      <c r="E678">
        <v>1984</v>
      </c>
      <c r="F678">
        <v>1</v>
      </c>
      <c r="G678">
        <v>3</v>
      </c>
      <c r="H678">
        <v>45.13</v>
      </c>
      <c r="I678">
        <v>2.0299999999999998</v>
      </c>
      <c r="J678" s="14">
        <v>3600</v>
      </c>
      <c r="K678" s="14">
        <v>3100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</row>
    <row r="679" spans="1:25" x14ac:dyDescent="0.2">
      <c r="A679" t="s">
        <v>143</v>
      </c>
      <c r="B679" t="s">
        <v>179</v>
      </c>
      <c r="C679" s="244" t="s">
        <v>280</v>
      </c>
      <c r="D679" s="244" t="s">
        <v>280</v>
      </c>
      <c r="E679">
        <v>1984</v>
      </c>
      <c r="F679">
        <v>1</v>
      </c>
      <c r="G679">
        <v>4</v>
      </c>
      <c r="H679">
        <v>36.54</v>
      </c>
      <c r="I679">
        <v>1.89</v>
      </c>
      <c r="J679" s="14">
        <v>3400</v>
      </c>
      <c r="K679" s="14">
        <v>2900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</row>
    <row r="680" spans="1:25" x14ac:dyDescent="0.2">
      <c r="A680" t="s">
        <v>143</v>
      </c>
      <c r="B680" t="s">
        <v>179</v>
      </c>
      <c r="C680" s="244" t="s">
        <v>280</v>
      </c>
      <c r="D680" s="244" t="s">
        <v>280</v>
      </c>
      <c r="E680">
        <v>1984</v>
      </c>
      <c r="F680">
        <v>1</v>
      </c>
      <c r="G680">
        <v>5</v>
      </c>
      <c r="H680">
        <v>45.5</v>
      </c>
      <c r="I680">
        <v>2.31</v>
      </c>
      <c r="J680" s="14">
        <v>3700</v>
      </c>
      <c r="K680" s="14">
        <v>3300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</row>
    <row r="681" spans="1:25" x14ac:dyDescent="0.2">
      <c r="A681" t="s">
        <v>143</v>
      </c>
      <c r="B681" t="s">
        <v>179</v>
      </c>
      <c r="C681" s="244" t="s">
        <v>280</v>
      </c>
      <c r="D681" s="244" t="s">
        <v>280</v>
      </c>
      <c r="E681">
        <v>1984</v>
      </c>
      <c r="F681">
        <v>1</v>
      </c>
      <c r="G681">
        <v>6</v>
      </c>
      <c r="H681">
        <v>42.35</v>
      </c>
      <c r="I681">
        <v>2.33</v>
      </c>
      <c r="J681" s="14">
        <v>4100</v>
      </c>
      <c r="K681" s="14">
        <v>3600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</row>
    <row r="682" spans="1:25" x14ac:dyDescent="0.2">
      <c r="A682" t="s">
        <v>143</v>
      </c>
      <c r="B682" t="s">
        <v>179</v>
      </c>
      <c r="C682" s="244" t="s">
        <v>280</v>
      </c>
      <c r="D682" s="244" t="s">
        <v>280</v>
      </c>
      <c r="E682">
        <v>1984</v>
      </c>
      <c r="F682">
        <v>1</v>
      </c>
      <c r="G682">
        <v>7</v>
      </c>
      <c r="H682">
        <v>42.23</v>
      </c>
      <c r="I682">
        <v>2.41</v>
      </c>
      <c r="J682" s="14">
        <v>3500</v>
      </c>
      <c r="K682" s="14">
        <v>3200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</row>
    <row r="683" spans="1:25" x14ac:dyDescent="0.2">
      <c r="A683" t="s">
        <v>143</v>
      </c>
      <c r="B683" t="s">
        <v>179</v>
      </c>
      <c r="C683" s="244" t="s">
        <v>280</v>
      </c>
      <c r="D683" s="244" t="s">
        <v>280</v>
      </c>
      <c r="E683">
        <v>1984</v>
      </c>
      <c r="F683">
        <v>1</v>
      </c>
      <c r="G683">
        <v>8</v>
      </c>
      <c r="H683">
        <v>31.1</v>
      </c>
      <c r="I683">
        <v>2.42</v>
      </c>
      <c r="J683" s="14">
        <v>2900</v>
      </c>
      <c r="K683" s="14">
        <v>3100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</row>
    <row r="684" spans="1:25" x14ac:dyDescent="0.2">
      <c r="A684" t="s">
        <v>143</v>
      </c>
      <c r="B684" t="s">
        <v>179</v>
      </c>
      <c r="C684" s="244" t="s">
        <v>280</v>
      </c>
      <c r="D684" s="244" t="s">
        <v>280</v>
      </c>
      <c r="E684">
        <v>1984</v>
      </c>
      <c r="F684">
        <v>1</v>
      </c>
      <c r="G684">
        <v>9</v>
      </c>
      <c r="H684">
        <v>40.9</v>
      </c>
      <c r="I684">
        <v>2.1800000000000002</v>
      </c>
      <c r="J684" s="14">
        <v>3600</v>
      </c>
      <c r="K684" s="14">
        <v>3300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</row>
    <row r="685" spans="1:25" x14ac:dyDescent="0.2">
      <c r="A685" t="s">
        <v>143</v>
      </c>
      <c r="B685" t="s">
        <v>179</v>
      </c>
      <c r="C685" s="244" t="s">
        <v>280</v>
      </c>
      <c r="D685" s="244" t="s">
        <v>280</v>
      </c>
      <c r="E685">
        <v>1984</v>
      </c>
      <c r="F685">
        <v>1</v>
      </c>
      <c r="G685">
        <v>10</v>
      </c>
      <c r="H685">
        <v>38.6</v>
      </c>
      <c r="I685">
        <v>2.09</v>
      </c>
      <c r="J685" s="14">
        <v>3400</v>
      </c>
      <c r="K685" s="14">
        <v>3100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</row>
    <row r="686" spans="1:25" x14ac:dyDescent="0.2">
      <c r="A686" t="s">
        <v>143</v>
      </c>
      <c r="B686" t="s">
        <v>179</v>
      </c>
      <c r="C686" s="244" t="s">
        <v>280</v>
      </c>
      <c r="D686" s="244" t="s">
        <v>280</v>
      </c>
      <c r="E686">
        <v>1984</v>
      </c>
      <c r="F686">
        <v>1</v>
      </c>
      <c r="G686">
        <v>11</v>
      </c>
      <c r="H686">
        <v>60.38</v>
      </c>
      <c r="I686">
        <v>2.54</v>
      </c>
      <c r="J686" s="14">
        <v>3900</v>
      </c>
      <c r="K686" s="14">
        <v>3700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</row>
    <row r="687" spans="1:25" x14ac:dyDescent="0.2">
      <c r="A687" t="s">
        <v>143</v>
      </c>
      <c r="B687" t="s">
        <v>179</v>
      </c>
      <c r="C687" s="244" t="s">
        <v>280</v>
      </c>
      <c r="D687" s="244" t="s">
        <v>280</v>
      </c>
      <c r="E687">
        <v>1984</v>
      </c>
      <c r="F687">
        <v>1</v>
      </c>
      <c r="G687">
        <v>12</v>
      </c>
      <c r="H687">
        <v>43.56</v>
      </c>
      <c r="I687">
        <v>2.4</v>
      </c>
      <c r="J687" s="14">
        <v>3300</v>
      </c>
      <c r="K687" s="14">
        <v>3200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</row>
    <row r="688" spans="1:25" x14ac:dyDescent="0.2">
      <c r="A688" t="s">
        <v>143</v>
      </c>
      <c r="B688" t="s">
        <v>179</v>
      </c>
      <c r="C688" s="244" t="s">
        <v>280</v>
      </c>
      <c r="D688" s="244" t="s">
        <v>280</v>
      </c>
      <c r="E688">
        <v>1984</v>
      </c>
      <c r="F688">
        <v>1</v>
      </c>
      <c r="G688">
        <v>13</v>
      </c>
      <c r="H688">
        <v>40.409999999999997</v>
      </c>
      <c r="I688">
        <v>1.91</v>
      </c>
      <c r="J688" s="14">
        <v>3300</v>
      </c>
      <c r="K688" s="14">
        <v>3100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</row>
    <row r="689" spans="1:25" x14ac:dyDescent="0.2">
      <c r="A689" t="s">
        <v>143</v>
      </c>
      <c r="B689" t="s">
        <v>179</v>
      </c>
      <c r="C689" s="244" t="s">
        <v>280</v>
      </c>
      <c r="D689" s="244" t="s">
        <v>280</v>
      </c>
      <c r="E689">
        <v>1984</v>
      </c>
      <c r="F689">
        <v>1</v>
      </c>
      <c r="G689">
        <v>14</v>
      </c>
      <c r="H689">
        <v>37.99</v>
      </c>
      <c r="I689">
        <v>2.2799999999999998</v>
      </c>
      <c r="J689" s="14">
        <v>3200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</row>
    <row r="690" spans="1:25" x14ac:dyDescent="0.2">
      <c r="A690" t="s">
        <v>143</v>
      </c>
      <c r="B690" t="s">
        <v>179</v>
      </c>
      <c r="C690" s="244" t="s">
        <v>280</v>
      </c>
      <c r="D690" s="244" t="s">
        <v>280</v>
      </c>
      <c r="E690">
        <v>1984</v>
      </c>
      <c r="F690">
        <v>2</v>
      </c>
      <c r="G690">
        <v>1</v>
      </c>
      <c r="H690">
        <v>28.56</v>
      </c>
      <c r="I690">
        <v>2.2999999999999998</v>
      </c>
      <c r="J690" s="14">
        <v>3400</v>
      </c>
      <c r="K690" s="14">
        <v>3200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</row>
    <row r="691" spans="1:25" x14ac:dyDescent="0.2">
      <c r="A691" t="s">
        <v>143</v>
      </c>
      <c r="B691" t="s">
        <v>179</v>
      </c>
      <c r="C691" s="244" t="s">
        <v>280</v>
      </c>
      <c r="D691" s="244" t="s">
        <v>280</v>
      </c>
      <c r="E691">
        <v>1984</v>
      </c>
      <c r="F691">
        <v>2</v>
      </c>
      <c r="G691">
        <v>2</v>
      </c>
      <c r="H691">
        <v>36.9</v>
      </c>
      <c r="I691">
        <v>1.94</v>
      </c>
      <c r="J691" s="14">
        <v>3700</v>
      </c>
      <c r="K691" s="14">
        <v>4100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</row>
    <row r="692" spans="1:25" x14ac:dyDescent="0.2">
      <c r="A692" t="s">
        <v>143</v>
      </c>
      <c r="B692" t="s">
        <v>179</v>
      </c>
      <c r="C692" s="244" t="s">
        <v>280</v>
      </c>
      <c r="D692" s="244" t="s">
        <v>280</v>
      </c>
      <c r="E692">
        <v>1984</v>
      </c>
      <c r="F692">
        <v>2</v>
      </c>
      <c r="G692">
        <v>3</v>
      </c>
      <c r="H692">
        <v>40.659999999999997</v>
      </c>
      <c r="I692">
        <v>1.93</v>
      </c>
      <c r="J692" s="14">
        <v>4300</v>
      </c>
      <c r="K692" s="14">
        <v>4300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</row>
    <row r="693" spans="1:25" x14ac:dyDescent="0.2">
      <c r="A693" t="s">
        <v>143</v>
      </c>
      <c r="B693" t="s">
        <v>179</v>
      </c>
      <c r="C693" s="244" t="s">
        <v>280</v>
      </c>
      <c r="D693" s="244" t="s">
        <v>280</v>
      </c>
      <c r="E693">
        <v>1984</v>
      </c>
      <c r="F693">
        <v>2</v>
      </c>
      <c r="G693">
        <v>4</v>
      </c>
      <c r="H693">
        <v>42.71</v>
      </c>
      <c r="I693">
        <v>2.2599999999999998</v>
      </c>
      <c r="J693" s="14">
        <v>3200</v>
      </c>
      <c r="K693" s="14">
        <v>3800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</row>
    <row r="694" spans="1:25" x14ac:dyDescent="0.2">
      <c r="A694" t="s">
        <v>143</v>
      </c>
      <c r="B694" t="s">
        <v>179</v>
      </c>
      <c r="C694" s="244" t="s">
        <v>280</v>
      </c>
      <c r="D694" s="244" t="s">
        <v>280</v>
      </c>
      <c r="E694">
        <v>1984</v>
      </c>
      <c r="F694">
        <v>2</v>
      </c>
      <c r="G694">
        <v>5</v>
      </c>
      <c r="H694">
        <v>47.79</v>
      </c>
      <c r="I694">
        <v>2.16</v>
      </c>
      <c r="J694" s="14">
        <v>3100</v>
      </c>
      <c r="K694" s="14">
        <v>3600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</row>
    <row r="695" spans="1:25" x14ac:dyDescent="0.2">
      <c r="A695" t="s">
        <v>143</v>
      </c>
      <c r="B695" t="s">
        <v>179</v>
      </c>
      <c r="C695" s="244" t="s">
        <v>280</v>
      </c>
      <c r="D695" s="244" t="s">
        <v>280</v>
      </c>
      <c r="E695">
        <v>1984</v>
      </c>
      <c r="F695">
        <v>2</v>
      </c>
      <c r="G695">
        <v>6</v>
      </c>
      <c r="H695">
        <v>39.93</v>
      </c>
      <c r="I695">
        <v>2.58</v>
      </c>
      <c r="J695" s="14">
        <v>3300</v>
      </c>
      <c r="K695" s="14">
        <v>3800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</row>
    <row r="696" spans="1:25" x14ac:dyDescent="0.2">
      <c r="A696" t="s">
        <v>143</v>
      </c>
      <c r="B696" t="s">
        <v>179</v>
      </c>
      <c r="C696" s="244" t="s">
        <v>280</v>
      </c>
      <c r="D696" s="244" t="s">
        <v>280</v>
      </c>
      <c r="E696">
        <v>1984</v>
      </c>
      <c r="F696">
        <v>2</v>
      </c>
      <c r="G696">
        <v>7</v>
      </c>
      <c r="H696">
        <v>42.95</v>
      </c>
      <c r="I696">
        <v>2.5099999999999998</v>
      </c>
      <c r="J696" s="14">
        <v>3500</v>
      </c>
      <c r="K696" s="14">
        <v>3900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</row>
    <row r="697" spans="1:25" x14ac:dyDescent="0.2">
      <c r="A697" t="s">
        <v>143</v>
      </c>
      <c r="B697" t="s">
        <v>179</v>
      </c>
      <c r="C697" s="244" t="s">
        <v>280</v>
      </c>
      <c r="D697" s="244" t="s">
        <v>280</v>
      </c>
      <c r="E697">
        <v>1984</v>
      </c>
      <c r="F697">
        <v>2</v>
      </c>
      <c r="G697">
        <v>8</v>
      </c>
      <c r="H697">
        <v>39.93</v>
      </c>
      <c r="I697">
        <v>2.21</v>
      </c>
      <c r="J697" s="14">
        <v>3200</v>
      </c>
      <c r="K697" s="14">
        <v>3600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</row>
    <row r="698" spans="1:25" x14ac:dyDescent="0.2">
      <c r="A698" t="s">
        <v>143</v>
      </c>
      <c r="B698" t="s">
        <v>179</v>
      </c>
      <c r="C698" s="244" t="s">
        <v>280</v>
      </c>
      <c r="D698" s="244" t="s">
        <v>280</v>
      </c>
      <c r="E698">
        <v>1984</v>
      </c>
      <c r="F698">
        <v>2</v>
      </c>
      <c r="G698">
        <v>9</v>
      </c>
      <c r="H698">
        <v>34.479999999999997</v>
      </c>
      <c r="I698">
        <v>2.4700000000000002</v>
      </c>
      <c r="J698" s="14">
        <v>3600</v>
      </c>
      <c r="K698" s="14">
        <v>4000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</row>
    <row r="699" spans="1:25" x14ac:dyDescent="0.2">
      <c r="A699" t="s">
        <v>143</v>
      </c>
      <c r="B699" t="s">
        <v>179</v>
      </c>
      <c r="C699" s="244" t="s">
        <v>280</v>
      </c>
      <c r="D699" s="244" t="s">
        <v>280</v>
      </c>
      <c r="E699">
        <v>1984</v>
      </c>
      <c r="F699">
        <v>2</v>
      </c>
      <c r="G699">
        <v>10</v>
      </c>
      <c r="H699">
        <v>49.61</v>
      </c>
      <c r="I699">
        <v>2.41</v>
      </c>
      <c r="J699" s="14">
        <v>3300</v>
      </c>
      <c r="K699" s="14">
        <v>3600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</row>
    <row r="700" spans="1:25" x14ac:dyDescent="0.2">
      <c r="A700" t="s">
        <v>143</v>
      </c>
      <c r="B700" t="s">
        <v>179</v>
      </c>
      <c r="C700" s="244" t="s">
        <v>280</v>
      </c>
      <c r="D700" s="244" t="s">
        <v>280</v>
      </c>
      <c r="E700">
        <v>1984</v>
      </c>
      <c r="F700">
        <v>2</v>
      </c>
      <c r="G700">
        <v>11</v>
      </c>
      <c r="H700">
        <v>46.34</v>
      </c>
      <c r="I700">
        <v>2.2400000000000002</v>
      </c>
      <c r="J700" s="14">
        <v>3600</v>
      </c>
      <c r="K700" s="14">
        <v>4000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</row>
    <row r="701" spans="1:25" x14ac:dyDescent="0.2">
      <c r="A701" t="s">
        <v>143</v>
      </c>
      <c r="B701" t="s">
        <v>179</v>
      </c>
      <c r="C701" s="244" t="s">
        <v>280</v>
      </c>
      <c r="D701" s="244" t="s">
        <v>280</v>
      </c>
      <c r="E701">
        <v>1984</v>
      </c>
      <c r="F701">
        <v>2</v>
      </c>
      <c r="G701">
        <v>12</v>
      </c>
      <c r="H701">
        <v>43.08</v>
      </c>
      <c r="I701">
        <v>2.25</v>
      </c>
      <c r="J701" s="14">
        <v>4100</v>
      </c>
      <c r="K701" s="14">
        <v>3700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</row>
    <row r="702" spans="1:25" x14ac:dyDescent="0.2">
      <c r="A702" t="s">
        <v>143</v>
      </c>
      <c r="B702" t="s">
        <v>179</v>
      </c>
      <c r="C702" s="244" t="s">
        <v>280</v>
      </c>
      <c r="D702" s="244" t="s">
        <v>280</v>
      </c>
      <c r="E702">
        <v>1984</v>
      </c>
      <c r="F702">
        <v>2</v>
      </c>
      <c r="G702">
        <v>13</v>
      </c>
      <c r="H702">
        <v>41.62</v>
      </c>
      <c r="I702">
        <v>2.33</v>
      </c>
      <c r="J702" s="14">
        <v>4100</v>
      </c>
      <c r="K702" s="14">
        <v>3800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</row>
    <row r="703" spans="1:25" x14ac:dyDescent="0.2">
      <c r="A703" t="s">
        <v>143</v>
      </c>
      <c r="B703" t="s">
        <v>179</v>
      </c>
      <c r="C703" s="244" t="s">
        <v>280</v>
      </c>
      <c r="D703" s="244" t="s">
        <v>280</v>
      </c>
      <c r="E703">
        <v>1984</v>
      </c>
      <c r="F703">
        <v>2</v>
      </c>
      <c r="G703">
        <v>14</v>
      </c>
      <c r="H703">
        <v>38.72</v>
      </c>
      <c r="I703">
        <v>2.41</v>
      </c>
      <c r="J703" s="14">
        <v>3100</v>
      </c>
      <c r="K703" s="14">
        <v>3400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</row>
    <row r="704" spans="1:25" x14ac:dyDescent="0.2">
      <c r="A704" t="s">
        <v>143</v>
      </c>
      <c r="B704" t="s">
        <v>179</v>
      </c>
      <c r="C704" s="244" t="s">
        <v>280</v>
      </c>
      <c r="D704" s="244" t="s">
        <v>280</v>
      </c>
      <c r="E704">
        <v>1984</v>
      </c>
      <c r="F704">
        <v>3</v>
      </c>
      <c r="G704">
        <v>1</v>
      </c>
      <c r="H704">
        <v>37.51</v>
      </c>
      <c r="I704">
        <v>2.2400000000000002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</row>
    <row r="705" spans="1:25" x14ac:dyDescent="0.2">
      <c r="A705" t="s">
        <v>143</v>
      </c>
      <c r="B705" t="s">
        <v>179</v>
      </c>
      <c r="C705" s="244" t="s">
        <v>280</v>
      </c>
      <c r="D705" s="244" t="s">
        <v>280</v>
      </c>
      <c r="E705">
        <v>1984</v>
      </c>
      <c r="F705">
        <v>3</v>
      </c>
      <c r="G705">
        <v>2</v>
      </c>
      <c r="H705">
        <v>30.37</v>
      </c>
      <c r="I705">
        <v>1.81</v>
      </c>
      <c r="J705" s="14">
        <v>3700</v>
      </c>
      <c r="K705" s="14">
        <v>3900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</row>
    <row r="706" spans="1:25" x14ac:dyDescent="0.2">
      <c r="A706" t="s">
        <v>143</v>
      </c>
      <c r="B706" t="s">
        <v>179</v>
      </c>
      <c r="C706" s="244" t="s">
        <v>280</v>
      </c>
      <c r="D706" s="244" t="s">
        <v>280</v>
      </c>
      <c r="E706">
        <v>1984</v>
      </c>
      <c r="F706">
        <v>3</v>
      </c>
      <c r="G706">
        <v>3</v>
      </c>
      <c r="H706">
        <v>43.44</v>
      </c>
      <c r="I706">
        <v>1.97</v>
      </c>
      <c r="J706" s="14">
        <v>4200</v>
      </c>
      <c r="K706" s="14">
        <v>4100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</row>
    <row r="707" spans="1:25" x14ac:dyDescent="0.2">
      <c r="A707" t="s">
        <v>143</v>
      </c>
      <c r="B707" t="s">
        <v>179</v>
      </c>
      <c r="C707" s="244" t="s">
        <v>280</v>
      </c>
      <c r="D707" s="244" t="s">
        <v>280</v>
      </c>
      <c r="E707">
        <v>1984</v>
      </c>
      <c r="F707">
        <v>3</v>
      </c>
      <c r="G707">
        <v>4</v>
      </c>
      <c r="H707">
        <v>42.83</v>
      </c>
      <c r="I707">
        <v>2.4</v>
      </c>
      <c r="J707" s="14">
        <v>3400</v>
      </c>
      <c r="K707" s="14">
        <v>3800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</row>
    <row r="708" spans="1:25" x14ac:dyDescent="0.2">
      <c r="A708" t="s">
        <v>143</v>
      </c>
      <c r="B708" t="s">
        <v>179</v>
      </c>
      <c r="C708" s="244" t="s">
        <v>280</v>
      </c>
      <c r="D708" s="244" t="s">
        <v>280</v>
      </c>
      <c r="E708">
        <v>1984</v>
      </c>
      <c r="F708">
        <v>3</v>
      </c>
      <c r="G708">
        <v>5</v>
      </c>
      <c r="H708">
        <v>37.630000000000003</v>
      </c>
      <c r="I708">
        <v>2.48</v>
      </c>
      <c r="J708" s="14">
        <v>3700</v>
      </c>
      <c r="K708" s="14">
        <v>4100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</row>
    <row r="709" spans="1:25" x14ac:dyDescent="0.2">
      <c r="A709" t="s">
        <v>143</v>
      </c>
      <c r="B709" t="s">
        <v>179</v>
      </c>
      <c r="C709" s="244" t="s">
        <v>280</v>
      </c>
      <c r="D709" s="244" t="s">
        <v>280</v>
      </c>
      <c r="E709">
        <v>1984</v>
      </c>
      <c r="F709">
        <v>3</v>
      </c>
      <c r="G709">
        <v>6</v>
      </c>
      <c r="H709">
        <v>46.34</v>
      </c>
      <c r="I709">
        <v>2.31</v>
      </c>
      <c r="J709" s="14">
        <v>3400</v>
      </c>
      <c r="K709" s="14">
        <v>3600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</row>
    <row r="710" spans="1:25" x14ac:dyDescent="0.2">
      <c r="A710" t="s">
        <v>143</v>
      </c>
      <c r="B710" t="s">
        <v>179</v>
      </c>
      <c r="C710" s="244" t="s">
        <v>280</v>
      </c>
      <c r="D710" s="244" t="s">
        <v>280</v>
      </c>
      <c r="E710">
        <v>1984</v>
      </c>
      <c r="F710">
        <v>3</v>
      </c>
      <c r="G710">
        <v>7</v>
      </c>
      <c r="H710">
        <v>39.32</v>
      </c>
      <c r="I710">
        <v>2.65</v>
      </c>
      <c r="J710" s="14">
        <v>3600</v>
      </c>
      <c r="K710" s="14">
        <v>6700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</row>
    <row r="711" spans="1:25" x14ac:dyDescent="0.2">
      <c r="A711" t="s">
        <v>143</v>
      </c>
      <c r="B711" t="s">
        <v>179</v>
      </c>
      <c r="C711" s="244" t="s">
        <v>280</v>
      </c>
      <c r="D711" s="244" t="s">
        <v>280</v>
      </c>
      <c r="E711">
        <v>1984</v>
      </c>
      <c r="F711">
        <v>3</v>
      </c>
      <c r="G711">
        <v>8</v>
      </c>
      <c r="H711">
        <v>39.32</v>
      </c>
      <c r="I711">
        <v>2.37</v>
      </c>
      <c r="J711" s="14">
        <v>3700</v>
      </c>
      <c r="K711" s="14">
        <v>3900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</row>
    <row r="712" spans="1:25" x14ac:dyDescent="0.2">
      <c r="A712" t="s">
        <v>143</v>
      </c>
      <c r="B712" t="s">
        <v>179</v>
      </c>
      <c r="C712" s="244" t="s">
        <v>280</v>
      </c>
      <c r="D712" s="244" t="s">
        <v>280</v>
      </c>
      <c r="E712">
        <v>1984</v>
      </c>
      <c r="F712">
        <v>3</v>
      </c>
      <c r="G712">
        <v>9</v>
      </c>
      <c r="H712">
        <v>41.14</v>
      </c>
      <c r="I712">
        <v>2.23</v>
      </c>
      <c r="J712" s="14">
        <v>3800</v>
      </c>
      <c r="K712" s="14">
        <v>3800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</row>
    <row r="713" spans="1:25" x14ac:dyDescent="0.2">
      <c r="A713" t="s">
        <v>143</v>
      </c>
      <c r="B713" t="s">
        <v>179</v>
      </c>
      <c r="C713" s="244" t="s">
        <v>280</v>
      </c>
      <c r="D713" s="244" t="s">
        <v>280</v>
      </c>
      <c r="E713">
        <v>1984</v>
      </c>
      <c r="F713">
        <v>3</v>
      </c>
      <c r="G713">
        <v>10</v>
      </c>
      <c r="H713">
        <v>41.5</v>
      </c>
      <c r="I713">
        <v>2.19</v>
      </c>
      <c r="J713" s="14">
        <v>3500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</row>
    <row r="714" spans="1:25" x14ac:dyDescent="0.2">
      <c r="A714" t="s">
        <v>143</v>
      </c>
      <c r="B714" t="s">
        <v>179</v>
      </c>
      <c r="C714" s="244" t="s">
        <v>280</v>
      </c>
      <c r="D714" s="244" t="s">
        <v>280</v>
      </c>
      <c r="E714">
        <v>1984</v>
      </c>
      <c r="F714">
        <v>3</v>
      </c>
      <c r="G714">
        <v>11</v>
      </c>
      <c r="H714">
        <v>48.16</v>
      </c>
      <c r="I714">
        <v>2.15</v>
      </c>
      <c r="J714" s="14">
        <v>3900</v>
      </c>
      <c r="K714" s="14">
        <v>3900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</row>
    <row r="715" spans="1:25" x14ac:dyDescent="0.2">
      <c r="A715" t="s">
        <v>143</v>
      </c>
      <c r="B715" t="s">
        <v>179</v>
      </c>
      <c r="C715" s="244" t="s">
        <v>280</v>
      </c>
      <c r="D715" s="244" t="s">
        <v>280</v>
      </c>
      <c r="E715">
        <v>1984</v>
      </c>
      <c r="F715">
        <v>3</v>
      </c>
      <c r="G715">
        <v>12</v>
      </c>
      <c r="H715">
        <v>43.2</v>
      </c>
      <c r="I715">
        <v>2.33</v>
      </c>
      <c r="J715" s="14">
        <v>4000</v>
      </c>
      <c r="K715" s="14">
        <v>4300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</row>
    <row r="716" spans="1:25" x14ac:dyDescent="0.2">
      <c r="A716" t="s">
        <v>143</v>
      </c>
      <c r="B716" t="s">
        <v>179</v>
      </c>
      <c r="C716" s="244" t="s">
        <v>280</v>
      </c>
      <c r="D716" s="244" t="s">
        <v>280</v>
      </c>
      <c r="E716">
        <v>1984</v>
      </c>
      <c r="F716">
        <v>3</v>
      </c>
      <c r="G716">
        <v>13</v>
      </c>
      <c r="H716">
        <v>37.39</v>
      </c>
      <c r="I716">
        <v>2.44</v>
      </c>
      <c r="J716" s="14">
        <v>4500</v>
      </c>
      <c r="K716" s="14">
        <v>5100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</row>
    <row r="717" spans="1:25" x14ac:dyDescent="0.2">
      <c r="A717" t="s">
        <v>143</v>
      </c>
      <c r="B717" t="s">
        <v>179</v>
      </c>
      <c r="C717" s="244" t="s">
        <v>280</v>
      </c>
      <c r="D717" s="244" t="s">
        <v>280</v>
      </c>
      <c r="E717">
        <v>1984</v>
      </c>
      <c r="F717">
        <v>3</v>
      </c>
      <c r="G717">
        <v>14</v>
      </c>
      <c r="H717">
        <v>44.77</v>
      </c>
      <c r="I717">
        <v>2.34</v>
      </c>
      <c r="J717" s="14">
        <v>3700</v>
      </c>
      <c r="K717" s="14">
        <v>3500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</row>
    <row r="718" spans="1:25" x14ac:dyDescent="0.2">
      <c r="A718" t="s">
        <v>143</v>
      </c>
      <c r="B718" t="s">
        <v>179</v>
      </c>
      <c r="C718" s="244" t="s">
        <v>280</v>
      </c>
      <c r="D718" s="244" t="s">
        <v>280</v>
      </c>
      <c r="E718">
        <v>1984</v>
      </c>
      <c r="F718">
        <v>4</v>
      </c>
      <c r="G718">
        <v>1</v>
      </c>
      <c r="H718">
        <v>35.94</v>
      </c>
      <c r="I718">
        <v>2.16</v>
      </c>
      <c r="J718" s="14">
        <v>4000</v>
      </c>
      <c r="K718" s="14">
        <v>4200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</row>
    <row r="719" spans="1:25" x14ac:dyDescent="0.2">
      <c r="A719" t="s">
        <v>143</v>
      </c>
      <c r="B719" t="s">
        <v>179</v>
      </c>
      <c r="C719" s="244" t="s">
        <v>280</v>
      </c>
      <c r="D719" s="244" t="s">
        <v>280</v>
      </c>
      <c r="E719">
        <v>1984</v>
      </c>
      <c r="F719">
        <v>4</v>
      </c>
      <c r="G719">
        <v>2</v>
      </c>
      <c r="H719">
        <v>35.090000000000003</v>
      </c>
      <c r="I719">
        <v>2.0299999999999998</v>
      </c>
      <c r="J719" s="14">
        <v>4500</v>
      </c>
      <c r="K719" s="14">
        <v>4000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</row>
    <row r="720" spans="1:25" x14ac:dyDescent="0.2">
      <c r="A720" t="s">
        <v>143</v>
      </c>
      <c r="B720" t="s">
        <v>179</v>
      </c>
      <c r="C720" s="244" t="s">
        <v>280</v>
      </c>
      <c r="D720" s="244" t="s">
        <v>280</v>
      </c>
      <c r="E720">
        <v>1984</v>
      </c>
      <c r="F720">
        <v>4</v>
      </c>
      <c r="G720">
        <v>3</v>
      </c>
      <c r="H720">
        <v>45.62</v>
      </c>
      <c r="I720">
        <v>2.0499999999999998</v>
      </c>
      <c r="J720" s="14">
        <v>3300</v>
      </c>
      <c r="K720" s="14">
        <v>4100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</row>
    <row r="721" spans="1:25" x14ac:dyDescent="0.2">
      <c r="A721" t="s">
        <v>143</v>
      </c>
      <c r="B721" t="s">
        <v>179</v>
      </c>
      <c r="C721" s="244" t="s">
        <v>280</v>
      </c>
      <c r="D721" s="244" t="s">
        <v>280</v>
      </c>
      <c r="E721">
        <v>1984</v>
      </c>
      <c r="F721">
        <v>4</v>
      </c>
      <c r="G721">
        <v>4</v>
      </c>
      <c r="H721">
        <v>48.16</v>
      </c>
      <c r="I721">
        <v>2.19</v>
      </c>
      <c r="J721" s="14">
        <v>4100</v>
      </c>
      <c r="K721" s="14">
        <v>4300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</row>
    <row r="722" spans="1:25" x14ac:dyDescent="0.2">
      <c r="A722" t="s">
        <v>143</v>
      </c>
      <c r="B722" t="s">
        <v>179</v>
      </c>
      <c r="C722" s="244" t="s">
        <v>280</v>
      </c>
      <c r="D722" s="244" t="s">
        <v>280</v>
      </c>
      <c r="E722">
        <v>1984</v>
      </c>
      <c r="F722">
        <v>4</v>
      </c>
      <c r="G722">
        <v>5</v>
      </c>
      <c r="H722">
        <v>47.55</v>
      </c>
      <c r="I722">
        <v>2.0299999999999998</v>
      </c>
      <c r="J722" s="14">
        <v>4000</v>
      </c>
      <c r="K722" s="14">
        <v>4000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</row>
    <row r="723" spans="1:25" x14ac:dyDescent="0.2">
      <c r="A723" t="s">
        <v>143</v>
      </c>
      <c r="B723" t="s">
        <v>179</v>
      </c>
      <c r="C723" s="244" t="s">
        <v>280</v>
      </c>
      <c r="D723" s="244" t="s">
        <v>280</v>
      </c>
      <c r="E723">
        <v>1984</v>
      </c>
      <c r="F723">
        <v>4</v>
      </c>
      <c r="G723">
        <v>6</v>
      </c>
      <c r="H723">
        <v>40.29</v>
      </c>
      <c r="I723">
        <v>2.5499999999999998</v>
      </c>
      <c r="J723" s="14">
        <v>4500</v>
      </c>
      <c r="K723" s="14">
        <v>4600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</row>
    <row r="724" spans="1:25" x14ac:dyDescent="0.2">
      <c r="A724" t="s">
        <v>143</v>
      </c>
      <c r="B724" t="s">
        <v>179</v>
      </c>
      <c r="C724" s="244" t="s">
        <v>280</v>
      </c>
      <c r="D724" s="244" t="s">
        <v>280</v>
      </c>
      <c r="E724">
        <v>1984</v>
      </c>
      <c r="F724">
        <v>4</v>
      </c>
      <c r="G724">
        <v>7</v>
      </c>
      <c r="H724">
        <v>36.9</v>
      </c>
      <c r="I724">
        <v>2.5</v>
      </c>
      <c r="J724" s="14">
        <v>3800</v>
      </c>
      <c r="K724" s="14">
        <v>4000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</row>
    <row r="725" spans="1:25" x14ac:dyDescent="0.2">
      <c r="A725" t="s">
        <v>143</v>
      </c>
      <c r="B725" t="s">
        <v>179</v>
      </c>
      <c r="C725" s="244" t="s">
        <v>280</v>
      </c>
      <c r="D725" s="244" t="s">
        <v>280</v>
      </c>
      <c r="E725">
        <v>1984</v>
      </c>
      <c r="F725">
        <v>4</v>
      </c>
      <c r="G725">
        <v>8</v>
      </c>
      <c r="H725">
        <v>36.54</v>
      </c>
      <c r="I725">
        <v>2.4700000000000002</v>
      </c>
      <c r="J725" s="14">
        <v>4000</v>
      </c>
      <c r="K725" s="14">
        <v>5000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</row>
    <row r="726" spans="1:25" x14ac:dyDescent="0.2">
      <c r="A726" t="s">
        <v>143</v>
      </c>
      <c r="B726" t="s">
        <v>179</v>
      </c>
      <c r="C726" s="244" t="s">
        <v>280</v>
      </c>
      <c r="D726" s="244" t="s">
        <v>280</v>
      </c>
      <c r="E726">
        <v>1984</v>
      </c>
      <c r="F726">
        <v>4</v>
      </c>
      <c r="G726">
        <v>9</v>
      </c>
      <c r="H726">
        <v>48.52</v>
      </c>
      <c r="I726">
        <v>2.37</v>
      </c>
      <c r="J726" s="14">
        <v>3700</v>
      </c>
      <c r="K726" s="14">
        <v>3700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</row>
    <row r="727" spans="1:25" x14ac:dyDescent="0.2">
      <c r="A727" t="s">
        <v>143</v>
      </c>
      <c r="B727" t="s">
        <v>179</v>
      </c>
      <c r="C727" s="244" t="s">
        <v>280</v>
      </c>
      <c r="D727" s="244" t="s">
        <v>280</v>
      </c>
      <c r="E727">
        <v>1984</v>
      </c>
      <c r="F727">
        <v>4</v>
      </c>
      <c r="G727">
        <v>10</v>
      </c>
      <c r="H727">
        <v>40.9</v>
      </c>
      <c r="I727">
        <v>2.27</v>
      </c>
      <c r="J727" s="14">
        <v>4400</v>
      </c>
      <c r="K727" s="14">
        <v>3800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</row>
    <row r="728" spans="1:25" x14ac:dyDescent="0.2">
      <c r="A728" t="s">
        <v>143</v>
      </c>
      <c r="B728" t="s">
        <v>179</v>
      </c>
      <c r="C728" s="244" t="s">
        <v>280</v>
      </c>
      <c r="D728" s="244" t="s">
        <v>280</v>
      </c>
      <c r="E728">
        <v>1984</v>
      </c>
      <c r="F728">
        <v>4</v>
      </c>
      <c r="G728">
        <v>11</v>
      </c>
      <c r="H728">
        <v>47.79</v>
      </c>
      <c r="I728">
        <v>2.2200000000000002</v>
      </c>
      <c r="J728" s="14">
        <v>3800</v>
      </c>
      <c r="K728" s="14">
        <v>4200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</row>
    <row r="729" spans="1:25" x14ac:dyDescent="0.2">
      <c r="A729" t="s">
        <v>143</v>
      </c>
      <c r="B729" t="s">
        <v>179</v>
      </c>
      <c r="C729" s="244" t="s">
        <v>280</v>
      </c>
      <c r="D729" s="244" t="s">
        <v>280</v>
      </c>
      <c r="E729">
        <v>1984</v>
      </c>
      <c r="F729">
        <v>4</v>
      </c>
      <c r="G729">
        <v>12</v>
      </c>
      <c r="H729">
        <v>43.8</v>
      </c>
      <c r="I729">
        <v>2.23</v>
      </c>
      <c r="J729" s="14">
        <v>3300</v>
      </c>
      <c r="K729" s="14">
        <v>3500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</row>
    <row r="730" spans="1:25" x14ac:dyDescent="0.2">
      <c r="A730" t="s">
        <v>143</v>
      </c>
      <c r="B730" t="s">
        <v>179</v>
      </c>
      <c r="C730" s="244" t="s">
        <v>280</v>
      </c>
      <c r="D730" s="244" t="s">
        <v>280</v>
      </c>
      <c r="E730">
        <v>1984</v>
      </c>
      <c r="F730">
        <v>4</v>
      </c>
      <c r="G730">
        <v>13</v>
      </c>
      <c r="H730">
        <v>33.270000000000003</v>
      </c>
      <c r="I730">
        <v>2.19</v>
      </c>
      <c r="J730" s="14">
        <v>4100</v>
      </c>
      <c r="K730" s="14">
        <v>3600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</row>
    <row r="731" spans="1:25" x14ac:dyDescent="0.2">
      <c r="A731" t="s">
        <v>143</v>
      </c>
      <c r="B731" t="s">
        <v>179</v>
      </c>
      <c r="C731" s="244" t="s">
        <v>280</v>
      </c>
      <c r="D731" s="244" t="s">
        <v>280</v>
      </c>
      <c r="E731">
        <v>1984</v>
      </c>
      <c r="F731">
        <v>4</v>
      </c>
      <c r="G731">
        <v>14</v>
      </c>
      <c r="H731">
        <v>46.46</v>
      </c>
      <c r="I731">
        <v>2.46</v>
      </c>
      <c r="J731" s="14">
        <v>3300</v>
      </c>
      <c r="K731" s="14">
        <v>4400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</row>
    <row r="732" spans="1:25" x14ac:dyDescent="0.2">
      <c r="A732" t="s">
        <v>143</v>
      </c>
      <c r="B732" t="s">
        <v>179</v>
      </c>
      <c r="C732" s="244" t="s">
        <v>280</v>
      </c>
      <c r="D732" s="244" t="s">
        <v>280</v>
      </c>
      <c r="E732">
        <v>1985</v>
      </c>
      <c r="F732">
        <v>1</v>
      </c>
      <c r="G732">
        <v>1</v>
      </c>
      <c r="H732">
        <v>20.57</v>
      </c>
      <c r="I732">
        <v>0.93</v>
      </c>
      <c r="J732" s="14">
        <v>4300</v>
      </c>
      <c r="K732" s="14">
        <v>5500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</row>
    <row r="733" spans="1:25" x14ac:dyDescent="0.2">
      <c r="A733" t="s">
        <v>143</v>
      </c>
      <c r="B733" t="s">
        <v>179</v>
      </c>
      <c r="C733" s="244" t="s">
        <v>280</v>
      </c>
      <c r="D733" s="244" t="s">
        <v>280</v>
      </c>
      <c r="E733">
        <v>1985</v>
      </c>
      <c r="F733">
        <v>1</v>
      </c>
      <c r="G733">
        <v>2</v>
      </c>
      <c r="H733">
        <v>19.84</v>
      </c>
      <c r="I733">
        <v>1.91</v>
      </c>
      <c r="J733" s="14">
        <v>4200</v>
      </c>
      <c r="K733" s="14">
        <v>5900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</row>
    <row r="734" spans="1:25" x14ac:dyDescent="0.2">
      <c r="A734" t="s">
        <v>143</v>
      </c>
      <c r="B734" t="s">
        <v>179</v>
      </c>
      <c r="C734" s="244" t="s">
        <v>280</v>
      </c>
      <c r="D734" s="244" t="s">
        <v>280</v>
      </c>
      <c r="E734">
        <v>1985</v>
      </c>
      <c r="F734">
        <v>1</v>
      </c>
      <c r="G734">
        <v>3</v>
      </c>
      <c r="H734">
        <v>28.56</v>
      </c>
      <c r="I734">
        <v>1.6</v>
      </c>
      <c r="J734" s="14">
        <v>4000</v>
      </c>
      <c r="K734" s="14">
        <v>5500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</row>
    <row r="735" spans="1:25" x14ac:dyDescent="0.2">
      <c r="A735" t="s">
        <v>143</v>
      </c>
      <c r="B735" t="s">
        <v>179</v>
      </c>
      <c r="C735" s="244" t="s">
        <v>280</v>
      </c>
      <c r="D735" s="244" t="s">
        <v>280</v>
      </c>
      <c r="E735">
        <v>1985</v>
      </c>
      <c r="F735">
        <v>1</v>
      </c>
      <c r="G735">
        <v>4</v>
      </c>
      <c r="H735">
        <v>32.549999999999997</v>
      </c>
      <c r="I735">
        <v>1.75</v>
      </c>
      <c r="J735" s="14">
        <v>5100</v>
      </c>
      <c r="K735" s="14">
        <v>5300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</row>
    <row r="736" spans="1:25" x14ac:dyDescent="0.2">
      <c r="A736" t="s">
        <v>143</v>
      </c>
      <c r="B736" t="s">
        <v>179</v>
      </c>
      <c r="C736" s="244" t="s">
        <v>280</v>
      </c>
      <c r="D736" s="244" t="s">
        <v>280</v>
      </c>
      <c r="E736">
        <v>1985</v>
      </c>
      <c r="F736">
        <v>1</v>
      </c>
      <c r="G736">
        <v>5</v>
      </c>
      <c r="H736">
        <v>37.51</v>
      </c>
      <c r="I736">
        <v>2.04</v>
      </c>
      <c r="J736" s="14">
        <v>4700</v>
      </c>
      <c r="K736" s="14">
        <v>4800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</row>
    <row r="737" spans="1:25" x14ac:dyDescent="0.2">
      <c r="A737" t="s">
        <v>143</v>
      </c>
      <c r="B737" t="s">
        <v>179</v>
      </c>
      <c r="C737" s="244" t="s">
        <v>280</v>
      </c>
      <c r="D737" s="244" t="s">
        <v>280</v>
      </c>
      <c r="E737">
        <v>1985</v>
      </c>
      <c r="F737">
        <v>1</v>
      </c>
      <c r="G737">
        <v>6</v>
      </c>
      <c r="H737">
        <v>36.659999999999997</v>
      </c>
      <c r="I737">
        <v>2.23</v>
      </c>
      <c r="J737" s="14">
        <v>4500</v>
      </c>
      <c r="K737" s="14">
        <v>5900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</row>
    <row r="738" spans="1:25" x14ac:dyDescent="0.2">
      <c r="A738" t="s">
        <v>143</v>
      </c>
      <c r="B738" t="s">
        <v>179</v>
      </c>
      <c r="C738" s="244" t="s">
        <v>280</v>
      </c>
      <c r="D738" s="244" t="s">
        <v>280</v>
      </c>
      <c r="E738">
        <v>1985</v>
      </c>
      <c r="F738">
        <v>1</v>
      </c>
      <c r="G738">
        <v>7</v>
      </c>
      <c r="H738">
        <v>32.549999999999997</v>
      </c>
      <c r="I738">
        <v>2.88</v>
      </c>
      <c r="J738" s="14">
        <v>4700</v>
      </c>
      <c r="K738" s="14">
        <v>5800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</row>
    <row r="739" spans="1:25" x14ac:dyDescent="0.2">
      <c r="A739" t="s">
        <v>143</v>
      </c>
      <c r="B739" t="s">
        <v>179</v>
      </c>
      <c r="C739" s="244" t="s">
        <v>280</v>
      </c>
      <c r="D739" s="244" t="s">
        <v>280</v>
      </c>
      <c r="E739">
        <v>1985</v>
      </c>
      <c r="F739">
        <v>1</v>
      </c>
      <c r="G739">
        <v>8</v>
      </c>
      <c r="H739">
        <v>29.4</v>
      </c>
      <c r="I739">
        <v>2.59</v>
      </c>
      <c r="J739" s="14">
        <v>5300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</row>
    <row r="740" spans="1:25" x14ac:dyDescent="0.2">
      <c r="A740" t="s">
        <v>143</v>
      </c>
      <c r="B740" t="s">
        <v>179</v>
      </c>
      <c r="C740" s="244" t="s">
        <v>280</v>
      </c>
      <c r="D740" s="244" t="s">
        <v>280</v>
      </c>
      <c r="E740">
        <v>1985</v>
      </c>
      <c r="F740">
        <v>1</v>
      </c>
      <c r="G740">
        <v>9</v>
      </c>
      <c r="H740">
        <v>35.450000000000003</v>
      </c>
      <c r="I740">
        <v>2.14</v>
      </c>
      <c r="J740" s="14">
        <v>5200</v>
      </c>
      <c r="K740" s="14">
        <v>4800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</row>
    <row r="741" spans="1:25" x14ac:dyDescent="0.2">
      <c r="A741" t="s">
        <v>143</v>
      </c>
      <c r="B741" t="s">
        <v>179</v>
      </c>
      <c r="C741" s="244" t="s">
        <v>280</v>
      </c>
      <c r="D741" s="244" t="s">
        <v>280</v>
      </c>
      <c r="E741">
        <v>1985</v>
      </c>
      <c r="F741">
        <v>1</v>
      </c>
      <c r="G741">
        <v>10</v>
      </c>
      <c r="H741">
        <v>36.54</v>
      </c>
      <c r="I741">
        <v>2.12</v>
      </c>
      <c r="J741" s="14">
        <v>5700</v>
      </c>
      <c r="K741" s="14">
        <v>5500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</row>
    <row r="742" spans="1:25" x14ac:dyDescent="0.2">
      <c r="A742" t="s">
        <v>143</v>
      </c>
      <c r="B742" t="s">
        <v>179</v>
      </c>
      <c r="C742" s="244" t="s">
        <v>280</v>
      </c>
      <c r="D742" s="244" t="s">
        <v>280</v>
      </c>
      <c r="E742">
        <v>1985</v>
      </c>
      <c r="F742">
        <v>1</v>
      </c>
      <c r="G742">
        <v>11</v>
      </c>
      <c r="H742">
        <v>35.94</v>
      </c>
      <c r="I742">
        <v>2.1800000000000002</v>
      </c>
      <c r="J742" s="14">
        <v>5700</v>
      </c>
      <c r="K742" s="14">
        <v>5400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</row>
    <row r="743" spans="1:25" x14ac:dyDescent="0.2">
      <c r="A743" t="s">
        <v>143</v>
      </c>
      <c r="B743" t="s">
        <v>179</v>
      </c>
      <c r="C743" s="244" t="s">
        <v>280</v>
      </c>
      <c r="D743" s="244" t="s">
        <v>280</v>
      </c>
      <c r="E743">
        <v>1985</v>
      </c>
      <c r="F743">
        <v>1</v>
      </c>
      <c r="G743">
        <v>12</v>
      </c>
      <c r="H743">
        <v>37.630000000000003</v>
      </c>
      <c r="I743">
        <v>2.33</v>
      </c>
      <c r="J743" s="14">
        <v>5500</v>
      </c>
      <c r="K743" s="14">
        <v>5200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</row>
    <row r="744" spans="1:25" x14ac:dyDescent="0.2">
      <c r="A744" t="s">
        <v>143</v>
      </c>
      <c r="B744" t="s">
        <v>179</v>
      </c>
      <c r="C744" s="244" t="s">
        <v>280</v>
      </c>
      <c r="D744" s="244" t="s">
        <v>280</v>
      </c>
      <c r="E744">
        <v>1985</v>
      </c>
      <c r="F744">
        <v>1</v>
      </c>
      <c r="G744">
        <v>13</v>
      </c>
      <c r="H744">
        <v>34.729999999999997</v>
      </c>
      <c r="I744">
        <v>2.5299999999999998</v>
      </c>
      <c r="J744" s="14">
        <v>5900</v>
      </c>
      <c r="K744" s="14">
        <v>6000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</row>
    <row r="745" spans="1:25" x14ac:dyDescent="0.2">
      <c r="A745" t="s">
        <v>143</v>
      </c>
      <c r="B745" t="s">
        <v>179</v>
      </c>
      <c r="C745" s="244" t="s">
        <v>280</v>
      </c>
      <c r="D745" s="244" t="s">
        <v>280</v>
      </c>
      <c r="E745">
        <v>1985</v>
      </c>
      <c r="F745">
        <v>1</v>
      </c>
      <c r="G745">
        <v>14</v>
      </c>
      <c r="H745">
        <v>32.06</v>
      </c>
      <c r="I745">
        <v>2.25</v>
      </c>
      <c r="J745" s="14">
        <v>5100</v>
      </c>
      <c r="K745" s="14">
        <v>5600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</row>
    <row r="746" spans="1:25" x14ac:dyDescent="0.2">
      <c r="A746" t="s">
        <v>143</v>
      </c>
      <c r="B746" t="s">
        <v>179</v>
      </c>
      <c r="C746" s="244" t="s">
        <v>280</v>
      </c>
      <c r="D746" s="244" t="s">
        <v>280</v>
      </c>
      <c r="E746">
        <v>1985</v>
      </c>
      <c r="F746">
        <v>2</v>
      </c>
      <c r="G746">
        <v>1</v>
      </c>
      <c r="H746">
        <v>19.600000000000001</v>
      </c>
      <c r="I746">
        <v>1.86</v>
      </c>
      <c r="J746" s="14">
        <v>5700</v>
      </c>
      <c r="K746" s="14">
        <v>5500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</row>
    <row r="747" spans="1:25" x14ac:dyDescent="0.2">
      <c r="A747" t="s">
        <v>143</v>
      </c>
      <c r="B747" t="s">
        <v>179</v>
      </c>
      <c r="C747" s="244" t="s">
        <v>280</v>
      </c>
      <c r="D747" s="244" t="s">
        <v>280</v>
      </c>
      <c r="E747">
        <v>1985</v>
      </c>
      <c r="F747">
        <v>2</v>
      </c>
      <c r="G747">
        <v>2</v>
      </c>
      <c r="H747">
        <v>20.81</v>
      </c>
      <c r="I747">
        <v>1.86</v>
      </c>
      <c r="J747" s="14">
        <v>5500</v>
      </c>
      <c r="K747" s="14">
        <v>6000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</row>
    <row r="748" spans="1:25" x14ac:dyDescent="0.2">
      <c r="A748" t="s">
        <v>143</v>
      </c>
      <c r="B748" t="s">
        <v>179</v>
      </c>
      <c r="C748" s="244" t="s">
        <v>280</v>
      </c>
      <c r="D748" s="244" t="s">
        <v>280</v>
      </c>
      <c r="E748">
        <v>1985</v>
      </c>
      <c r="F748">
        <v>2</v>
      </c>
      <c r="G748">
        <v>3</v>
      </c>
      <c r="H748">
        <v>28.19</v>
      </c>
      <c r="I748">
        <v>1.76</v>
      </c>
      <c r="J748" s="14">
        <v>5100</v>
      </c>
      <c r="K748" s="14">
        <v>5700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</row>
    <row r="749" spans="1:25" x14ac:dyDescent="0.2">
      <c r="A749" t="s">
        <v>143</v>
      </c>
      <c r="B749" t="s">
        <v>179</v>
      </c>
      <c r="C749" s="244" t="s">
        <v>280</v>
      </c>
      <c r="D749" s="244" t="s">
        <v>280</v>
      </c>
      <c r="E749">
        <v>1985</v>
      </c>
      <c r="F749">
        <v>2</v>
      </c>
      <c r="G749">
        <v>4</v>
      </c>
      <c r="H749">
        <v>37.15</v>
      </c>
      <c r="I749">
        <v>1.88</v>
      </c>
      <c r="J749" s="14">
        <v>5200</v>
      </c>
      <c r="K749" s="14">
        <v>5400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</row>
    <row r="750" spans="1:25" x14ac:dyDescent="0.2">
      <c r="A750" t="s">
        <v>143</v>
      </c>
      <c r="B750" t="s">
        <v>179</v>
      </c>
      <c r="C750" s="244" t="s">
        <v>280</v>
      </c>
      <c r="D750" s="244" t="s">
        <v>280</v>
      </c>
      <c r="E750">
        <v>1985</v>
      </c>
      <c r="F750">
        <v>2</v>
      </c>
      <c r="G750">
        <v>5</v>
      </c>
      <c r="H750">
        <v>33.76</v>
      </c>
      <c r="I750">
        <v>2.1</v>
      </c>
      <c r="J750" s="14">
        <v>5300</v>
      </c>
      <c r="K750" s="14">
        <v>4500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</row>
    <row r="751" spans="1:25" x14ac:dyDescent="0.2">
      <c r="A751" t="s">
        <v>143</v>
      </c>
      <c r="B751" t="s">
        <v>179</v>
      </c>
      <c r="C751" s="244" t="s">
        <v>280</v>
      </c>
      <c r="D751" s="244" t="s">
        <v>280</v>
      </c>
      <c r="E751">
        <v>1985</v>
      </c>
      <c r="F751">
        <v>2</v>
      </c>
      <c r="G751">
        <v>6</v>
      </c>
      <c r="H751">
        <v>30.85</v>
      </c>
      <c r="I751">
        <v>2.4700000000000002</v>
      </c>
      <c r="J751" s="14">
        <v>4100</v>
      </c>
      <c r="K751" s="14">
        <v>4600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</row>
    <row r="752" spans="1:25" x14ac:dyDescent="0.2">
      <c r="A752" t="s">
        <v>143</v>
      </c>
      <c r="B752" t="s">
        <v>179</v>
      </c>
      <c r="C752" s="244" t="s">
        <v>280</v>
      </c>
      <c r="D752" s="244" t="s">
        <v>280</v>
      </c>
      <c r="E752">
        <v>1985</v>
      </c>
      <c r="F752">
        <v>2</v>
      </c>
      <c r="G752">
        <v>7</v>
      </c>
      <c r="H752">
        <v>28.68</v>
      </c>
      <c r="I752">
        <v>2.4300000000000002</v>
      </c>
      <c r="J752" s="14">
        <v>4300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</row>
    <row r="753" spans="1:25" x14ac:dyDescent="0.2">
      <c r="A753" t="s">
        <v>143</v>
      </c>
      <c r="B753" t="s">
        <v>179</v>
      </c>
      <c r="C753" s="244" t="s">
        <v>280</v>
      </c>
      <c r="D753" s="244" t="s">
        <v>280</v>
      </c>
      <c r="E753">
        <v>1985</v>
      </c>
      <c r="F753">
        <v>2</v>
      </c>
      <c r="G753">
        <v>8</v>
      </c>
      <c r="H753">
        <v>30.73</v>
      </c>
      <c r="I753">
        <v>2.65</v>
      </c>
      <c r="J753" s="14">
        <v>3800</v>
      </c>
      <c r="K753" s="14">
        <v>5600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</row>
    <row r="754" spans="1:25" x14ac:dyDescent="0.2">
      <c r="A754" t="s">
        <v>143</v>
      </c>
      <c r="B754" t="s">
        <v>179</v>
      </c>
      <c r="C754" s="244" t="s">
        <v>280</v>
      </c>
      <c r="D754" s="244" t="s">
        <v>280</v>
      </c>
      <c r="E754">
        <v>1985</v>
      </c>
      <c r="F754">
        <v>2</v>
      </c>
      <c r="G754">
        <v>9</v>
      </c>
      <c r="H754">
        <v>31.94</v>
      </c>
      <c r="I754">
        <v>2.5299999999999998</v>
      </c>
      <c r="J754" s="14">
        <v>4500</v>
      </c>
      <c r="K754" s="14">
        <v>4400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</row>
    <row r="755" spans="1:25" x14ac:dyDescent="0.2">
      <c r="A755" t="s">
        <v>143</v>
      </c>
      <c r="B755" t="s">
        <v>179</v>
      </c>
      <c r="C755" s="244" t="s">
        <v>280</v>
      </c>
      <c r="D755" s="244" t="s">
        <v>280</v>
      </c>
      <c r="E755">
        <v>1985</v>
      </c>
      <c r="F755">
        <v>2</v>
      </c>
      <c r="G755">
        <v>10</v>
      </c>
      <c r="H755">
        <v>36.54</v>
      </c>
      <c r="I755">
        <v>2.14</v>
      </c>
      <c r="J755" s="14">
        <v>5400</v>
      </c>
      <c r="K755" s="14">
        <v>5100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</row>
    <row r="756" spans="1:25" x14ac:dyDescent="0.2">
      <c r="A756" t="s">
        <v>143</v>
      </c>
      <c r="B756" t="s">
        <v>179</v>
      </c>
      <c r="C756" s="244" t="s">
        <v>280</v>
      </c>
      <c r="D756" s="244" t="s">
        <v>280</v>
      </c>
      <c r="E756">
        <v>1985</v>
      </c>
      <c r="F756">
        <v>2</v>
      </c>
      <c r="G756">
        <v>11</v>
      </c>
      <c r="H756">
        <v>38.72</v>
      </c>
      <c r="I756">
        <v>1.9</v>
      </c>
      <c r="J756" s="14">
        <v>4400</v>
      </c>
      <c r="K756" s="14">
        <v>4300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</row>
    <row r="757" spans="1:25" x14ac:dyDescent="0.2">
      <c r="A757" t="s">
        <v>143</v>
      </c>
      <c r="B757" t="s">
        <v>179</v>
      </c>
      <c r="C757" s="244" t="s">
        <v>280</v>
      </c>
      <c r="D757" s="244" t="s">
        <v>280</v>
      </c>
      <c r="E757">
        <v>1985</v>
      </c>
      <c r="F757">
        <v>2</v>
      </c>
      <c r="G757">
        <v>12</v>
      </c>
      <c r="H757">
        <v>33.4</v>
      </c>
      <c r="I757">
        <v>2.4900000000000002</v>
      </c>
      <c r="J757" s="14">
        <v>4800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</row>
    <row r="758" spans="1:25" x14ac:dyDescent="0.2">
      <c r="A758" t="s">
        <v>143</v>
      </c>
      <c r="B758" t="s">
        <v>179</v>
      </c>
      <c r="C758" s="244" t="s">
        <v>280</v>
      </c>
      <c r="D758" s="244" t="s">
        <v>280</v>
      </c>
      <c r="E758">
        <v>1985</v>
      </c>
      <c r="F758">
        <v>2</v>
      </c>
      <c r="G758">
        <v>13</v>
      </c>
      <c r="H758">
        <v>25.41</v>
      </c>
      <c r="I758">
        <v>1.55</v>
      </c>
      <c r="J758" s="14">
        <v>5500</v>
      </c>
      <c r="K758" s="14">
        <v>5000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</row>
    <row r="759" spans="1:25" x14ac:dyDescent="0.2">
      <c r="A759" t="s">
        <v>143</v>
      </c>
      <c r="B759" t="s">
        <v>179</v>
      </c>
      <c r="C759" s="244" t="s">
        <v>280</v>
      </c>
      <c r="D759" s="244" t="s">
        <v>280</v>
      </c>
      <c r="E759">
        <v>1985</v>
      </c>
      <c r="F759">
        <v>2</v>
      </c>
      <c r="G759">
        <v>14</v>
      </c>
      <c r="H759">
        <v>37.75</v>
      </c>
      <c r="I759">
        <v>2.38</v>
      </c>
      <c r="J759" s="14">
        <v>4700</v>
      </c>
      <c r="K759" s="14">
        <v>4500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</row>
    <row r="760" spans="1:25" x14ac:dyDescent="0.2">
      <c r="A760" t="s">
        <v>143</v>
      </c>
      <c r="B760" t="s">
        <v>179</v>
      </c>
      <c r="C760" s="244" t="s">
        <v>280</v>
      </c>
      <c r="D760" s="244" t="s">
        <v>280</v>
      </c>
      <c r="E760">
        <v>1985</v>
      </c>
      <c r="F760">
        <v>3</v>
      </c>
      <c r="G760">
        <v>1</v>
      </c>
      <c r="H760">
        <v>26.5</v>
      </c>
      <c r="I760">
        <v>1.85</v>
      </c>
      <c r="J760" s="14">
        <v>4500</v>
      </c>
      <c r="K760" s="14">
        <v>5000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</row>
    <row r="761" spans="1:25" x14ac:dyDescent="0.2">
      <c r="A761" t="s">
        <v>143</v>
      </c>
      <c r="B761" t="s">
        <v>179</v>
      </c>
      <c r="C761" s="244" t="s">
        <v>280</v>
      </c>
      <c r="D761" s="244" t="s">
        <v>280</v>
      </c>
      <c r="E761">
        <v>1985</v>
      </c>
      <c r="F761">
        <v>3</v>
      </c>
      <c r="G761">
        <v>2</v>
      </c>
      <c r="H761">
        <v>21.66</v>
      </c>
      <c r="I761">
        <v>1.74</v>
      </c>
      <c r="J761" s="14">
        <v>5100</v>
      </c>
      <c r="K761" s="14">
        <v>5100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</row>
    <row r="762" spans="1:25" x14ac:dyDescent="0.2">
      <c r="A762" t="s">
        <v>143</v>
      </c>
      <c r="B762" t="s">
        <v>179</v>
      </c>
      <c r="C762" s="244" t="s">
        <v>280</v>
      </c>
      <c r="D762" s="244" t="s">
        <v>280</v>
      </c>
      <c r="E762">
        <v>1985</v>
      </c>
      <c r="F762">
        <v>3</v>
      </c>
      <c r="G762">
        <v>3</v>
      </c>
      <c r="H762">
        <v>31.82</v>
      </c>
      <c r="I762">
        <v>1.54</v>
      </c>
      <c r="J762" s="14">
        <v>5100</v>
      </c>
      <c r="K762" s="14">
        <v>4900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</row>
    <row r="763" spans="1:25" x14ac:dyDescent="0.2">
      <c r="A763" t="s">
        <v>143</v>
      </c>
      <c r="B763" t="s">
        <v>179</v>
      </c>
      <c r="C763" s="244" t="s">
        <v>280</v>
      </c>
      <c r="D763" s="244" t="s">
        <v>280</v>
      </c>
      <c r="E763">
        <v>1985</v>
      </c>
      <c r="F763">
        <v>3</v>
      </c>
      <c r="G763">
        <v>4</v>
      </c>
      <c r="H763">
        <v>33.64</v>
      </c>
      <c r="I763">
        <v>2.4700000000000002</v>
      </c>
      <c r="J763" s="14">
        <v>5400</v>
      </c>
      <c r="K763" s="14">
        <v>5100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</row>
    <row r="764" spans="1:25" x14ac:dyDescent="0.2">
      <c r="A764" t="s">
        <v>143</v>
      </c>
      <c r="B764" t="s">
        <v>179</v>
      </c>
      <c r="C764" s="244" t="s">
        <v>280</v>
      </c>
      <c r="D764" s="244" t="s">
        <v>280</v>
      </c>
      <c r="E764">
        <v>1985</v>
      </c>
      <c r="F764">
        <v>3</v>
      </c>
      <c r="G764">
        <v>5</v>
      </c>
      <c r="H764">
        <v>37.75</v>
      </c>
      <c r="I764">
        <v>2.1800000000000002</v>
      </c>
      <c r="J764" s="14">
        <v>5000</v>
      </c>
      <c r="K764" s="14">
        <v>4800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</row>
    <row r="765" spans="1:25" x14ac:dyDescent="0.2">
      <c r="A765" t="s">
        <v>143</v>
      </c>
      <c r="B765" t="s">
        <v>179</v>
      </c>
      <c r="C765" s="244" t="s">
        <v>280</v>
      </c>
      <c r="D765" s="244" t="s">
        <v>280</v>
      </c>
      <c r="E765">
        <v>1985</v>
      </c>
      <c r="F765">
        <v>3</v>
      </c>
      <c r="G765">
        <v>6</v>
      </c>
      <c r="H765">
        <v>35.82</v>
      </c>
      <c r="I765">
        <v>2.4700000000000002</v>
      </c>
      <c r="J765" s="14">
        <v>5400</v>
      </c>
      <c r="K765" s="14">
        <v>5000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</row>
    <row r="766" spans="1:25" x14ac:dyDescent="0.2">
      <c r="A766" t="s">
        <v>143</v>
      </c>
      <c r="B766" t="s">
        <v>179</v>
      </c>
      <c r="C766" s="244" t="s">
        <v>280</v>
      </c>
      <c r="D766" s="244" t="s">
        <v>280</v>
      </c>
      <c r="E766">
        <v>1985</v>
      </c>
      <c r="F766">
        <v>3</v>
      </c>
      <c r="G766">
        <v>7</v>
      </c>
      <c r="H766">
        <v>31.46</v>
      </c>
      <c r="I766">
        <v>2.71</v>
      </c>
      <c r="J766" s="14">
        <v>4900</v>
      </c>
      <c r="K766" s="14">
        <v>4500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</row>
    <row r="767" spans="1:25" x14ac:dyDescent="0.2">
      <c r="A767" t="s">
        <v>143</v>
      </c>
      <c r="B767" t="s">
        <v>179</v>
      </c>
      <c r="C767" s="244" t="s">
        <v>280</v>
      </c>
      <c r="D767" s="244" t="s">
        <v>280</v>
      </c>
      <c r="E767">
        <v>1985</v>
      </c>
      <c r="F767">
        <v>3</v>
      </c>
      <c r="G767">
        <v>8</v>
      </c>
      <c r="H767">
        <v>32.43</v>
      </c>
      <c r="I767">
        <v>2.61</v>
      </c>
      <c r="J767" s="14">
        <v>4700</v>
      </c>
      <c r="K767" s="14">
        <v>4900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</row>
    <row r="768" spans="1:25" x14ac:dyDescent="0.2">
      <c r="A768" t="s">
        <v>143</v>
      </c>
      <c r="B768" t="s">
        <v>179</v>
      </c>
      <c r="C768" s="244" t="s">
        <v>280</v>
      </c>
      <c r="D768" s="244" t="s">
        <v>280</v>
      </c>
      <c r="E768">
        <v>1985</v>
      </c>
      <c r="F768">
        <v>3</v>
      </c>
      <c r="G768">
        <v>9</v>
      </c>
      <c r="H768">
        <v>35.090000000000003</v>
      </c>
      <c r="I768">
        <v>2.21</v>
      </c>
      <c r="J768" s="14">
        <v>5100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</row>
    <row r="769" spans="1:25" x14ac:dyDescent="0.2">
      <c r="A769" t="s">
        <v>143</v>
      </c>
      <c r="B769" t="s">
        <v>179</v>
      </c>
      <c r="C769" s="244" t="s">
        <v>280</v>
      </c>
      <c r="D769" s="244" t="s">
        <v>280</v>
      </c>
      <c r="E769">
        <v>1985</v>
      </c>
      <c r="F769">
        <v>3</v>
      </c>
      <c r="G769">
        <v>10</v>
      </c>
      <c r="H769">
        <v>35.450000000000003</v>
      </c>
      <c r="I769">
        <v>2.23</v>
      </c>
      <c r="J769" s="14">
        <v>4700</v>
      </c>
      <c r="K769" s="14">
        <v>4400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</row>
    <row r="770" spans="1:25" x14ac:dyDescent="0.2">
      <c r="A770" t="s">
        <v>143</v>
      </c>
      <c r="B770" t="s">
        <v>179</v>
      </c>
      <c r="C770" s="244" t="s">
        <v>280</v>
      </c>
      <c r="D770" s="244" t="s">
        <v>280</v>
      </c>
      <c r="E770">
        <v>1985</v>
      </c>
      <c r="F770">
        <v>3</v>
      </c>
      <c r="G770">
        <v>11</v>
      </c>
      <c r="H770">
        <v>31.82</v>
      </c>
      <c r="I770">
        <v>2.56</v>
      </c>
      <c r="J770" s="14">
        <v>4300</v>
      </c>
      <c r="K770" s="14">
        <v>4800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</row>
    <row r="771" spans="1:25" x14ac:dyDescent="0.2">
      <c r="A771" t="s">
        <v>143</v>
      </c>
      <c r="B771" t="s">
        <v>179</v>
      </c>
      <c r="C771" s="244" t="s">
        <v>280</v>
      </c>
      <c r="D771" s="244" t="s">
        <v>280</v>
      </c>
      <c r="E771">
        <v>1985</v>
      </c>
      <c r="F771">
        <v>3</v>
      </c>
      <c r="G771">
        <v>12</v>
      </c>
      <c r="H771">
        <v>36.54</v>
      </c>
      <c r="I771">
        <v>2.3199999999999998</v>
      </c>
      <c r="J771" s="14">
        <v>3900</v>
      </c>
      <c r="K771" s="14">
        <v>4600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</row>
    <row r="772" spans="1:25" x14ac:dyDescent="0.2">
      <c r="A772" t="s">
        <v>143</v>
      </c>
      <c r="B772" t="s">
        <v>179</v>
      </c>
      <c r="C772" s="244" t="s">
        <v>280</v>
      </c>
      <c r="D772" s="244" t="s">
        <v>280</v>
      </c>
      <c r="E772">
        <v>1985</v>
      </c>
      <c r="F772">
        <v>3</v>
      </c>
      <c r="G772">
        <v>13</v>
      </c>
      <c r="H772">
        <v>27.83</v>
      </c>
      <c r="I772">
        <v>2.6</v>
      </c>
      <c r="J772" s="14">
        <v>4100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</row>
    <row r="773" spans="1:25" x14ac:dyDescent="0.2">
      <c r="A773" t="s">
        <v>143</v>
      </c>
      <c r="B773" t="s">
        <v>179</v>
      </c>
      <c r="C773" s="244" t="s">
        <v>280</v>
      </c>
      <c r="D773" s="244" t="s">
        <v>280</v>
      </c>
      <c r="E773">
        <v>1985</v>
      </c>
      <c r="F773">
        <v>3</v>
      </c>
      <c r="G773">
        <v>14</v>
      </c>
      <c r="H773">
        <v>37.15</v>
      </c>
      <c r="I773">
        <v>2.36</v>
      </c>
      <c r="J773" s="14">
        <v>4100</v>
      </c>
      <c r="K773" s="14">
        <v>4800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</row>
    <row r="774" spans="1:25" x14ac:dyDescent="0.2">
      <c r="A774" t="s">
        <v>143</v>
      </c>
      <c r="B774" t="s">
        <v>179</v>
      </c>
      <c r="C774" s="244" t="s">
        <v>280</v>
      </c>
      <c r="D774" s="244" t="s">
        <v>280</v>
      </c>
      <c r="E774">
        <v>1985</v>
      </c>
      <c r="F774">
        <v>4</v>
      </c>
      <c r="G774">
        <v>1</v>
      </c>
      <c r="H774">
        <v>24.56</v>
      </c>
      <c r="I774">
        <v>1.95</v>
      </c>
      <c r="J774" s="14">
        <v>4200</v>
      </c>
      <c r="K774" s="14">
        <v>5400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</row>
    <row r="775" spans="1:25" x14ac:dyDescent="0.2">
      <c r="A775" t="s">
        <v>143</v>
      </c>
      <c r="B775" t="s">
        <v>179</v>
      </c>
      <c r="C775" s="244" t="s">
        <v>280</v>
      </c>
      <c r="D775" s="244" t="s">
        <v>280</v>
      </c>
      <c r="E775">
        <v>1985</v>
      </c>
      <c r="F775">
        <v>4</v>
      </c>
      <c r="G775">
        <v>2</v>
      </c>
      <c r="H775">
        <v>19.36</v>
      </c>
      <c r="I775">
        <v>2.14</v>
      </c>
      <c r="J775" s="14">
        <v>4100</v>
      </c>
      <c r="K775" s="14">
        <v>4800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</row>
    <row r="776" spans="1:25" x14ac:dyDescent="0.2">
      <c r="A776" t="s">
        <v>143</v>
      </c>
      <c r="B776" t="s">
        <v>179</v>
      </c>
      <c r="C776" s="244" t="s">
        <v>280</v>
      </c>
      <c r="D776" s="244" t="s">
        <v>280</v>
      </c>
      <c r="E776">
        <v>1985</v>
      </c>
      <c r="F776">
        <v>4</v>
      </c>
      <c r="G776">
        <v>3</v>
      </c>
      <c r="H776">
        <v>33.4</v>
      </c>
      <c r="I776">
        <v>2.0099999999999998</v>
      </c>
      <c r="J776" s="14">
        <v>3700</v>
      </c>
      <c r="K776" s="14">
        <v>4200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</row>
    <row r="777" spans="1:25" x14ac:dyDescent="0.2">
      <c r="A777" t="s">
        <v>143</v>
      </c>
      <c r="B777" t="s">
        <v>179</v>
      </c>
      <c r="C777" s="244" t="s">
        <v>280</v>
      </c>
      <c r="D777" s="244" t="s">
        <v>280</v>
      </c>
      <c r="E777">
        <v>1985</v>
      </c>
      <c r="F777">
        <v>4</v>
      </c>
      <c r="G777">
        <v>4</v>
      </c>
      <c r="H777">
        <v>33.880000000000003</v>
      </c>
      <c r="I777">
        <v>2.57</v>
      </c>
      <c r="J777" s="14">
        <v>4900</v>
      </c>
      <c r="K777" s="14">
        <v>4600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</row>
    <row r="778" spans="1:25" x14ac:dyDescent="0.2">
      <c r="A778" t="s">
        <v>143</v>
      </c>
      <c r="B778" t="s">
        <v>179</v>
      </c>
      <c r="C778" s="244" t="s">
        <v>280</v>
      </c>
      <c r="D778" s="244" t="s">
        <v>280</v>
      </c>
      <c r="E778">
        <v>1985</v>
      </c>
      <c r="F778">
        <v>4</v>
      </c>
      <c r="G778">
        <v>5</v>
      </c>
      <c r="H778">
        <v>29.64</v>
      </c>
      <c r="I778">
        <v>2.8</v>
      </c>
      <c r="J778" s="14">
        <v>4300</v>
      </c>
      <c r="K778" s="14">
        <v>4400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</row>
    <row r="779" spans="1:25" x14ac:dyDescent="0.2">
      <c r="A779" t="s">
        <v>143</v>
      </c>
      <c r="B779" t="s">
        <v>179</v>
      </c>
      <c r="C779" s="244" t="s">
        <v>280</v>
      </c>
      <c r="D779" s="244" t="s">
        <v>280</v>
      </c>
      <c r="E779">
        <v>1985</v>
      </c>
      <c r="F779">
        <v>4</v>
      </c>
      <c r="G779">
        <v>6</v>
      </c>
      <c r="H779">
        <v>30.25</v>
      </c>
      <c r="I779">
        <v>2.58</v>
      </c>
      <c r="J779" s="14">
        <v>4700</v>
      </c>
      <c r="K779" s="14">
        <v>4600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</row>
    <row r="780" spans="1:25" x14ac:dyDescent="0.2">
      <c r="A780" t="s">
        <v>143</v>
      </c>
      <c r="B780" t="s">
        <v>179</v>
      </c>
      <c r="C780" s="244" t="s">
        <v>280</v>
      </c>
      <c r="D780" s="244" t="s">
        <v>280</v>
      </c>
      <c r="E780">
        <v>1985</v>
      </c>
      <c r="F780">
        <v>4</v>
      </c>
      <c r="G780">
        <v>7</v>
      </c>
      <c r="H780">
        <v>28.19</v>
      </c>
      <c r="I780">
        <v>2.65</v>
      </c>
      <c r="J780" s="14">
        <v>4700</v>
      </c>
      <c r="K780" s="14">
        <v>4700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</row>
    <row r="781" spans="1:25" x14ac:dyDescent="0.2">
      <c r="A781" t="s">
        <v>143</v>
      </c>
      <c r="B781" t="s">
        <v>179</v>
      </c>
      <c r="C781" s="244" t="s">
        <v>280</v>
      </c>
      <c r="D781" s="244" t="s">
        <v>280</v>
      </c>
      <c r="E781">
        <v>1985</v>
      </c>
      <c r="F781">
        <v>4</v>
      </c>
      <c r="G781">
        <v>8</v>
      </c>
      <c r="H781">
        <v>30.13</v>
      </c>
      <c r="I781">
        <v>2.58</v>
      </c>
      <c r="J781" s="14">
        <v>4800</v>
      </c>
      <c r="K781" s="14">
        <v>4900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</row>
    <row r="782" spans="1:25" x14ac:dyDescent="0.2">
      <c r="A782" t="s">
        <v>143</v>
      </c>
      <c r="B782" t="s">
        <v>179</v>
      </c>
      <c r="C782" s="244" t="s">
        <v>280</v>
      </c>
      <c r="D782" s="244" t="s">
        <v>280</v>
      </c>
      <c r="E782">
        <v>1985</v>
      </c>
      <c r="F782">
        <v>4</v>
      </c>
      <c r="G782">
        <v>9</v>
      </c>
      <c r="H782">
        <v>37.630000000000003</v>
      </c>
      <c r="I782">
        <v>2.13</v>
      </c>
      <c r="J782" s="14">
        <v>4800</v>
      </c>
      <c r="K782" s="14">
        <v>4600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</row>
    <row r="783" spans="1:25" x14ac:dyDescent="0.2">
      <c r="A783" t="s">
        <v>143</v>
      </c>
      <c r="B783" t="s">
        <v>179</v>
      </c>
      <c r="C783" s="244" t="s">
        <v>280</v>
      </c>
      <c r="D783" s="244" t="s">
        <v>280</v>
      </c>
      <c r="E783">
        <v>1985</v>
      </c>
      <c r="F783">
        <v>4</v>
      </c>
      <c r="G783">
        <v>10</v>
      </c>
      <c r="H783">
        <v>32.549999999999997</v>
      </c>
      <c r="I783">
        <v>2.4900000000000002</v>
      </c>
      <c r="J783" s="14">
        <v>5300</v>
      </c>
      <c r="K783" s="14">
        <v>4900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</row>
    <row r="784" spans="1:25" x14ac:dyDescent="0.2">
      <c r="A784" t="s">
        <v>143</v>
      </c>
      <c r="B784" t="s">
        <v>179</v>
      </c>
      <c r="C784" s="244" t="s">
        <v>280</v>
      </c>
      <c r="D784" s="244" t="s">
        <v>280</v>
      </c>
      <c r="E784">
        <v>1985</v>
      </c>
      <c r="F784">
        <v>4</v>
      </c>
      <c r="G784">
        <v>11</v>
      </c>
      <c r="H784">
        <v>32.79</v>
      </c>
      <c r="I784">
        <v>2.38</v>
      </c>
      <c r="J784" s="14">
        <v>5000</v>
      </c>
      <c r="K784" s="14">
        <v>4700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</row>
    <row r="785" spans="1:25" x14ac:dyDescent="0.2">
      <c r="A785" t="s">
        <v>143</v>
      </c>
      <c r="B785" t="s">
        <v>179</v>
      </c>
      <c r="C785" s="244" t="s">
        <v>280</v>
      </c>
      <c r="D785" s="244" t="s">
        <v>280</v>
      </c>
      <c r="E785">
        <v>1985</v>
      </c>
      <c r="F785">
        <v>4</v>
      </c>
      <c r="G785">
        <v>12</v>
      </c>
      <c r="H785">
        <v>35.21</v>
      </c>
      <c r="I785">
        <v>2.06</v>
      </c>
      <c r="J785" s="14">
        <v>5200</v>
      </c>
      <c r="K785" s="14">
        <v>5000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</row>
    <row r="786" spans="1:25" x14ac:dyDescent="0.2">
      <c r="A786" t="s">
        <v>143</v>
      </c>
      <c r="B786" t="s">
        <v>179</v>
      </c>
      <c r="C786" s="244" t="s">
        <v>280</v>
      </c>
      <c r="D786" s="244" t="s">
        <v>280</v>
      </c>
      <c r="E786">
        <v>1985</v>
      </c>
      <c r="F786">
        <v>4</v>
      </c>
      <c r="G786">
        <v>13</v>
      </c>
      <c r="H786">
        <v>23.47</v>
      </c>
      <c r="I786">
        <v>2.84</v>
      </c>
      <c r="J786" s="14">
        <v>5000</v>
      </c>
      <c r="K786" s="14">
        <v>4400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</row>
    <row r="787" spans="1:25" x14ac:dyDescent="0.2">
      <c r="A787" t="s">
        <v>143</v>
      </c>
      <c r="B787" t="s">
        <v>179</v>
      </c>
      <c r="C787" s="244" t="s">
        <v>280</v>
      </c>
      <c r="D787" s="244" t="s">
        <v>280</v>
      </c>
      <c r="E787">
        <v>1985</v>
      </c>
      <c r="F787">
        <v>4</v>
      </c>
      <c r="G787">
        <v>14</v>
      </c>
      <c r="H787">
        <v>33.270000000000003</v>
      </c>
      <c r="I787">
        <v>2.58</v>
      </c>
      <c r="J787" s="14">
        <v>5100</v>
      </c>
      <c r="K787" s="14">
        <v>5300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</row>
    <row r="788" spans="1:25" x14ac:dyDescent="0.2">
      <c r="A788" t="s">
        <v>143</v>
      </c>
      <c r="B788" t="s">
        <v>179</v>
      </c>
      <c r="C788" s="244" t="s">
        <v>280</v>
      </c>
      <c r="D788" s="244" t="s">
        <v>280</v>
      </c>
      <c r="E788">
        <v>1986</v>
      </c>
      <c r="F788">
        <v>1</v>
      </c>
      <c r="G788">
        <v>1</v>
      </c>
      <c r="H788">
        <v>38.11</v>
      </c>
      <c r="I788" t="s">
        <v>17</v>
      </c>
      <c r="J788" s="14" t="s">
        <v>17</v>
      </c>
      <c r="K788" s="14" t="s">
        <v>17</v>
      </c>
      <c r="L788" s="14">
        <v>5.6</v>
      </c>
      <c r="M788" s="14">
        <v>4</v>
      </c>
      <c r="N788" s="14">
        <v>91</v>
      </c>
      <c r="O788" s="14">
        <v>566</v>
      </c>
      <c r="P788" s="14" t="s">
        <v>17</v>
      </c>
      <c r="Q788" s="14" t="s">
        <v>17</v>
      </c>
      <c r="R788" s="14" t="s">
        <v>17</v>
      </c>
      <c r="S788" s="14">
        <v>6.7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</row>
    <row r="789" spans="1:25" x14ac:dyDescent="0.2">
      <c r="A789" t="s">
        <v>143</v>
      </c>
      <c r="B789" t="s">
        <v>179</v>
      </c>
      <c r="C789" s="244" t="s">
        <v>280</v>
      </c>
      <c r="D789" s="244" t="s">
        <v>280</v>
      </c>
      <c r="E789">
        <v>1986</v>
      </c>
      <c r="F789">
        <v>1</v>
      </c>
      <c r="G789">
        <v>2</v>
      </c>
      <c r="H789">
        <v>38.6</v>
      </c>
      <c r="I789" t="s">
        <v>17</v>
      </c>
      <c r="J789" s="14" t="s">
        <v>17</v>
      </c>
      <c r="K789" s="14" t="s">
        <v>17</v>
      </c>
      <c r="L789" s="14">
        <v>5.8</v>
      </c>
      <c r="M789" s="14">
        <v>12</v>
      </c>
      <c r="N789" s="14">
        <v>63</v>
      </c>
      <c r="O789" s="14">
        <v>751</v>
      </c>
      <c r="P789" s="14" t="s">
        <v>17</v>
      </c>
      <c r="Q789" s="14" t="s">
        <v>17</v>
      </c>
      <c r="R789" s="14" t="s">
        <v>17</v>
      </c>
      <c r="S789" s="14">
        <v>6.8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</row>
    <row r="790" spans="1:25" x14ac:dyDescent="0.2">
      <c r="A790" t="s">
        <v>143</v>
      </c>
      <c r="B790" t="s">
        <v>179</v>
      </c>
      <c r="C790" s="244" t="s">
        <v>280</v>
      </c>
      <c r="D790" s="244" t="s">
        <v>280</v>
      </c>
      <c r="E790">
        <v>1986</v>
      </c>
      <c r="F790">
        <v>1</v>
      </c>
      <c r="G790">
        <v>3</v>
      </c>
      <c r="H790">
        <v>44.41</v>
      </c>
      <c r="I790" t="s">
        <v>17</v>
      </c>
      <c r="J790" s="14" t="s">
        <v>17</v>
      </c>
      <c r="K790" s="14" t="s">
        <v>17</v>
      </c>
      <c r="L790" s="14">
        <v>6</v>
      </c>
      <c r="M790" s="14">
        <v>3</v>
      </c>
      <c r="N790" s="14">
        <v>65</v>
      </c>
      <c r="O790" s="14">
        <v>636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</row>
    <row r="791" spans="1:25" x14ac:dyDescent="0.2">
      <c r="A791" t="s">
        <v>143</v>
      </c>
      <c r="B791" t="s">
        <v>179</v>
      </c>
      <c r="C791" s="244" t="s">
        <v>280</v>
      </c>
      <c r="D791" s="244" t="s">
        <v>280</v>
      </c>
      <c r="E791">
        <v>1986</v>
      </c>
      <c r="F791">
        <v>1</v>
      </c>
      <c r="G791">
        <v>4</v>
      </c>
      <c r="H791">
        <v>39.81</v>
      </c>
      <c r="I791" t="s">
        <v>17</v>
      </c>
      <c r="J791" s="14" t="s">
        <v>17</v>
      </c>
      <c r="K791" s="14" t="s">
        <v>17</v>
      </c>
      <c r="L791" s="14">
        <v>5.9</v>
      </c>
      <c r="M791" s="14">
        <v>15</v>
      </c>
      <c r="N791" s="14">
        <v>148</v>
      </c>
      <c r="O791" s="14">
        <v>704</v>
      </c>
      <c r="P791" s="14" t="s">
        <v>17</v>
      </c>
      <c r="Q791" s="14" t="s">
        <v>17</v>
      </c>
      <c r="R791" s="14" t="s">
        <v>17</v>
      </c>
      <c r="S791" s="14">
        <v>6.9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</row>
    <row r="792" spans="1:25" x14ac:dyDescent="0.2">
      <c r="A792" t="s">
        <v>143</v>
      </c>
      <c r="B792" t="s">
        <v>179</v>
      </c>
      <c r="C792" s="244" t="s">
        <v>280</v>
      </c>
      <c r="D792" s="244" t="s">
        <v>280</v>
      </c>
      <c r="E792">
        <v>1986</v>
      </c>
      <c r="F792">
        <v>1</v>
      </c>
      <c r="G792">
        <v>5</v>
      </c>
      <c r="H792">
        <v>47.07</v>
      </c>
      <c r="I792" t="s">
        <v>17</v>
      </c>
      <c r="J792" s="14" t="s">
        <v>17</v>
      </c>
      <c r="K792" s="14" t="s">
        <v>17</v>
      </c>
      <c r="L792" s="14">
        <v>5.6</v>
      </c>
      <c r="M792" s="14">
        <v>5</v>
      </c>
      <c r="N792" s="14">
        <v>106</v>
      </c>
      <c r="O792" s="14">
        <v>764</v>
      </c>
      <c r="P792" s="14" t="s">
        <v>17</v>
      </c>
      <c r="Q792" s="14" t="s">
        <v>17</v>
      </c>
      <c r="R792" s="14" t="s">
        <v>17</v>
      </c>
      <c r="S792" s="14">
        <v>6.8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</row>
    <row r="793" spans="1:25" x14ac:dyDescent="0.2">
      <c r="A793" t="s">
        <v>143</v>
      </c>
      <c r="B793" t="s">
        <v>179</v>
      </c>
      <c r="C793" s="244" t="s">
        <v>280</v>
      </c>
      <c r="D793" s="244" t="s">
        <v>280</v>
      </c>
      <c r="E793">
        <v>1986</v>
      </c>
      <c r="F793">
        <v>1</v>
      </c>
      <c r="G793">
        <v>6</v>
      </c>
      <c r="H793">
        <v>43.8</v>
      </c>
      <c r="I793" t="s">
        <v>17</v>
      </c>
      <c r="J793" s="14" t="s">
        <v>17</v>
      </c>
      <c r="K793" s="14" t="s">
        <v>17</v>
      </c>
      <c r="L793" s="14">
        <v>5.5</v>
      </c>
      <c r="M793" s="14">
        <v>8</v>
      </c>
      <c r="N793" s="14">
        <v>79</v>
      </c>
      <c r="O793" s="14">
        <v>654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</row>
    <row r="794" spans="1:25" x14ac:dyDescent="0.2">
      <c r="A794" t="s">
        <v>143</v>
      </c>
      <c r="B794" t="s">
        <v>179</v>
      </c>
      <c r="C794" s="244" t="s">
        <v>280</v>
      </c>
      <c r="D794" s="244" t="s">
        <v>280</v>
      </c>
      <c r="E794">
        <v>1986</v>
      </c>
      <c r="F794">
        <v>1</v>
      </c>
      <c r="G794">
        <v>7</v>
      </c>
      <c r="H794">
        <v>48.16</v>
      </c>
      <c r="I794" t="s">
        <v>17</v>
      </c>
      <c r="J794" s="14" t="s">
        <v>17</v>
      </c>
      <c r="K794" s="14" t="s">
        <v>17</v>
      </c>
      <c r="L794" s="14">
        <v>5.2</v>
      </c>
      <c r="M794" s="14">
        <v>19</v>
      </c>
      <c r="N794" s="14">
        <v>108</v>
      </c>
      <c r="O794" s="14">
        <v>786</v>
      </c>
      <c r="P794" s="14" t="s">
        <v>17</v>
      </c>
      <c r="Q794" s="14" t="s">
        <v>17</v>
      </c>
      <c r="R794" s="14" t="s">
        <v>17</v>
      </c>
      <c r="S794" s="14">
        <v>6.7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</row>
    <row r="795" spans="1:25" x14ac:dyDescent="0.2">
      <c r="A795" t="s">
        <v>143</v>
      </c>
      <c r="B795" t="s">
        <v>179</v>
      </c>
      <c r="C795" s="244" t="s">
        <v>280</v>
      </c>
      <c r="D795" s="244" t="s">
        <v>280</v>
      </c>
      <c r="E795">
        <v>1986</v>
      </c>
      <c r="F795">
        <v>1</v>
      </c>
      <c r="G795">
        <v>8</v>
      </c>
      <c r="H795">
        <v>38.840000000000003</v>
      </c>
      <c r="I795" t="s">
        <v>17</v>
      </c>
      <c r="J795" s="14" t="s">
        <v>17</v>
      </c>
      <c r="K795" s="14" t="s">
        <v>17</v>
      </c>
      <c r="L795" s="14">
        <v>5.0999999999999996</v>
      </c>
      <c r="M795" s="14">
        <v>25</v>
      </c>
      <c r="N795" s="14">
        <v>48</v>
      </c>
      <c r="O795" s="14">
        <v>744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</row>
    <row r="796" spans="1:25" x14ac:dyDescent="0.2">
      <c r="A796" t="s">
        <v>143</v>
      </c>
      <c r="B796" t="s">
        <v>179</v>
      </c>
      <c r="C796" s="244" t="s">
        <v>280</v>
      </c>
      <c r="D796" s="244" t="s">
        <v>280</v>
      </c>
      <c r="E796">
        <v>1986</v>
      </c>
      <c r="F796">
        <v>1</v>
      </c>
      <c r="G796">
        <v>9</v>
      </c>
      <c r="H796">
        <v>44.29</v>
      </c>
      <c r="I796" t="s">
        <v>17</v>
      </c>
      <c r="J796" s="14" t="s">
        <v>17</v>
      </c>
      <c r="K796" s="14" t="s">
        <v>17</v>
      </c>
      <c r="L796" s="14">
        <v>5.4</v>
      </c>
      <c r="M796" s="14">
        <v>17</v>
      </c>
      <c r="N796" s="14">
        <v>77</v>
      </c>
      <c r="O796" s="14">
        <v>777</v>
      </c>
      <c r="P796" s="14" t="s">
        <v>17</v>
      </c>
      <c r="Q796" s="14" t="s">
        <v>17</v>
      </c>
      <c r="R796" s="14" t="s">
        <v>17</v>
      </c>
      <c r="S796" s="14">
        <v>6.8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</row>
    <row r="797" spans="1:25" x14ac:dyDescent="0.2">
      <c r="A797" t="s">
        <v>143</v>
      </c>
      <c r="B797" t="s">
        <v>179</v>
      </c>
      <c r="C797" s="244" t="s">
        <v>280</v>
      </c>
      <c r="D797" s="244" t="s">
        <v>280</v>
      </c>
      <c r="E797">
        <v>1986</v>
      </c>
      <c r="F797">
        <v>1</v>
      </c>
      <c r="G797">
        <v>10</v>
      </c>
      <c r="H797">
        <v>45.13</v>
      </c>
      <c r="I797" t="s">
        <v>17</v>
      </c>
      <c r="J797" s="14" t="s">
        <v>17</v>
      </c>
      <c r="K797" s="14" t="s">
        <v>17</v>
      </c>
      <c r="L797" s="14">
        <v>5.5</v>
      </c>
      <c r="M797" s="14">
        <v>8</v>
      </c>
      <c r="N797" s="14">
        <v>88</v>
      </c>
      <c r="O797" s="14">
        <v>767</v>
      </c>
      <c r="P797" s="14" t="s">
        <v>17</v>
      </c>
      <c r="Q797" s="14" t="s">
        <v>17</v>
      </c>
      <c r="R797" s="14" t="s">
        <v>17</v>
      </c>
      <c r="S797" s="14">
        <v>6.7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</row>
    <row r="798" spans="1:25" x14ac:dyDescent="0.2">
      <c r="A798" t="s">
        <v>143</v>
      </c>
      <c r="B798" t="s">
        <v>179</v>
      </c>
      <c r="C798" s="244" t="s">
        <v>280</v>
      </c>
      <c r="D798" s="244" t="s">
        <v>280</v>
      </c>
      <c r="E798">
        <v>1986</v>
      </c>
      <c r="F798">
        <v>1</v>
      </c>
      <c r="G798">
        <v>11</v>
      </c>
      <c r="H798">
        <v>42.95</v>
      </c>
      <c r="I798" t="s">
        <v>17</v>
      </c>
      <c r="J798" s="14" t="s">
        <v>17</v>
      </c>
      <c r="K798" s="14" t="s">
        <v>17</v>
      </c>
      <c r="L798" s="14">
        <v>5.7</v>
      </c>
      <c r="M798" s="14">
        <v>16</v>
      </c>
      <c r="N798" s="14">
        <v>198</v>
      </c>
      <c r="O798" s="14">
        <v>819</v>
      </c>
      <c r="P798" s="14" t="s">
        <v>17</v>
      </c>
      <c r="Q798" s="14" t="s">
        <v>17</v>
      </c>
      <c r="R798" s="14" t="s">
        <v>17</v>
      </c>
      <c r="S798" s="14">
        <v>6.8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</row>
    <row r="799" spans="1:25" x14ac:dyDescent="0.2">
      <c r="A799" t="s">
        <v>143</v>
      </c>
      <c r="B799" t="s">
        <v>179</v>
      </c>
      <c r="C799" s="244" t="s">
        <v>280</v>
      </c>
      <c r="D799" s="244" t="s">
        <v>280</v>
      </c>
      <c r="E799">
        <v>1986</v>
      </c>
      <c r="F799">
        <v>1</v>
      </c>
      <c r="G799">
        <v>12</v>
      </c>
      <c r="H799">
        <v>47.31</v>
      </c>
      <c r="I799" t="s">
        <v>17</v>
      </c>
      <c r="J799" s="14" t="s">
        <v>17</v>
      </c>
      <c r="K799" s="14" t="s">
        <v>17</v>
      </c>
      <c r="L799" s="14">
        <v>5.5</v>
      </c>
      <c r="M799" s="14">
        <v>19</v>
      </c>
      <c r="N799" s="14">
        <v>198</v>
      </c>
      <c r="O799" s="14">
        <v>697</v>
      </c>
      <c r="P799" s="14" t="s">
        <v>17</v>
      </c>
      <c r="Q799" s="14" t="s">
        <v>17</v>
      </c>
      <c r="R799" s="14" t="s">
        <v>17</v>
      </c>
      <c r="S799" s="14">
        <v>6.7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</row>
    <row r="800" spans="1:25" x14ac:dyDescent="0.2">
      <c r="A800" t="s">
        <v>143</v>
      </c>
      <c r="B800" t="s">
        <v>179</v>
      </c>
      <c r="C800" s="244" t="s">
        <v>280</v>
      </c>
      <c r="D800" s="244" t="s">
        <v>280</v>
      </c>
      <c r="E800">
        <v>1986</v>
      </c>
      <c r="F800">
        <v>1</v>
      </c>
      <c r="G800">
        <v>13</v>
      </c>
      <c r="H800">
        <v>44.29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4</v>
      </c>
      <c r="N800" s="14">
        <v>146</v>
      </c>
      <c r="O800" s="14">
        <v>724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</row>
    <row r="801" spans="1:25" x14ac:dyDescent="0.2">
      <c r="A801" t="s">
        <v>143</v>
      </c>
      <c r="B801" t="s">
        <v>179</v>
      </c>
      <c r="C801" s="244" t="s">
        <v>280</v>
      </c>
      <c r="D801" s="244" t="s">
        <v>280</v>
      </c>
      <c r="E801">
        <v>1986</v>
      </c>
      <c r="F801">
        <v>1</v>
      </c>
      <c r="G801">
        <v>14</v>
      </c>
      <c r="H801">
        <v>43.56</v>
      </c>
      <c r="I801" t="s">
        <v>17</v>
      </c>
      <c r="J801" s="14" t="s">
        <v>17</v>
      </c>
      <c r="K801" s="14" t="s">
        <v>17</v>
      </c>
      <c r="L801" s="14">
        <v>5.4</v>
      </c>
      <c r="M801" s="14">
        <v>10</v>
      </c>
      <c r="N801" s="14">
        <v>110</v>
      </c>
      <c r="O801" s="14">
        <v>692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</row>
    <row r="802" spans="1:25" x14ac:dyDescent="0.2">
      <c r="A802" t="s">
        <v>143</v>
      </c>
      <c r="B802" t="s">
        <v>179</v>
      </c>
      <c r="C802" s="244" t="s">
        <v>280</v>
      </c>
      <c r="D802" s="244" t="s">
        <v>280</v>
      </c>
      <c r="E802">
        <v>1986</v>
      </c>
      <c r="F802">
        <v>2</v>
      </c>
      <c r="G802">
        <v>1</v>
      </c>
      <c r="H802">
        <v>38.6</v>
      </c>
      <c r="I802" t="s">
        <v>17</v>
      </c>
      <c r="J802" s="14" t="s">
        <v>17</v>
      </c>
      <c r="K802" s="14" t="s">
        <v>17</v>
      </c>
      <c r="L802" s="14">
        <v>5.7</v>
      </c>
      <c r="M802" s="14">
        <v>6</v>
      </c>
      <c r="N802" s="14">
        <v>90</v>
      </c>
      <c r="O802" s="14">
        <v>597</v>
      </c>
      <c r="P802" s="14" t="s">
        <v>17</v>
      </c>
      <c r="Q802" s="14" t="s">
        <v>17</v>
      </c>
      <c r="R802" s="14" t="s">
        <v>17</v>
      </c>
      <c r="S802" s="14">
        <v>6.8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</row>
    <row r="803" spans="1:25" x14ac:dyDescent="0.2">
      <c r="A803" t="s">
        <v>143</v>
      </c>
      <c r="B803" t="s">
        <v>179</v>
      </c>
      <c r="C803" s="244" t="s">
        <v>280</v>
      </c>
      <c r="D803" s="244" t="s">
        <v>280</v>
      </c>
      <c r="E803">
        <v>1986</v>
      </c>
      <c r="F803">
        <v>2</v>
      </c>
      <c r="G803">
        <v>2</v>
      </c>
      <c r="H803">
        <v>41.5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11</v>
      </c>
      <c r="N803" s="14">
        <v>119</v>
      </c>
      <c r="O803" s="14">
        <v>774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</row>
    <row r="804" spans="1:25" x14ac:dyDescent="0.2">
      <c r="A804" t="s">
        <v>143</v>
      </c>
      <c r="B804" t="s">
        <v>179</v>
      </c>
      <c r="C804" s="244" t="s">
        <v>280</v>
      </c>
      <c r="D804" s="244" t="s">
        <v>280</v>
      </c>
      <c r="E804">
        <v>1986</v>
      </c>
      <c r="F804">
        <v>2</v>
      </c>
      <c r="G804">
        <v>3</v>
      </c>
      <c r="H804">
        <v>40.53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18</v>
      </c>
      <c r="N804" s="14">
        <v>79</v>
      </c>
      <c r="O804" s="14">
        <v>672</v>
      </c>
      <c r="P804" s="14" t="s">
        <v>17</v>
      </c>
      <c r="Q804" s="14" t="s">
        <v>17</v>
      </c>
      <c r="R804" s="14" t="s">
        <v>17</v>
      </c>
      <c r="S804" s="14">
        <v>6.9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</row>
    <row r="805" spans="1:25" x14ac:dyDescent="0.2">
      <c r="A805" t="s">
        <v>143</v>
      </c>
      <c r="B805" t="s">
        <v>179</v>
      </c>
      <c r="C805" s="244" t="s">
        <v>280</v>
      </c>
      <c r="D805" s="244" t="s">
        <v>280</v>
      </c>
      <c r="E805">
        <v>1986</v>
      </c>
      <c r="F805">
        <v>2</v>
      </c>
      <c r="G805">
        <v>4</v>
      </c>
      <c r="H805">
        <v>44.29</v>
      </c>
      <c r="I805" t="s">
        <v>17</v>
      </c>
      <c r="J805" s="14" t="s">
        <v>17</v>
      </c>
      <c r="K805" s="14" t="s">
        <v>17</v>
      </c>
      <c r="L805" s="14">
        <v>5.5</v>
      </c>
      <c r="M805" s="14">
        <v>12</v>
      </c>
      <c r="N805" s="14">
        <v>62</v>
      </c>
      <c r="O805" s="14">
        <v>765</v>
      </c>
      <c r="P805" s="14" t="s">
        <v>17</v>
      </c>
      <c r="Q805" s="14" t="s">
        <v>17</v>
      </c>
      <c r="R805" s="14" t="s">
        <v>17</v>
      </c>
      <c r="S805" s="14">
        <v>6.8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</row>
    <row r="806" spans="1:25" x14ac:dyDescent="0.2">
      <c r="A806" t="s">
        <v>143</v>
      </c>
      <c r="B806" t="s">
        <v>179</v>
      </c>
      <c r="C806" s="244" t="s">
        <v>280</v>
      </c>
      <c r="D806" s="244" t="s">
        <v>280</v>
      </c>
      <c r="E806">
        <v>1986</v>
      </c>
      <c r="F806">
        <v>2</v>
      </c>
      <c r="G806">
        <v>5</v>
      </c>
      <c r="H806">
        <v>42.83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6</v>
      </c>
      <c r="N806" s="14">
        <v>76</v>
      </c>
      <c r="O806" s="14">
        <v>691</v>
      </c>
      <c r="P806" s="14" t="s">
        <v>17</v>
      </c>
      <c r="Q806" s="14" t="s">
        <v>17</v>
      </c>
      <c r="R806" s="14" t="s">
        <v>17</v>
      </c>
      <c r="S806" s="14">
        <v>6.7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</row>
    <row r="807" spans="1:25" x14ac:dyDescent="0.2">
      <c r="A807" t="s">
        <v>143</v>
      </c>
      <c r="B807" t="s">
        <v>179</v>
      </c>
      <c r="C807" s="244" t="s">
        <v>280</v>
      </c>
      <c r="D807" s="244" t="s">
        <v>280</v>
      </c>
      <c r="E807">
        <v>1986</v>
      </c>
      <c r="F807">
        <v>2</v>
      </c>
      <c r="G807">
        <v>6</v>
      </c>
      <c r="H807">
        <v>45.74</v>
      </c>
      <c r="I807" t="s">
        <v>17</v>
      </c>
      <c r="J807" s="14" t="s">
        <v>17</v>
      </c>
      <c r="K807" s="14" t="s">
        <v>17</v>
      </c>
      <c r="L807" s="14">
        <v>5.4</v>
      </c>
      <c r="M807" s="14">
        <v>28</v>
      </c>
      <c r="N807" s="14">
        <v>88</v>
      </c>
      <c r="O807" s="14">
        <v>758</v>
      </c>
      <c r="P807" s="14" t="s">
        <v>17</v>
      </c>
      <c r="Q807" s="14" t="s">
        <v>17</v>
      </c>
      <c r="R807" s="14" t="s">
        <v>17</v>
      </c>
      <c r="S807" s="14">
        <v>6.8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</row>
    <row r="808" spans="1:25" x14ac:dyDescent="0.2">
      <c r="A808" t="s">
        <v>143</v>
      </c>
      <c r="B808" t="s">
        <v>179</v>
      </c>
      <c r="C808" s="244" t="s">
        <v>280</v>
      </c>
      <c r="D808" s="244" t="s">
        <v>280</v>
      </c>
      <c r="E808">
        <v>1986</v>
      </c>
      <c r="F808">
        <v>2</v>
      </c>
      <c r="G808">
        <v>7</v>
      </c>
      <c r="H808">
        <v>45.98</v>
      </c>
      <c r="I808" t="s">
        <v>17</v>
      </c>
      <c r="J808" s="14" t="s">
        <v>17</v>
      </c>
      <c r="K808" s="14" t="s">
        <v>17</v>
      </c>
      <c r="L808" s="14">
        <v>5.3</v>
      </c>
      <c r="M808" s="14">
        <v>12</v>
      </c>
      <c r="N808" s="14">
        <v>126</v>
      </c>
      <c r="O808" s="14">
        <v>773</v>
      </c>
      <c r="P808" s="14" t="s">
        <v>17</v>
      </c>
      <c r="Q808" s="14" t="s">
        <v>17</v>
      </c>
      <c r="R808" s="14" t="s">
        <v>17</v>
      </c>
      <c r="S808" s="14">
        <v>6.6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</row>
    <row r="809" spans="1:25" x14ac:dyDescent="0.2">
      <c r="A809" t="s">
        <v>143</v>
      </c>
      <c r="B809" t="s">
        <v>179</v>
      </c>
      <c r="C809" s="244" t="s">
        <v>280</v>
      </c>
      <c r="D809" s="244" t="s">
        <v>280</v>
      </c>
      <c r="E809">
        <v>1986</v>
      </c>
      <c r="F809">
        <v>2</v>
      </c>
      <c r="G809">
        <v>8</v>
      </c>
      <c r="H809">
        <v>41.62</v>
      </c>
      <c r="I809" t="s">
        <v>17</v>
      </c>
      <c r="J809" s="14" t="s">
        <v>17</v>
      </c>
      <c r="K809" s="14" t="s">
        <v>17</v>
      </c>
      <c r="L809" s="14">
        <v>5.7</v>
      </c>
      <c r="M809" s="14">
        <v>10</v>
      </c>
      <c r="N809" s="14">
        <v>69</v>
      </c>
      <c r="O809" s="14">
        <v>801</v>
      </c>
      <c r="P809" s="14" t="s">
        <v>17</v>
      </c>
      <c r="Q809" s="14" t="s">
        <v>17</v>
      </c>
      <c r="R809" s="14" t="s">
        <v>17</v>
      </c>
      <c r="S809" s="14">
        <v>6.7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</row>
    <row r="810" spans="1:25" x14ac:dyDescent="0.2">
      <c r="A810" t="s">
        <v>143</v>
      </c>
      <c r="B810" t="s">
        <v>179</v>
      </c>
      <c r="C810" s="244" t="s">
        <v>280</v>
      </c>
      <c r="D810" s="244" t="s">
        <v>280</v>
      </c>
      <c r="E810">
        <v>1986</v>
      </c>
      <c r="F810">
        <v>2</v>
      </c>
      <c r="G810">
        <v>9</v>
      </c>
      <c r="H810">
        <v>45.37</v>
      </c>
      <c r="I810" t="s">
        <v>17</v>
      </c>
      <c r="J810" s="14" t="s">
        <v>17</v>
      </c>
      <c r="K810" s="14" t="s">
        <v>17</v>
      </c>
      <c r="L810" s="14">
        <v>5.5</v>
      </c>
      <c r="M810" s="14">
        <v>1</v>
      </c>
      <c r="N810" s="14">
        <v>103</v>
      </c>
      <c r="O810" s="14">
        <v>795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</row>
    <row r="811" spans="1:25" x14ac:dyDescent="0.2">
      <c r="A811" t="s">
        <v>143</v>
      </c>
      <c r="B811" t="s">
        <v>179</v>
      </c>
      <c r="C811" s="244" t="s">
        <v>280</v>
      </c>
      <c r="D811" s="244" t="s">
        <v>280</v>
      </c>
      <c r="E811">
        <v>1986</v>
      </c>
      <c r="F811">
        <v>2</v>
      </c>
      <c r="G811">
        <v>10</v>
      </c>
      <c r="H811">
        <v>47.67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3</v>
      </c>
      <c r="N811" s="14">
        <v>141</v>
      </c>
      <c r="O811" s="14">
        <v>754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</row>
    <row r="812" spans="1:25" x14ac:dyDescent="0.2">
      <c r="A812" t="s">
        <v>143</v>
      </c>
      <c r="B812" t="s">
        <v>179</v>
      </c>
      <c r="C812" s="244" t="s">
        <v>280</v>
      </c>
      <c r="D812" s="244" t="s">
        <v>280</v>
      </c>
      <c r="E812">
        <v>1986</v>
      </c>
      <c r="F812">
        <v>2</v>
      </c>
      <c r="G812">
        <v>11</v>
      </c>
      <c r="H812">
        <v>50.09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22</v>
      </c>
      <c r="N812" s="14">
        <v>174</v>
      </c>
      <c r="O812" s="14">
        <v>710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</row>
    <row r="813" spans="1:25" x14ac:dyDescent="0.2">
      <c r="A813" t="s">
        <v>143</v>
      </c>
      <c r="B813" t="s">
        <v>179</v>
      </c>
      <c r="C813" s="244" t="s">
        <v>280</v>
      </c>
      <c r="D813" s="244" t="s">
        <v>280</v>
      </c>
      <c r="E813">
        <v>1986</v>
      </c>
      <c r="F813">
        <v>2</v>
      </c>
      <c r="G813">
        <v>12</v>
      </c>
      <c r="H813">
        <v>45.62</v>
      </c>
      <c r="I813" t="s">
        <v>17</v>
      </c>
      <c r="J813" s="14" t="s">
        <v>17</v>
      </c>
      <c r="K813" s="14" t="s">
        <v>17</v>
      </c>
      <c r="L813" s="14">
        <v>5.3</v>
      </c>
      <c r="M813" s="14">
        <v>21</v>
      </c>
      <c r="N813" s="14">
        <v>149</v>
      </c>
      <c r="O813" s="14">
        <v>722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</row>
    <row r="814" spans="1:25" x14ac:dyDescent="0.2">
      <c r="A814" t="s">
        <v>143</v>
      </c>
      <c r="B814" t="s">
        <v>179</v>
      </c>
      <c r="C814" s="244" t="s">
        <v>280</v>
      </c>
      <c r="D814" s="244" t="s">
        <v>280</v>
      </c>
      <c r="E814">
        <v>1986</v>
      </c>
      <c r="F814">
        <v>2</v>
      </c>
      <c r="G814">
        <v>13</v>
      </c>
      <c r="H814">
        <v>45.5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8</v>
      </c>
      <c r="N814" s="14">
        <v>191</v>
      </c>
      <c r="O814" s="14">
        <v>714</v>
      </c>
      <c r="P814" s="14" t="s">
        <v>17</v>
      </c>
      <c r="Q814" s="14" t="s">
        <v>17</v>
      </c>
      <c r="R814" s="14" t="s">
        <v>17</v>
      </c>
      <c r="S814" s="14">
        <v>6.6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</row>
    <row r="815" spans="1:25" x14ac:dyDescent="0.2">
      <c r="A815" t="s">
        <v>143</v>
      </c>
      <c r="B815" t="s">
        <v>179</v>
      </c>
      <c r="C815" s="244" t="s">
        <v>280</v>
      </c>
      <c r="D815" s="244" t="s">
        <v>280</v>
      </c>
      <c r="E815">
        <v>1986</v>
      </c>
      <c r="F815">
        <v>2</v>
      </c>
      <c r="G815">
        <v>14</v>
      </c>
      <c r="H815">
        <v>46.34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3</v>
      </c>
      <c r="N815" s="14">
        <v>117</v>
      </c>
      <c r="O815" s="14">
        <v>802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</row>
    <row r="816" spans="1:25" x14ac:dyDescent="0.2">
      <c r="A816" t="s">
        <v>143</v>
      </c>
      <c r="B816" t="s">
        <v>179</v>
      </c>
      <c r="C816" s="244" t="s">
        <v>280</v>
      </c>
      <c r="D816" s="244" t="s">
        <v>280</v>
      </c>
      <c r="E816">
        <v>1986</v>
      </c>
      <c r="F816">
        <v>3</v>
      </c>
      <c r="G816">
        <v>1</v>
      </c>
      <c r="H816">
        <v>36.299999999999997</v>
      </c>
      <c r="I816" t="s">
        <v>17</v>
      </c>
      <c r="J816" s="14" t="s">
        <v>17</v>
      </c>
      <c r="K816" s="14" t="s">
        <v>17</v>
      </c>
      <c r="L816" s="14">
        <v>5.5</v>
      </c>
      <c r="M816" s="14">
        <v>6</v>
      </c>
      <c r="N816" s="14">
        <v>34</v>
      </c>
      <c r="O816" s="14">
        <v>624</v>
      </c>
      <c r="P816" s="14" t="s">
        <v>17</v>
      </c>
      <c r="Q816" s="14" t="s">
        <v>17</v>
      </c>
      <c r="R816" s="14" t="s">
        <v>17</v>
      </c>
      <c r="S816" s="14">
        <v>6.8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</row>
    <row r="817" spans="1:25" x14ac:dyDescent="0.2">
      <c r="A817" t="s">
        <v>143</v>
      </c>
      <c r="B817" t="s">
        <v>179</v>
      </c>
      <c r="C817" s="244" t="s">
        <v>280</v>
      </c>
      <c r="D817" s="244" t="s">
        <v>280</v>
      </c>
      <c r="E817">
        <v>1986</v>
      </c>
      <c r="F817">
        <v>3</v>
      </c>
      <c r="G817">
        <v>2</v>
      </c>
      <c r="H817">
        <v>38.96</v>
      </c>
      <c r="I817" t="s">
        <v>17</v>
      </c>
      <c r="J817" s="14" t="s">
        <v>17</v>
      </c>
      <c r="K817" s="14" t="s">
        <v>17</v>
      </c>
      <c r="L817" s="14">
        <v>5.7</v>
      </c>
      <c r="M817" s="14">
        <v>15</v>
      </c>
      <c r="N817" s="14">
        <v>83</v>
      </c>
      <c r="O817" s="14">
        <v>706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</row>
    <row r="818" spans="1:25" x14ac:dyDescent="0.2">
      <c r="A818" t="s">
        <v>143</v>
      </c>
      <c r="B818" t="s">
        <v>179</v>
      </c>
      <c r="C818" s="244" t="s">
        <v>280</v>
      </c>
      <c r="D818" s="244" t="s">
        <v>280</v>
      </c>
      <c r="E818">
        <v>1986</v>
      </c>
      <c r="F818">
        <v>3</v>
      </c>
      <c r="G818">
        <v>3</v>
      </c>
      <c r="H818">
        <v>44.41</v>
      </c>
      <c r="I818" t="s">
        <v>17</v>
      </c>
      <c r="J818" s="14" t="s">
        <v>17</v>
      </c>
      <c r="K818" s="14" t="s">
        <v>17</v>
      </c>
      <c r="L818" s="14">
        <v>5.6</v>
      </c>
      <c r="M818" s="14">
        <v>1</v>
      </c>
      <c r="N818" s="14">
        <v>162</v>
      </c>
      <c r="O818" s="14">
        <v>849</v>
      </c>
      <c r="P818" s="14" t="s">
        <v>17</v>
      </c>
      <c r="Q818" s="14" t="s">
        <v>17</v>
      </c>
      <c r="R818" s="14" t="s">
        <v>17</v>
      </c>
      <c r="S818" s="14">
        <v>6.7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</row>
    <row r="819" spans="1:25" x14ac:dyDescent="0.2">
      <c r="A819" t="s">
        <v>143</v>
      </c>
      <c r="B819" t="s">
        <v>179</v>
      </c>
      <c r="C819" s="244" t="s">
        <v>280</v>
      </c>
      <c r="D819" s="244" t="s">
        <v>280</v>
      </c>
      <c r="E819">
        <v>1986</v>
      </c>
      <c r="F819">
        <v>3</v>
      </c>
      <c r="G819">
        <v>4</v>
      </c>
      <c r="H819">
        <v>46.1</v>
      </c>
      <c r="I819" t="s">
        <v>17</v>
      </c>
      <c r="J819" s="14" t="s">
        <v>17</v>
      </c>
      <c r="K819" s="14" t="s">
        <v>17</v>
      </c>
      <c r="L819" s="14">
        <v>5.3</v>
      </c>
      <c r="M819" s="14">
        <v>18</v>
      </c>
      <c r="N819" s="14">
        <v>174</v>
      </c>
      <c r="O819" s="14">
        <v>913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</row>
    <row r="820" spans="1:25" x14ac:dyDescent="0.2">
      <c r="A820" t="s">
        <v>143</v>
      </c>
      <c r="B820" t="s">
        <v>179</v>
      </c>
      <c r="C820" s="244" t="s">
        <v>280</v>
      </c>
      <c r="D820" s="244" t="s">
        <v>280</v>
      </c>
      <c r="E820">
        <v>1986</v>
      </c>
      <c r="F820">
        <v>3</v>
      </c>
      <c r="G820">
        <v>5</v>
      </c>
      <c r="H820">
        <v>42.11</v>
      </c>
      <c r="I820" t="s">
        <v>17</v>
      </c>
      <c r="J820" s="14" t="s">
        <v>17</v>
      </c>
      <c r="K820" s="14" t="s">
        <v>17</v>
      </c>
      <c r="L820" s="14">
        <v>5.6</v>
      </c>
      <c r="M820" s="14">
        <v>19</v>
      </c>
      <c r="N820" s="14">
        <v>140</v>
      </c>
      <c r="O820" s="14">
        <v>728</v>
      </c>
      <c r="P820" s="14" t="s">
        <v>17</v>
      </c>
      <c r="Q820" s="14" t="s">
        <v>17</v>
      </c>
      <c r="R820" s="14" t="s">
        <v>17</v>
      </c>
      <c r="S820" s="14">
        <v>6.8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</row>
    <row r="821" spans="1:25" x14ac:dyDescent="0.2">
      <c r="A821" t="s">
        <v>143</v>
      </c>
      <c r="B821" t="s">
        <v>179</v>
      </c>
      <c r="C821" s="244" t="s">
        <v>280</v>
      </c>
      <c r="D821" s="244" t="s">
        <v>280</v>
      </c>
      <c r="E821">
        <v>1986</v>
      </c>
      <c r="F821">
        <v>3</v>
      </c>
      <c r="G821">
        <v>6</v>
      </c>
      <c r="H821">
        <v>46.95</v>
      </c>
      <c r="I821" t="s">
        <v>17</v>
      </c>
      <c r="J821" s="14" t="s">
        <v>17</v>
      </c>
      <c r="K821" s="14" t="s">
        <v>17</v>
      </c>
      <c r="L821" s="14">
        <v>5.4</v>
      </c>
      <c r="M821" s="14">
        <v>3</v>
      </c>
      <c r="N821" s="14">
        <v>122</v>
      </c>
      <c r="O821" s="14">
        <v>838</v>
      </c>
      <c r="P821" s="14" t="s">
        <v>17</v>
      </c>
      <c r="Q821" s="14" t="s">
        <v>17</v>
      </c>
      <c r="R821" s="14" t="s">
        <v>17</v>
      </c>
      <c r="S821" s="14">
        <v>6.7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</row>
    <row r="822" spans="1:25" x14ac:dyDescent="0.2">
      <c r="A822" t="s">
        <v>143</v>
      </c>
      <c r="B822" t="s">
        <v>179</v>
      </c>
      <c r="C822" s="244" t="s">
        <v>280</v>
      </c>
      <c r="D822" s="244" t="s">
        <v>280</v>
      </c>
      <c r="E822">
        <v>1986</v>
      </c>
      <c r="F822">
        <v>3</v>
      </c>
      <c r="G822">
        <v>7</v>
      </c>
      <c r="H822">
        <v>45.37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1</v>
      </c>
      <c r="N822" s="14">
        <v>114</v>
      </c>
      <c r="O822" s="14">
        <v>720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</row>
    <row r="823" spans="1:25" x14ac:dyDescent="0.2">
      <c r="A823" t="s">
        <v>143</v>
      </c>
      <c r="B823" t="s">
        <v>179</v>
      </c>
      <c r="C823" s="244" t="s">
        <v>280</v>
      </c>
      <c r="D823" s="244" t="s">
        <v>280</v>
      </c>
      <c r="E823">
        <v>1986</v>
      </c>
      <c r="F823">
        <v>3</v>
      </c>
      <c r="G823">
        <v>8</v>
      </c>
      <c r="H823">
        <v>44.41</v>
      </c>
      <c r="I823" t="s">
        <v>17</v>
      </c>
      <c r="J823" s="14" t="s">
        <v>17</v>
      </c>
      <c r="K823" s="14" t="s">
        <v>17</v>
      </c>
      <c r="L823" s="14">
        <v>5.7</v>
      </c>
      <c r="M823" s="14">
        <v>2</v>
      </c>
      <c r="N823" s="14">
        <v>86</v>
      </c>
      <c r="O823" s="14">
        <v>827</v>
      </c>
      <c r="P823" s="14" t="s">
        <v>17</v>
      </c>
      <c r="Q823" s="14" t="s">
        <v>17</v>
      </c>
      <c r="R823" s="14" t="s">
        <v>17</v>
      </c>
      <c r="S823" s="14">
        <v>6.8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</row>
    <row r="824" spans="1:25" x14ac:dyDescent="0.2">
      <c r="A824" t="s">
        <v>143</v>
      </c>
      <c r="B824" t="s">
        <v>179</v>
      </c>
      <c r="C824" s="244" t="s">
        <v>280</v>
      </c>
      <c r="D824" s="244" t="s">
        <v>280</v>
      </c>
      <c r="E824">
        <v>1986</v>
      </c>
      <c r="F824">
        <v>3</v>
      </c>
      <c r="G824">
        <v>9</v>
      </c>
      <c r="H824">
        <v>40.9</v>
      </c>
      <c r="I824" t="s">
        <v>17</v>
      </c>
      <c r="J824" s="14" t="s">
        <v>17</v>
      </c>
      <c r="K824" s="14" t="s">
        <v>17</v>
      </c>
      <c r="L824" s="14">
        <v>5.6</v>
      </c>
      <c r="M824" s="14">
        <v>1</v>
      </c>
      <c r="N824" s="14">
        <v>117</v>
      </c>
      <c r="O824" s="14">
        <v>765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</row>
    <row r="825" spans="1:25" x14ac:dyDescent="0.2">
      <c r="A825" t="s">
        <v>143</v>
      </c>
      <c r="B825" t="s">
        <v>179</v>
      </c>
      <c r="C825" s="244" t="s">
        <v>280</v>
      </c>
      <c r="D825" s="244" t="s">
        <v>280</v>
      </c>
      <c r="E825">
        <v>1986</v>
      </c>
      <c r="F825">
        <v>3</v>
      </c>
      <c r="G825">
        <v>10</v>
      </c>
      <c r="H825">
        <v>44.04</v>
      </c>
      <c r="I825" t="s">
        <v>17</v>
      </c>
      <c r="J825" s="14" t="s">
        <v>17</v>
      </c>
      <c r="K825" s="14" t="s">
        <v>17</v>
      </c>
      <c r="L825" s="14">
        <v>5.4</v>
      </c>
      <c r="M825" s="14">
        <v>1</v>
      </c>
      <c r="N825" s="14">
        <v>101</v>
      </c>
      <c r="O825" s="14">
        <v>815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</row>
    <row r="826" spans="1:25" x14ac:dyDescent="0.2">
      <c r="A826" t="s">
        <v>143</v>
      </c>
      <c r="B826" t="s">
        <v>179</v>
      </c>
      <c r="C826" s="244" t="s">
        <v>280</v>
      </c>
      <c r="D826" s="244" t="s">
        <v>280</v>
      </c>
      <c r="E826">
        <v>1986</v>
      </c>
      <c r="F826">
        <v>3</v>
      </c>
      <c r="G826">
        <v>11</v>
      </c>
      <c r="H826">
        <v>46.95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163</v>
      </c>
      <c r="O826" s="14">
        <v>765</v>
      </c>
      <c r="P826" s="14" t="s">
        <v>17</v>
      </c>
      <c r="Q826" s="14" t="s">
        <v>17</v>
      </c>
      <c r="R826" s="14" t="s">
        <v>17</v>
      </c>
      <c r="S826" s="14">
        <v>6.7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</row>
    <row r="827" spans="1:25" x14ac:dyDescent="0.2">
      <c r="A827" t="s">
        <v>143</v>
      </c>
      <c r="B827" t="s">
        <v>179</v>
      </c>
      <c r="C827" s="244" t="s">
        <v>280</v>
      </c>
      <c r="D827" s="244" t="s">
        <v>280</v>
      </c>
      <c r="E827">
        <v>1986</v>
      </c>
      <c r="F827">
        <v>3</v>
      </c>
      <c r="G827">
        <v>12</v>
      </c>
      <c r="H827">
        <v>41.5</v>
      </c>
      <c r="I827" t="s">
        <v>17</v>
      </c>
      <c r="J827" s="14" t="s">
        <v>17</v>
      </c>
      <c r="K827" s="14" t="s">
        <v>17</v>
      </c>
      <c r="L827" s="14">
        <v>5.6</v>
      </c>
      <c r="M827" s="14">
        <v>1</v>
      </c>
      <c r="N827" s="14">
        <v>107</v>
      </c>
      <c r="O827" s="14">
        <v>632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</row>
    <row r="828" spans="1:25" x14ac:dyDescent="0.2">
      <c r="A828" t="s">
        <v>143</v>
      </c>
      <c r="B828" t="s">
        <v>179</v>
      </c>
      <c r="C828" s="244" t="s">
        <v>280</v>
      </c>
      <c r="D828" s="244" t="s">
        <v>280</v>
      </c>
      <c r="E828">
        <v>1986</v>
      </c>
      <c r="F828">
        <v>3</v>
      </c>
      <c r="G828">
        <v>13</v>
      </c>
      <c r="H828">
        <v>41.87</v>
      </c>
      <c r="I828" t="s">
        <v>17</v>
      </c>
      <c r="J828" s="14" t="s">
        <v>17</v>
      </c>
      <c r="K828" s="14" t="s">
        <v>17</v>
      </c>
      <c r="L828" s="14">
        <v>5.5</v>
      </c>
      <c r="M828" s="14">
        <v>1</v>
      </c>
      <c r="N828" s="14">
        <v>172</v>
      </c>
      <c r="O828" s="14">
        <v>825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</row>
    <row r="829" spans="1:25" x14ac:dyDescent="0.2">
      <c r="A829" t="s">
        <v>143</v>
      </c>
      <c r="B829" t="s">
        <v>179</v>
      </c>
      <c r="C829" s="244" t="s">
        <v>280</v>
      </c>
      <c r="D829" s="244" t="s">
        <v>280</v>
      </c>
      <c r="E829">
        <v>1986</v>
      </c>
      <c r="F829">
        <v>3</v>
      </c>
      <c r="G829">
        <v>14</v>
      </c>
      <c r="H829">
        <v>45.13</v>
      </c>
      <c r="I829" t="s">
        <v>17</v>
      </c>
      <c r="J829" s="14" t="s">
        <v>17</v>
      </c>
      <c r="K829" s="14" t="s">
        <v>17</v>
      </c>
      <c r="L829" s="14">
        <v>5.6</v>
      </c>
      <c r="M829" s="14">
        <v>1</v>
      </c>
      <c r="N829" s="14">
        <v>57</v>
      </c>
      <c r="O829" s="14">
        <v>646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</row>
    <row r="830" spans="1:25" x14ac:dyDescent="0.2">
      <c r="A830" t="s">
        <v>143</v>
      </c>
      <c r="B830" t="s">
        <v>179</v>
      </c>
      <c r="C830" s="244" t="s">
        <v>280</v>
      </c>
      <c r="D830" s="244" t="s">
        <v>280</v>
      </c>
      <c r="E830">
        <v>1986</v>
      </c>
      <c r="F830">
        <v>4</v>
      </c>
      <c r="G830">
        <v>1</v>
      </c>
      <c r="H830">
        <v>37.99</v>
      </c>
      <c r="I830" t="s">
        <v>17</v>
      </c>
      <c r="J830" s="14" t="s">
        <v>17</v>
      </c>
      <c r="K830" s="14" t="s">
        <v>17</v>
      </c>
      <c r="L830" s="14">
        <v>5.5</v>
      </c>
      <c r="M830" s="14">
        <v>45</v>
      </c>
      <c r="N830" s="14">
        <v>36</v>
      </c>
      <c r="O830" s="14">
        <v>632</v>
      </c>
      <c r="P830" s="14" t="s">
        <v>17</v>
      </c>
      <c r="Q830" s="14" t="s">
        <v>17</v>
      </c>
      <c r="R830" s="14" t="s">
        <v>17</v>
      </c>
      <c r="S830" s="14">
        <v>6.8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</row>
    <row r="831" spans="1:25" x14ac:dyDescent="0.2">
      <c r="A831" t="s">
        <v>143</v>
      </c>
      <c r="B831" t="s">
        <v>179</v>
      </c>
      <c r="C831" s="244" t="s">
        <v>280</v>
      </c>
      <c r="D831" s="244" t="s">
        <v>280</v>
      </c>
      <c r="E831">
        <v>1986</v>
      </c>
      <c r="F831">
        <v>4</v>
      </c>
      <c r="G831">
        <v>2</v>
      </c>
      <c r="H831">
        <v>42.47</v>
      </c>
      <c r="I831" t="s">
        <v>17</v>
      </c>
      <c r="J831" s="14" t="s">
        <v>17</v>
      </c>
      <c r="K831" s="14" t="s">
        <v>17</v>
      </c>
      <c r="L831" s="14">
        <v>5.7</v>
      </c>
      <c r="M831" s="14">
        <v>17</v>
      </c>
      <c r="N831" s="14">
        <v>107</v>
      </c>
      <c r="O831" s="14">
        <v>850</v>
      </c>
      <c r="P831" s="14" t="s">
        <v>17</v>
      </c>
      <c r="Q831" s="14" t="s">
        <v>17</v>
      </c>
      <c r="R831" s="14" t="s">
        <v>17</v>
      </c>
      <c r="S831" s="14">
        <v>6.9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</row>
    <row r="832" spans="1:25" x14ac:dyDescent="0.2">
      <c r="A832" t="s">
        <v>143</v>
      </c>
      <c r="B832" t="s">
        <v>179</v>
      </c>
      <c r="C832" s="244" t="s">
        <v>280</v>
      </c>
      <c r="D832" s="244" t="s">
        <v>280</v>
      </c>
      <c r="E832">
        <v>1986</v>
      </c>
      <c r="F832">
        <v>4</v>
      </c>
      <c r="G832">
        <v>3</v>
      </c>
      <c r="H832">
        <v>40.409999999999997</v>
      </c>
      <c r="I832" t="s">
        <v>17</v>
      </c>
      <c r="J832" s="14" t="s">
        <v>17</v>
      </c>
      <c r="K832" s="14" t="s">
        <v>17</v>
      </c>
      <c r="L832" s="14">
        <v>5.8</v>
      </c>
      <c r="M832" s="14">
        <v>12</v>
      </c>
      <c r="N832" s="14">
        <v>109</v>
      </c>
      <c r="O832" s="14">
        <v>839</v>
      </c>
      <c r="P832" s="14" t="s">
        <v>17</v>
      </c>
      <c r="Q832" s="14" t="s">
        <v>17</v>
      </c>
      <c r="R832" s="14" t="s">
        <v>17</v>
      </c>
      <c r="S832" s="14">
        <v>6.8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</row>
    <row r="833" spans="1:25" x14ac:dyDescent="0.2">
      <c r="A833" t="s">
        <v>143</v>
      </c>
      <c r="B833" t="s">
        <v>179</v>
      </c>
      <c r="C833" s="244" t="s">
        <v>280</v>
      </c>
      <c r="D833" s="244" t="s">
        <v>280</v>
      </c>
      <c r="E833">
        <v>1986</v>
      </c>
      <c r="F833">
        <v>4</v>
      </c>
      <c r="G833">
        <v>4</v>
      </c>
      <c r="H833">
        <v>42.11</v>
      </c>
      <c r="I833" t="s">
        <v>17</v>
      </c>
      <c r="J833" s="14" t="s">
        <v>17</v>
      </c>
      <c r="K833" s="14" t="s">
        <v>17</v>
      </c>
      <c r="L833" s="14">
        <v>5.6</v>
      </c>
      <c r="M833" s="14">
        <v>1</v>
      </c>
      <c r="N833" s="14">
        <v>105</v>
      </c>
      <c r="O833" s="14">
        <v>840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</row>
    <row r="834" spans="1:25" x14ac:dyDescent="0.2">
      <c r="A834" t="s">
        <v>143</v>
      </c>
      <c r="B834" t="s">
        <v>179</v>
      </c>
      <c r="C834" s="244" t="s">
        <v>280</v>
      </c>
      <c r="D834" s="244" t="s">
        <v>280</v>
      </c>
      <c r="E834">
        <v>1986</v>
      </c>
      <c r="F834">
        <v>4</v>
      </c>
      <c r="G834">
        <v>5</v>
      </c>
      <c r="H834">
        <v>45.86</v>
      </c>
      <c r="I834" t="s">
        <v>17</v>
      </c>
      <c r="J834" s="14" t="s">
        <v>17</v>
      </c>
      <c r="K834" s="14" t="s">
        <v>17</v>
      </c>
      <c r="L834" s="14">
        <v>5.3</v>
      </c>
      <c r="M834" s="14">
        <v>1</v>
      </c>
      <c r="N834" s="14">
        <v>145</v>
      </c>
      <c r="O834" s="14">
        <v>1000</v>
      </c>
      <c r="P834" s="14" t="s">
        <v>17</v>
      </c>
      <c r="Q834" s="14" t="s">
        <v>17</v>
      </c>
      <c r="R834" s="14" t="s">
        <v>17</v>
      </c>
      <c r="S834" s="14">
        <v>6.7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</row>
    <row r="835" spans="1:25" x14ac:dyDescent="0.2">
      <c r="A835" t="s">
        <v>143</v>
      </c>
      <c r="B835" t="s">
        <v>179</v>
      </c>
      <c r="C835" s="244" t="s">
        <v>280</v>
      </c>
      <c r="D835" s="244" t="s">
        <v>280</v>
      </c>
      <c r="E835">
        <v>1986</v>
      </c>
      <c r="F835">
        <v>4</v>
      </c>
      <c r="G835">
        <v>6</v>
      </c>
      <c r="H835">
        <v>45.01</v>
      </c>
      <c r="I835" t="s">
        <v>17</v>
      </c>
      <c r="J835" s="14" t="s">
        <v>17</v>
      </c>
      <c r="K835" s="14" t="s">
        <v>17</v>
      </c>
      <c r="L835" s="14">
        <v>5.5</v>
      </c>
      <c r="M835" s="14">
        <v>1</v>
      </c>
      <c r="N835" s="14">
        <v>141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</row>
    <row r="836" spans="1:25" x14ac:dyDescent="0.2">
      <c r="A836" t="s">
        <v>143</v>
      </c>
      <c r="B836" t="s">
        <v>179</v>
      </c>
      <c r="C836" s="244" t="s">
        <v>280</v>
      </c>
      <c r="D836" s="244" t="s">
        <v>280</v>
      </c>
      <c r="E836">
        <v>1986</v>
      </c>
      <c r="F836">
        <v>4</v>
      </c>
      <c r="G836">
        <v>7</v>
      </c>
      <c r="H836">
        <v>44.53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45</v>
      </c>
      <c r="N836" s="14">
        <v>124</v>
      </c>
      <c r="O836" s="14">
        <v>795</v>
      </c>
      <c r="P836" s="14" t="s">
        <v>17</v>
      </c>
      <c r="Q836" s="14" t="s">
        <v>17</v>
      </c>
      <c r="R836" s="14" t="s">
        <v>17</v>
      </c>
      <c r="S836" s="14">
        <v>6.8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</row>
    <row r="837" spans="1:25" x14ac:dyDescent="0.2">
      <c r="A837" t="s">
        <v>143</v>
      </c>
      <c r="B837" t="s">
        <v>179</v>
      </c>
      <c r="C837" s="244" t="s">
        <v>280</v>
      </c>
      <c r="D837" s="244" t="s">
        <v>280</v>
      </c>
      <c r="E837">
        <v>1986</v>
      </c>
      <c r="F837">
        <v>4</v>
      </c>
      <c r="G837">
        <v>8</v>
      </c>
      <c r="H837">
        <v>38.6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1</v>
      </c>
      <c r="N837" s="14">
        <v>61</v>
      </c>
      <c r="O837" s="14">
        <v>766</v>
      </c>
      <c r="P837" s="14" t="s">
        <v>17</v>
      </c>
      <c r="Q837" s="14" t="s">
        <v>17</v>
      </c>
      <c r="R837" s="14" t="s">
        <v>17</v>
      </c>
      <c r="S837" s="14">
        <v>6.6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</row>
    <row r="838" spans="1:25" x14ac:dyDescent="0.2">
      <c r="A838" t="s">
        <v>143</v>
      </c>
      <c r="B838" t="s">
        <v>179</v>
      </c>
      <c r="C838" s="244" t="s">
        <v>280</v>
      </c>
      <c r="D838" s="244" t="s">
        <v>280</v>
      </c>
      <c r="E838">
        <v>1986</v>
      </c>
      <c r="F838">
        <v>4</v>
      </c>
      <c r="G838">
        <v>9</v>
      </c>
      <c r="H838">
        <v>44.04</v>
      </c>
      <c r="I838" t="s">
        <v>17</v>
      </c>
      <c r="J838" s="14" t="s">
        <v>17</v>
      </c>
      <c r="K838" s="14" t="s">
        <v>17</v>
      </c>
      <c r="L838" s="14">
        <v>5.4</v>
      </c>
      <c r="M838" s="14">
        <v>1</v>
      </c>
      <c r="N838" s="14">
        <v>115</v>
      </c>
      <c r="O838" s="14">
        <v>744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</row>
    <row r="839" spans="1:25" x14ac:dyDescent="0.2">
      <c r="A839" t="s">
        <v>143</v>
      </c>
      <c r="B839" t="s">
        <v>179</v>
      </c>
      <c r="C839" s="244" t="s">
        <v>280</v>
      </c>
      <c r="D839" s="244" t="s">
        <v>280</v>
      </c>
      <c r="E839">
        <v>1986</v>
      </c>
      <c r="F839">
        <v>4</v>
      </c>
      <c r="G839">
        <v>10</v>
      </c>
      <c r="H839">
        <v>39.93</v>
      </c>
      <c r="I839" t="s">
        <v>17</v>
      </c>
      <c r="J839" s="14" t="s">
        <v>17</v>
      </c>
      <c r="K839" s="14" t="s">
        <v>17</v>
      </c>
      <c r="L839" s="14">
        <v>5.6</v>
      </c>
      <c r="M839" s="14">
        <v>1</v>
      </c>
      <c r="N839" s="14">
        <v>154</v>
      </c>
      <c r="O839" s="14">
        <v>934</v>
      </c>
      <c r="P839" s="14" t="s">
        <v>17</v>
      </c>
      <c r="Q839" s="14" t="s">
        <v>17</v>
      </c>
      <c r="R839" s="14" t="s">
        <v>17</v>
      </c>
      <c r="S839" s="14">
        <v>6.7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</row>
    <row r="840" spans="1:25" x14ac:dyDescent="0.2">
      <c r="A840" t="s">
        <v>143</v>
      </c>
      <c r="B840" t="s">
        <v>179</v>
      </c>
      <c r="C840" s="244" t="s">
        <v>280</v>
      </c>
      <c r="D840" s="244" t="s">
        <v>280</v>
      </c>
      <c r="E840">
        <v>1986</v>
      </c>
      <c r="F840">
        <v>4</v>
      </c>
      <c r="G840">
        <v>11</v>
      </c>
      <c r="H840">
        <v>45.62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141</v>
      </c>
      <c r="O840" s="14">
        <v>658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</row>
    <row r="841" spans="1:25" x14ac:dyDescent="0.2">
      <c r="A841" t="s">
        <v>143</v>
      </c>
      <c r="B841" t="s">
        <v>179</v>
      </c>
      <c r="C841" s="244" t="s">
        <v>280</v>
      </c>
      <c r="D841" s="244" t="s">
        <v>280</v>
      </c>
      <c r="E841">
        <v>1986</v>
      </c>
      <c r="F841">
        <v>4</v>
      </c>
      <c r="G841">
        <v>12</v>
      </c>
      <c r="H841">
        <v>38.840000000000003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88</v>
      </c>
      <c r="O841" s="14">
        <v>526</v>
      </c>
      <c r="P841" s="14" t="s">
        <v>17</v>
      </c>
      <c r="Q841" s="14" t="s">
        <v>17</v>
      </c>
      <c r="R841" s="14" t="s">
        <v>17</v>
      </c>
      <c r="S841" s="14">
        <v>6.8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</row>
    <row r="842" spans="1:25" x14ac:dyDescent="0.2">
      <c r="A842" t="s">
        <v>143</v>
      </c>
      <c r="B842" t="s">
        <v>179</v>
      </c>
      <c r="C842" s="244" t="s">
        <v>280</v>
      </c>
      <c r="D842" s="244" t="s">
        <v>280</v>
      </c>
      <c r="E842">
        <v>1986</v>
      </c>
      <c r="F842">
        <v>4</v>
      </c>
      <c r="G842">
        <v>13</v>
      </c>
      <c r="H842">
        <v>41.62</v>
      </c>
      <c r="I842" t="s">
        <v>17</v>
      </c>
      <c r="J842" s="14" t="s">
        <v>17</v>
      </c>
      <c r="K842" s="14" t="s">
        <v>17</v>
      </c>
      <c r="L842" s="14">
        <v>5.4</v>
      </c>
      <c r="M842" s="14">
        <v>1</v>
      </c>
      <c r="N842" s="14">
        <v>224</v>
      </c>
      <c r="O842" s="14">
        <v>1000</v>
      </c>
      <c r="P842" s="14" t="s">
        <v>17</v>
      </c>
      <c r="Q842" s="14" t="s">
        <v>17</v>
      </c>
      <c r="R842" s="14" t="s">
        <v>17</v>
      </c>
      <c r="S842" s="14">
        <v>6.6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</row>
    <row r="843" spans="1:25" x14ac:dyDescent="0.2">
      <c r="A843" t="s">
        <v>143</v>
      </c>
      <c r="B843" t="s">
        <v>179</v>
      </c>
      <c r="C843" s="244" t="s">
        <v>280</v>
      </c>
      <c r="D843" s="244" t="s">
        <v>280</v>
      </c>
      <c r="E843">
        <v>1986</v>
      </c>
      <c r="F843">
        <v>4</v>
      </c>
      <c r="G843">
        <v>14</v>
      </c>
      <c r="H843">
        <v>46.46</v>
      </c>
      <c r="I843" t="s">
        <v>17</v>
      </c>
      <c r="J843" s="14" t="s">
        <v>17</v>
      </c>
      <c r="K843" s="14" t="s">
        <v>17</v>
      </c>
      <c r="L843" s="14">
        <v>5.3</v>
      </c>
      <c r="M843" s="14">
        <v>1</v>
      </c>
      <c r="N843" s="14">
        <v>103</v>
      </c>
      <c r="O843" s="14">
        <v>786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</row>
    <row r="844" spans="1:25" x14ac:dyDescent="0.2">
      <c r="A844" t="s">
        <v>143</v>
      </c>
      <c r="B844" t="s">
        <v>179</v>
      </c>
      <c r="C844" s="244" t="s">
        <v>280</v>
      </c>
      <c r="D844" s="244" t="s">
        <v>280</v>
      </c>
      <c r="E844">
        <v>1987</v>
      </c>
      <c r="F844">
        <v>1</v>
      </c>
      <c r="G844">
        <v>1</v>
      </c>
      <c r="H844">
        <v>31.46</v>
      </c>
      <c r="I844" t="s">
        <v>17</v>
      </c>
      <c r="J844" s="14" t="s">
        <v>17</v>
      </c>
      <c r="K844" s="14" t="s">
        <v>17</v>
      </c>
      <c r="L844" s="14">
        <v>5.6</v>
      </c>
      <c r="M844" s="14">
        <v>4</v>
      </c>
      <c r="N844" s="14">
        <v>91</v>
      </c>
      <c r="O844" s="14">
        <v>566</v>
      </c>
      <c r="P844" s="14" t="s">
        <v>17</v>
      </c>
      <c r="Q844" s="14" t="s">
        <v>17</v>
      </c>
      <c r="R844" s="14" t="s">
        <v>17</v>
      </c>
      <c r="S844" s="14">
        <v>6.7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</row>
    <row r="845" spans="1:25" x14ac:dyDescent="0.2">
      <c r="A845" t="s">
        <v>143</v>
      </c>
      <c r="B845" t="s">
        <v>179</v>
      </c>
      <c r="C845" s="244" t="s">
        <v>280</v>
      </c>
      <c r="D845" s="244" t="s">
        <v>280</v>
      </c>
      <c r="E845">
        <v>1987</v>
      </c>
      <c r="F845">
        <v>1</v>
      </c>
      <c r="G845">
        <v>2</v>
      </c>
      <c r="H845">
        <v>28.68</v>
      </c>
      <c r="I845" t="s">
        <v>17</v>
      </c>
      <c r="J845" s="14" t="s">
        <v>17</v>
      </c>
      <c r="K845" s="14" t="s">
        <v>17</v>
      </c>
      <c r="L845" s="14">
        <v>5.8</v>
      </c>
      <c r="M845" s="14">
        <v>12</v>
      </c>
      <c r="N845" s="14">
        <v>63</v>
      </c>
      <c r="O845" s="14">
        <v>751</v>
      </c>
      <c r="P845" s="14" t="s">
        <v>17</v>
      </c>
      <c r="Q845" s="14" t="s">
        <v>17</v>
      </c>
      <c r="R845" s="14" t="s">
        <v>17</v>
      </c>
      <c r="S845" s="14">
        <v>6.8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</row>
    <row r="846" spans="1:25" x14ac:dyDescent="0.2">
      <c r="A846" t="s">
        <v>143</v>
      </c>
      <c r="B846" t="s">
        <v>179</v>
      </c>
      <c r="C846" s="244" t="s">
        <v>280</v>
      </c>
      <c r="D846" s="244" t="s">
        <v>280</v>
      </c>
      <c r="E846">
        <v>1987</v>
      </c>
      <c r="F846">
        <v>1</v>
      </c>
      <c r="G846">
        <v>3</v>
      </c>
      <c r="H846">
        <v>33.03</v>
      </c>
      <c r="I846" t="s">
        <v>17</v>
      </c>
      <c r="J846" s="14" t="s">
        <v>17</v>
      </c>
      <c r="K846" s="14" t="s">
        <v>17</v>
      </c>
      <c r="L846" s="14">
        <v>6</v>
      </c>
      <c r="M846" s="14">
        <v>3</v>
      </c>
      <c r="N846" s="14">
        <v>65</v>
      </c>
      <c r="O846" s="14">
        <v>636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</row>
    <row r="847" spans="1:25" x14ac:dyDescent="0.2">
      <c r="A847" t="s">
        <v>143</v>
      </c>
      <c r="B847" t="s">
        <v>179</v>
      </c>
      <c r="C847" s="244" t="s">
        <v>280</v>
      </c>
      <c r="D847" s="244" t="s">
        <v>280</v>
      </c>
      <c r="E847">
        <v>1987</v>
      </c>
      <c r="F847">
        <v>1</v>
      </c>
      <c r="G847">
        <v>4</v>
      </c>
      <c r="H847">
        <v>35.94</v>
      </c>
      <c r="I847" t="s">
        <v>17</v>
      </c>
      <c r="J847" s="14" t="s">
        <v>17</v>
      </c>
      <c r="K847" s="14" t="s">
        <v>17</v>
      </c>
      <c r="L847" s="14">
        <v>5.9</v>
      </c>
      <c r="M847" s="14">
        <v>15</v>
      </c>
      <c r="N847" s="14">
        <v>148</v>
      </c>
      <c r="O847" s="14">
        <v>704</v>
      </c>
      <c r="P847" s="14" t="s">
        <v>17</v>
      </c>
      <c r="Q847" s="14" t="s">
        <v>17</v>
      </c>
      <c r="R847" s="14" t="s">
        <v>17</v>
      </c>
      <c r="S847" s="14">
        <v>6.9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</row>
    <row r="848" spans="1:25" x14ac:dyDescent="0.2">
      <c r="A848" t="s">
        <v>143</v>
      </c>
      <c r="B848" t="s">
        <v>179</v>
      </c>
      <c r="C848" s="244" t="s">
        <v>280</v>
      </c>
      <c r="D848" s="244" t="s">
        <v>280</v>
      </c>
      <c r="E848">
        <v>1987</v>
      </c>
      <c r="F848">
        <v>1</v>
      </c>
      <c r="G848">
        <v>5</v>
      </c>
      <c r="H848">
        <v>43.92</v>
      </c>
      <c r="I848" t="s">
        <v>17</v>
      </c>
      <c r="J848" s="14" t="s">
        <v>17</v>
      </c>
      <c r="K848" s="14" t="s">
        <v>17</v>
      </c>
      <c r="L848" s="14">
        <v>5.6</v>
      </c>
      <c r="M848" s="14">
        <v>5</v>
      </c>
      <c r="N848" s="14">
        <v>106</v>
      </c>
      <c r="O848" s="14">
        <v>764</v>
      </c>
      <c r="P848" s="14" t="s">
        <v>17</v>
      </c>
      <c r="Q848" s="14" t="s">
        <v>17</v>
      </c>
      <c r="R848" s="14" t="s">
        <v>17</v>
      </c>
      <c r="S848" s="14">
        <v>6.8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</row>
    <row r="849" spans="1:25" x14ac:dyDescent="0.2">
      <c r="A849" t="s">
        <v>143</v>
      </c>
      <c r="B849" t="s">
        <v>179</v>
      </c>
      <c r="C849" s="244" t="s">
        <v>280</v>
      </c>
      <c r="D849" s="244" t="s">
        <v>280</v>
      </c>
      <c r="E849">
        <v>1987</v>
      </c>
      <c r="F849">
        <v>1</v>
      </c>
      <c r="G849">
        <v>6</v>
      </c>
      <c r="H849">
        <v>42.95</v>
      </c>
      <c r="I849" t="s">
        <v>17</v>
      </c>
      <c r="J849" s="14" t="s">
        <v>17</v>
      </c>
      <c r="K849" s="14" t="s">
        <v>17</v>
      </c>
      <c r="L849" s="14">
        <v>5.5</v>
      </c>
      <c r="M849" s="14">
        <v>8</v>
      </c>
      <c r="N849" s="14">
        <v>79</v>
      </c>
      <c r="O849" s="14">
        <v>654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</row>
    <row r="850" spans="1:25" x14ac:dyDescent="0.2">
      <c r="A850" t="s">
        <v>143</v>
      </c>
      <c r="B850" t="s">
        <v>179</v>
      </c>
      <c r="C850" s="244" t="s">
        <v>280</v>
      </c>
      <c r="D850" s="244" t="s">
        <v>280</v>
      </c>
      <c r="E850">
        <v>1987</v>
      </c>
      <c r="F850">
        <v>1</v>
      </c>
      <c r="G850">
        <v>7</v>
      </c>
      <c r="H850">
        <v>41.5</v>
      </c>
      <c r="I850" t="s">
        <v>17</v>
      </c>
      <c r="J850" s="14" t="s">
        <v>17</v>
      </c>
      <c r="K850" s="14" t="s">
        <v>17</v>
      </c>
      <c r="L850" s="14">
        <v>5.2</v>
      </c>
      <c r="M850" s="14">
        <v>19</v>
      </c>
      <c r="N850" s="14">
        <v>108</v>
      </c>
      <c r="O850" s="14">
        <v>786</v>
      </c>
      <c r="P850" s="14" t="s">
        <v>17</v>
      </c>
      <c r="Q850" s="14" t="s">
        <v>17</v>
      </c>
      <c r="R850" s="14" t="s">
        <v>17</v>
      </c>
      <c r="S850" s="14">
        <v>6.7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</row>
    <row r="851" spans="1:25" x14ac:dyDescent="0.2">
      <c r="A851" t="s">
        <v>143</v>
      </c>
      <c r="B851" t="s">
        <v>179</v>
      </c>
      <c r="C851" s="244" t="s">
        <v>280</v>
      </c>
      <c r="D851" s="244" t="s">
        <v>280</v>
      </c>
      <c r="E851">
        <v>1987</v>
      </c>
      <c r="F851">
        <v>1</v>
      </c>
      <c r="G851">
        <v>8</v>
      </c>
      <c r="H851">
        <v>37.15</v>
      </c>
      <c r="I851" t="s">
        <v>17</v>
      </c>
      <c r="J851" s="14" t="s">
        <v>17</v>
      </c>
      <c r="K851" s="14" t="s">
        <v>17</v>
      </c>
      <c r="L851" s="14">
        <v>5.0999999999999996</v>
      </c>
      <c r="M851" s="14">
        <v>25</v>
      </c>
      <c r="N851" s="14">
        <v>48</v>
      </c>
      <c r="O851" s="14">
        <v>744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</row>
    <row r="852" spans="1:25" x14ac:dyDescent="0.2">
      <c r="A852" t="s">
        <v>143</v>
      </c>
      <c r="B852" t="s">
        <v>179</v>
      </c>
      <c r="C852" s="244" t="s">
        <v>280</v>
      </c>
      <c r="D852" s="244" t="s">
        <v>280</v>
      </c>
      <c r="E852">
        <v>1987</v>
      </c>
      <c r="F852">
        <v>1</v>
      </c>
      <c r="G852">
        <v>9</v>
      </c>
      <c r="H852">
        <v>43.92</v>
      </c>
      <c r="I852" t="s">
        <v>17</v>
      </c>
      <c r="J852" s="14" t="s">
        <v>17</v>
      </c>
      <c r="K852" s="14" t="s">
        <v>17</v>
      </c>
      <c r="L852" s="14">
        <v>5.4</v>
      </c>
      <c r="M852" s="14">
        <v>17</v>
      </c>
      <c r="N852" s="14">
        <v>77</v>
      </c>
      <c r="O852" s="14">
        <v>777</v>
      </c>
      <c r="P852" s="14" t="s">
        <v>17</v>
      </c>
      <c r="Q852" s="14" t="s">
        <v>17</v>
      </c>
      <c r="R852" s="14" t="s">
        <v>17</v>
      </c>
      <c r="S852" s="14">
        <v>6.8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</row>
    <row r="853" spans="1:25" x14ac:dyDescent="0.2">
      <c r="A853" t="s">
        <v>143</v>
      </c>
      <c r="B853" t="s">
        <v>179</v>
      </c>
      <c r="C853" s="244" t="s">
        <v>280</v>
      </c>
      <c r="D853" s="244" t="s">
        <v>280</v>
      </c>
      <c r="E853">
        <v>1987</v>
      </c>
      <c r="F853">
        <v>1</v>
      </c>
      <c r="G853">
        <v>10</v>
      </c>
      <c r="H853">
        <v>30.98</v>
      </c>
      <c r="I853" t="s">
        <v>17</v>
      </c>
      <c r="J853" s="14" t="s">
        <v>17</v>
      </c>
      <c r="K853" s="14" t="s">
        <v>17</v>
      </c>
      <c r="L853" s="14">
        <v>5.5</v>
      </c>
      <c r="M853" s="14">
        <v>8</v>
      </c>
      <c r="N853" s="14">
        <v>88</v>
      </c>
      <c r="O853" s="14">
        <v>767</v>
      </c>
      <c r="P853" s="14" t="s">
        <v>17</v>
      </c>
      <c r="Q853" s="14" t="s">
        <v>17</v>
      </c>
      <c r="R853" s="14" t="s">
        <v>17</v>
      </c>
      <c r="S853" s="14">
        <v>6.7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</row>
    <row r="854" spans="1:25" x14ac:dyDescent="0.2">
      <c r="A854" t="s">
        <v>143</v>
      </c>
      <c r="B854" t="s">
        <v>179</v>
      </c>
      <c r="C854" s="244" t="s">
        <v>280</v>
      </c>
      <c r="D854" s="244" t="s">
        <v>280</v>
      </c>
      <c r="E854">
        <v>1987</v>
      </c>
      <c r="F854">
        <v>1</v>
      </c>
      <c r="G854">
        <v>11</v>
      </c>
      <c r="H854">
        <v>34.85</v>
      </c>
      <c r="I854" t="s">
        <v>17</v>
      </c>
      <c r="J854" s="14" t="s">
        <v>17</v>
      </c>
      <c r="K854" s="14" t="s">
        <v>17</v>
      </c>
      <c r="L854" s="14">
        <v>5.7</v>
      </c>
      <c r="M854" s="14">
        <v>16</v>
      </c>
      <c r="N854" s="14">
        <v>198</v>
      </c>
      <c r="O854" s="14">
        <v>819</v>
      </c>
      <c r="P854" s="14" t="s">
        <v>17</v>
      </c>
      <c r="Q854" s="14" t="s">
        <v>17</v>
      </c>
      <c r="R854" s="14" t="s">
        <v>17</v>
      </c>
      <c r="S854" s="14">
        <v>6.8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</row>
    <row r="855" spans="1:25" x14ac:dyDescent="0.2">
      <c r="A855" t="s">
        <v>143</v>
      </c>
      <c r="B855" t="s">
        <v>179</v>
      </c>
      <c r="C855" s="244" t="s">
        <v>280</v>
      </c>
      <c r="D855" s="244" t="s">
        <v>280</v>
      </c>
      <c r="E855">
        <v>1987</v>
      </c>
      <c r="F855">
        <v>1</v>
      </c>
      <c r="G855">
        <v>12</v>
      </c>
      <c r="H855">
        <v>44.04</v>
      </c>
      <c r="I855" t="s">
        <v>17</v>
      </c>
      <c r="J855" s="14" t="s">
        <v>17</v>
      </c>
      <c r="K855" s="14" t="s">
        <v>17</v>
      </c>
      <c r="L855" s="14">
        <v>5.5</v>
      </c>
      <c r="M855" s="14">
        <v>19</v>
      </c>
      <c r="N855" s="14">
        <v>198</v>
      </c>
      <c r="O855" s="14">
        <v>697</v>
      </c>
      <c r="P855" s="14" t="s">
        <v>17</v>
      </c>
      <c r="Q855" s="14" t="s">
        <v>17</v>
      </c>
      <c r="R855" s="14" t="s">
        <v>17</v>
      </c>
      <c r="S855" s="14">
        <v>6.7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</row>
    <row r="856" spans="1:25" x14ac:dyDescent="0.2">
      <c r="A856" t="s">
        <v>143</v>
      </c>
      <c r="B856" t="s">
        <v>179</v>
      </c>
      <c r="C856" s="244" t="s">
        <v>280</v>
      </c>
      <c r="D856" s="244" t="s">
        <v>280</v>
      </c>
      <c r="E856">
        <v>1987</v>
      </c>
      <c r="F856">
        <v>1</v>
      </c>
      <c r="G856">
        <v>13</v>
      </c>
      <c r="H856">
        <v>27.95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4</v>
      </c>
      <c r="N856" s="14">
        <v>146</v>
      </c>
      <c r="O856" s="14">
        <v>724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</row>
    <row r="857" spans="1:25" x14ac:dyDescent="0.2">
      <c r="A857" t="s">
        <v>143</v>
      </c>
      <c r="B857" t="s">
        <v>179</v>
      </c>
      <c r="C857" s="244" t="s">
        <v>280</v>
      </c>
      <c r="D857" s="244" t="s">
        <v>280</v>
      </c>
      <c r="E857">
        <v>1987</v>
      </c>
      <c r="F857">
        <v>1</v>
      </c>
      <c r="G857">
        <v>14</v>
      </c>
      <c r="H857">
        <v>43.44</v>
      </c>
      <c r="I857" t="s">
        <v>17</v>
      </c>
      <c r="J857" s="14" t="s">
        <v>17</v>
      </c>
      <c r="K857" s="14" t="s">
        <v>17</v>
      </c>
      <c r="L857" s="14">
        <v>5.4</v>
      </c>
      <c r="M857" s="14">
        <v>10</v>
      </c>
      <c r="N857" s="14">
        <v>110</v>
      </c>
      <c r="O857" s="14">
        <v>692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</row>
    <row r="858" spans="1:25" x14ac:dyDescent="0.2">
      <c r="A858" t="s">
        <v>143</v>
      </c>
      <c r="B858" t="s">
        <v>179</v>
      </c>
      <c r="C858" s="244" t="s">
        <v>280</v>
      </c>
      <c r="D858" s="244" t="s">
        <v>280</v>
      </c>
      <c r="E858">
        <v>1987</v>
      </c>
      <c r="F858">
        <v>2</v>
      </c>
      <c r="G858">
        <v>1</v>
      </c>
      <c r="H858">
        <v>26.74</v>
      </c>
      <c r="I858" t="s">
        <v>17</v>
      </c>
      <c r="J858" s="14" t="s">
        <v>17</v>
      </c>
      <c r="K858" s="14" t="s">
        <v>17</v>
      </c>
      <c r="L858" s="14">
        <v>5.7</v>
      </c>
      <c r="M858" s="14">
        <v>6</v>
      </c>
      <c r="N858" s="14">
        <v>90</v>
      </c>
      <c r="O858" s="14">
        <v>597</v>
      </c>
      <c r="P858" s="14" t="s">
        <v>17</v>
      </c>
      <c r="Q858" s="14" t="s">
        <v>17</v>
      </c>
      <c r="R858" s="14" t="s">
        <v>17</v>
      </c>
      <c r="S858" s="14">
        <v>6.8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</row>
    <row r="859" spans="1:25" x14ac:dyDescent="0.2">
      <c r="A859" t="s">
        <v>143</v>
      </c>
      <c r="B859" t="s">
        <v>179</v>
      </c>
      <c r="C859" s="244" t="s">
        <v>280</v>
      </c>
      <c r="D859" s="244" t="s">
        <v>280</v>
      </c>
      <c r="E859">
        <v>1987</v>
      </c>
      <c r="F859">
        <v>2</v>
      </c>
      <c r="G859">
        <v>2</v>
      </c>
      <c r="H859">
        <v>33.03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11</v>
      </c>
      <c r="N859" s="14">
        <v>119</v>
      </c>
      <c r="O859" s="14">
        <v>774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</row>
    <row r="860" spans="1:25" x14ac:dyDescent="0.2">
      <c r="A860" t="s">
        <v>143</v>
      </c>
      <c r="B860" t="s">
        <v>179</v>
      </c>
      <c r="C860" s="244" t="s">
        <v>280</v>
      </c>
      <c r="D860" s="244" t="s">
        <v>280</v>
      </c>
      <c r="E860">
        <v>1987</v>
      </c>
      <c r="F860">
        <v>2</v>
      </c>
      <c r="G860">
        <v>3</v>
      </c>
      <c r="H860">
        <v>32.67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18</v>
      </c>
      <c r="N860" s="14">
        <v>79</v>
      </c>
      <c r="O860" s="14">
        <v>672</v>
      </c>
      <c r="P860" s="14" t="s">
        <v>17</v>
      </c>
      <c r="Q860" s="14" t="s">
        <v>17</v>
      </c>
      <c r="R860" s="14" t="s">
        <v>17</v>
      </c>
      <c r="S860" s="14">
        <v>6.9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</row>
    <row r="861" spans="1:25" x14ac:dyDescent="0.2">
      <c r="A861" t="s">
        <v>143</v>
      </c>
      <c r="B861" t="s">
        <v>179</v>
      </c>
      <c r="C861" s="244" t="s">
        <v>280</v>
      </c>
      <c r="D861" s="244" t="s">
        <v>280</v>
      </c>
      <c r="E861">
        <v>1987</v>
      </c>
      <c r="F861">
        <v>2</v>
      </c>
      <c r="G861">
        <v>4</v>
      </c>
      <c r="H861">
        <v>41.02</v>
      </c>
      <c r="I861" t="s">
        <v>17</v>
      </c>
      <c r="J861" s="14" t="s">
        <v>17</v>
      </c>
      <c r="K861" s="14" t="s">
        <v>17</v>
      </c>
      <c r="L861" s="14">
        <v>5.5</v>
      </c>
      <c r="M861" s="14">
        <v>12</v>
      </c>
      <c r="N861" s="14">
        <v>62</v>
      </c>
      <c r="O861" s="14">
        <v>765</v>
      </c>
      <c r="P861" s="14" t="s">
        <v>17</v>
      </c>
      <c r="Q861" s="14" t="s">
        <v>17</v>
      </c>
      <c r="R861" s="14" t="s">
        <v>17</v>
      </c>
      <c r="S861" s="14">
        <v>6.8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</row>
    <row r="862" spans="1:25" x14ac:dyDescent="0.2">
      <c r="A862" t="s">
        <v>143</v>
      </c>
      <c r="B862" t="s">
        <v>179</v>
      </c>
      <c r="C862" s="244" t="s">
        <v>280</v>
      </c>
      <c r="D862" s="244" t="s">
        <v>280</v>
      </c>
      <c r="E862">
        <v>1987</v>
      </c>
      <c r="F862">
        <v>2</v>
      </c>
      <c r="G862">
        <v>5</v>
      </c>
      <c r="H862">
        <v>42.47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6</v>
      </c>
      <c r="N862" s="14">
        <v>76</v>
      </c>
      <c r="O862" s="14">
        <v>691</v>
      </c>
      <c r="P862" s="14" t="s">
        <v>17</v>
      </c>
      <c r="Q862" s="14" t="s">
        <v>17</v>
      </c>
      <c r="R862" s="14" t="s">
        <v>17</v>
      </c>
      <c r="S862" s="14">
        <v>6.7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</row>
    <row r="863" spans="1:25" x14ac:dyDescent="0.2">
      <c r="A863" t="s">
        <v>143</v>
      </c>
      <c r="B863" t="s">
        <v>179</v>
      </c>
      <c r="C863" s="244" t="s">
        <v>280</v>
      </c>
      <c r="D863" s="244" t="s">
        <v>280</v>
      </c>
      <c r="E863">
        <v>1987</v>
      </c>
      <c r="F863">
        <v>2</v>
      </c>
      <c r="G863">
        <v>6</v>
      </c>
      <c r="H863">
        <v>44.04</v>
      </c>
      <c r="I863" t="s">
        <v>17</v>
      </c>
      <c r="J863" s="14" t="s">
        <v>17</v>
      </c>
      <c r="K863" s="14" t="s">
        <v>17</v>
      </c>
      <c r="L863" s="14">
        <v>5.4</v>
      </c>
      <c r="M863" s="14">
        <v>28</v>
      </c>
      <c r="N863" s="14">
        <v>88</v>
      </c>
      <c r="O863" s="14">
        <v>758</v>
      </c>
      <c r="P863" s="14" t="s">
        <v>17</v>
      </c>
      <c r="Q863" s="14" t="s">
        <v>17</v>
      </c>
      <c r="R863" s="14" t="s">
        <v>17</v>
      </c>
      <c r="S863" s="14">
        <v>6.8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</row>
    <row r="864" spans="1:25" x14ac:dyDescent="0.2">
      <c r="A864" t="s">
        <v>143</v>
      </c>
      <c r="B864" t="s">
        <v>179</v>
      </c>
      <c r="C864" s="244" t="s">
        <v>280</v>
      </c>
      <c r="D864" s="244" t="s">
        <v>280</v>
      </c>
      <c r="E864">
        <v>1987</v>
      </c>
      <c r="F864">
        <v>2</v>
      </c>
      <c r="G864">
        <v>7</v>
      </c>
      <c r="H864">
        <v>41.38</v>
      </c>
      <c r="I864" t="s">
        <v>17</v>
      </c>
      <c r="J864" s="14" t="s">
        <v>17</v>
      </c>
      <c r="K864" s="14" t="s">
        <v>17</v>
      </c>
      <c r="L864" s="14">
        <v>5.3</v>
      </c>
      <c r="M864" s="14">
        <v>12</v>
      </c>
      <c r="N864" s="14">
        <v>126</v>
      </c>
      <c r="O864" s="14">
        <v>773</v>
      </c>
      <c r="P864" s="14" t="s">
        <v>17</v>
      </c>
      <c r="Q864" s="14" t="s">
        <v>17</v>
      </c>
      <c r="R864" s="14" t="s">
        <v>17</v>
      </c>
      <c r="S864" s="14">
        <v>6.6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</row>
    <row r="865" spans="1:25" x14ac:dyDescent="0.2">
      <c r="A865" t="s">
        <v>143</v>
      </c>
      <c r="B865" t="s">
        <v>179</v>
      </c>
      <c r="C865" s="244" t="s">
        <v>280</v>
      </c>
      <c r="D865" s="244" t="s">
        <v>280</v>
      </c>
      <c r="E865">
        <v>1987</v>
      </c>
      <c r="F865">
        <v>2</v>
      </c>
      <c r="G865">
        <v>8</v>
      </c>
      <c r="H865">
        <v>40.049999999999997</v>
      </c>
      <c r="I865" t="s">
        <v>17</v>
      </c>
      <c r="J865" s="14" t="s">
        <v>17</v>
      </c>
      <c r="K865" s="14" t="s">
        <v>17</v>
      </c>
      <c r="L865" s="14">
        <v>5.7</v>
      </c>
      <c r="M865" s="14">
        <v>10</v>
      </c>
      <c r="N865" s="14">
        <v>69</v>
      </c>
      <c r="O865" s="14">
        <v>801</v>
      </c>
      <c r="P865" s="14" t="s">
        <v>17</v>
      </c>
      <c r="Q865" s="14" t="s">
        <v>17</v>
      </c>
      <c r="R865" s="14" t="s">
        <v>17</v>
      </c>
      <c r="S865" s="14">
        <v>6.7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</row>
    <row r="866" spans="1:25" x14ac:dyDescent="0.2">
      <c r="A866" t="s">
        <v>143</v>
      </c>
      <c r="B866" t="s">
        <v>179</v>
      </c>
      <c r="C866" s="244" t="s">
        <v>280</v>
      </c>
      <c r="D866" s="244" t="s">
        <v>280</v>
      </c>
      <c r="E866">
        <v>1987</v>
      </c>
      <c r="F866">
        <v>2</v>
      </c>
      <c r="G866">
        <v>9</v>
      </c>
      <c r="H866">
        <v>43.2</v>
      </c>
      <c r="I866" t="s">
        <v>17</v>
      </c>
      <c r="J866" s="14" t="s">
        <v>17</v>
      </c>
      <c r="K866" s="14" t="s">
        <v>17</v>
      </c>
      <c r="L866" s="14">
        <v>5.5</v>
      </c>
      <c r="M866" s="14">
        <v>1</v>
      </c>
      <c r="N866" s="14">
        <v>103</v>
      </c>
      <c r="O866" s="14">
        <v>795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</row>
    <row r="867" spans="1:25" x14ac:dyDescent="0.2">
      <c r="A867" t="s">
        <v>143</v>
      </c>
      <c r="B867" t="s">
        <v>179</v>
      </c>
      <c r="C867" s="244" t="s">
        <v>280</v>
      </c>
      <c r="D867" s="244" t="s">
        <v>280</v>
      </c>
      <c r="E867">
        <v>1987</v>
      </c>
      <c r="F867">
        <v>2</v>
      </c>
      <c r="G867">
        <v>10</v>
      </c>
      <c r="H867">
        <v>45.62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3</v>
      </c>
      <c r="N867" s="14">
        <v>141</v>
      </c>
      <c r="O867" s="14">
        <v>754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</row>
    <row r="868" spans="1:25" x14ac:dyDescent="0.2">
      <c r="A868" t="s">
        <v>143</v>
      </c>
      <c r="B868" t="s">
        <v>179</v>
      </c>
      <c r="C868" s="244" t="s">
        <v>280</v>
      </c>
      <c r="D868" s="244" t="s">
        <v>280</v>
      </c>
      <c r="E868">
        <v>1987</v>
      </c>
      <c r="F868">
        <v>2</v>
      </c>
      <c r="G868">
        <v>11</v>
      </c>
      <c r="H868">
        <v>34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22</v>
      </c>
      <c r="N868" s="14">
        <v>174</v>
      </c>
      <c r="O868" s="14">
        <v>710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</row>
    <row r="869" spans="1:25" x14ac:dyDescent="0.2">
      <c r="A869" t="s">
        <v>143</v>
      </c>
      <c r="B869" t="s">
        <v>179</v>
      </c>
      <c r="C869" s="244" t="s">
        <v>280</v>
      </c>
      <c r="D869" s="244" t="s">
        <v>280</v>
      </c>
      <c r="E869">
        <v>1987</v>
      </c>
      <c r="F869">
        <v>2</v>
      </c>
      <c r="G869">
        <v>12</v>
      </c>
      <c r="H869">
        <v>44.89</v>
      </c>
      <c r="I869" t="s">
        <v>17</v>
      </c>
      <c r="J869" s="14" t="s">
        <v>17</v>
      </c>
      <c r="K869" s="14" t="s">
        <v>17</v>
      </c>
      <c r="L869" s="14">
        <v>5.3</v>
      </c>
      <c r="M869" s="14">
        <v>21</v>
      </c>
      <c r="N869" s="14">
        <v>149</v>
      </c>
      <c r="O869" s="14">
        <v>722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</row>
    <row r="870" spans="1:25" x14ac:dyDescent="0.2">
      <c r="A870" t="s">
        <v>143</v>
      </c>
      <c r="B870" t="s">
        <v>179</v>
      </c>
      <c r="C870" s="244" t="s">
        <v>280</v>
      </c>
      <c r="D870" s="244" t="s">
        <v>280</v>
      </c>
      <c r="E870">
        <v>1987</v>
      </c>
      <c r="F870">
        <v>2</v>
      </c>
      <c r="G870">
        <v>13</v>
      </c>
      <c r="H870">
        <v>30.25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8</v>
      </c>
      <c r="N870" s="14">
        <v>191</v>
      </c>
      <c r="O870" s="14">
        <v>714</v>
      </c>
      <c r="P870" s="14" t="s">
        <v>17</v>
      </c>
      <c r="Q870" s="14" t="s">
        <v>17</v>
      </c>
      <c r="R870" s="14" t="s">
        <v>17</v>
      </c>
      <c r="S870" s="14">
        <v>6.6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</row>
    <row r="871" spans="1:25" x14ac:dyDescent="0.2">
      <c r="A871" t="s">
        <v>143</v>
      </c>
      <c r="B871" t="s">
        <v>179</v>
      </c>
      <c r="C871" s="244" t="s">
        <v>280</v>
      </c>
      <c r="D871" s="244" t="s">
        <v>280</v>
      </c>
      <c r="E871">
        <v>1987</v>
      </c>
      <c r="F871">
        <v>2</v>
      </c>
      <c r="G871">
        <v>14</v>
      </c>
      <c r="H871">
        <v>44.89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3</v>
      </c>
      <c r="N871" s="14">
        <v>117</v>
      </c>
      <c r="O871" s="14">
        <v>802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</row>
    <row r="872" spans="1:25" x14ac:dyDescent="0.2">
      <c r="A872" t="s">
        <v>143</v>
      </c>
      <c r="B872" t="s">
        <v>179</v>
      </c>
      <c r="C872" s="244" t="s">
        <v>280</v>
      </c>
      <c r="D872" s="244" t="s">
        <v>280</v>
      </c>
      <c r="E872">
        <v>1987</v>
      </c>
      <c r="F872">
        <v>3</v>
      </c>
      <c r="G872">
        <v>1</v>
      </c>
      <c r="H872">
        <v>35.450000000000003</v>
      </c>
      <c r="I872" t="s">
        <v>17</v>
      </c>
      <c r="J872" s="14" t="s">
        <v>17</v>
      </c>
      <c r="K872" s="14" t="s">
        <v>17</v>
      </c>
      <c r="L872" s="14">
        <v>5.5</v>
      </c>
      <c r="M872" s="14">
        <v>6</v>
      </c>
      <c r="N872" s="14">
        <v>34</v>
      </c>
      <c r="O872" s="14">
        <v>624</v>
      </c>
      <c r="P872" s="14" t="s">
        <v>17</v>
      </c>
      <c r="Q872" s="14" t="s">
        <v>17</v>
      </c>
      <c r="R872" s="14" t="s">
        <v>17</v>
      </c>
      <c r="S872" s="14">
        <v>6.8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</row>
    <row r="873" spans="1:25" x14ac:dyDescent="0.2">
      <c r="A873" t="s">
        <v>143</v>
      </c>
      <c r="B873" t="s">
        <v>179</v>
      </c>
      <c r="C873" s="244" t="s">
        <v>280</v>
      </c>
      <c r="D873" s="244" t="s">
        <v>280</v>
      </c>
      <c r="E873">
        <v>1987</v>
      </c>
      <c r="F873">
        <v>3</v>
      </c>
      <c r="G873">
        <v>2</v>
      </c>
      <c r="H873">
        <v>30.98</v>
      </c>
      <c r="I873" t="s">
        <v>17</v>
      </c>
      <c r="J873" s="14" t="s">
        <v>17</v>
      </c>
      <c r="K873" s="14" t="s">
        <v>17</v>
      </c>
      <c r="L873" s="14">
        <v>5.7</v>
      </c>
      <c r="M873" s="14">
        <v>15</v>
      </c>
      <c r="N873" s="14">
        <v>83</v>
      </c>
      <c r="O873" s="14">
        <v>706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</row>
    <row r="874" spans="1:25" x14ac:dyDescent="0.2">
      <c r="A874" t="s">
        <v>143</v>
      </c>
      <c r="B874" t="s">
        <v>179</v>
      </c>
      <c r="C874" s="244" t="s">
        <v>280</v>
      </c>
      <c r="D874" s="244" t="s">
        <v>280</v>
      </c>
      <c r="E874">
        <v>1987</v>
      </c>
      <c r="F874">
        <v>3</v>
      </c>
      <c r="G874">
        <v>3</v>
      </c>
      <c r="H874">
        <v>42.47</v>
      </c>
      <c r="I874" t="s">
        <v>17</v>
      </c>
      <c r="J874" s="14" t="s">
        <v>17</v>
      </c>
      <c r="K874" s="14" t="s">
        <v>17</v>
      </c>
      <c r="L874" s="14">
        <v>5.6</v>
      </c>
      <c r="M874" s="14">
        <v>1</v>
      </c>
      <c r="N874" s="14">
        <v>162</v>
      </c>
      <c r="O874" s="14">
        <v>849</v>
      </c>
      <c r="P874" s="14" t="s">
        <v>17</v>
      </c>
      <c r="Q874" s="14" t="s">
        <v>17</v>
      </c>
      <c r="R874" s="14" t="s">
        <v>17</v>
      </c>
      <c r="S874" s="14">
        <v>6.7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</row>
    <row r="875" spans="1:25" x14ac:dyDescent="0.2">
      <c r="A875" t="s">
        <v>143</v>
      </c>
      <c r="B875" t="s">
        <v>179</v>
      </c>
      <c r="C875" s="244" t="s">
        <v>280</v>
      </c>
      <c r="D875" s="244" t="s">
        <v>280</v>
      </c>
      <c r="E875">
        <v>1987</v>
      </c>
      <c r="F875">
        <v>3</v>
      </c>
      <c r="G875">
        <v>4</v>
      </c>
      <c r="H875">
        <v>46.83</v>
      </c>
      <c r="I875" t="s">
        <v>17</v>
      </c>
      <c r="J875" s="14" t="s">
        <v>17</v>
      </c>
      <c r="K875" s="14" t="s">
        <v>17</v>
      </c>
      <c r="L875" s="14">
        <v>5.3</v>
      </c>
      <c r="M875" s="14">
        <v>18</v>
      </c>
      <c r="N875" s="14">
        <v>174</v>
      </c>
      <c r="O875" s="14">
        <v>913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</row>
    <row r="876" spans="1:25" x14ac:dyDescent="0.2">
      <c r="A876" t="s">
        <v>143</v>
      </c>
      <c r="B876" t="s">
        <v>179</v>
      </c>
      <c r="C876" s="244" t="s">
        <v>280</v>
      </c>
      <c r="D876" s="244" t="s">
        <v>280</v>
      </c>
      <c r="E876">
        <v>1987</v>
      </c>
      <c r="F876">
        <v>3</v>
      </c>
      <c r="G876">
        <v>5</v>
      </c>
      <c r="H876">
        <v>42.11</v>
      </c>
      <c r="I876" t="s">
        <v>17</v>
      </c>
      <c r="J876" s="14" t="s">
        <v>17</v>
      </c>
      <c r="K876" s="14" t="s">
        <v>17</v>
      </c>
      <c r="L876" s="14">
        <v>5.6</v>
      </c>
      <c r="M876" s="14">
        <v>19</v>
      </c>
      <c r="N876" s="14">
        <v>140</v>
      </c>
      <c r="O876" s="14">
        <v>728</v>
      </c>
      <c r="P876" s="14" t="s">
        <v>17</v>
      </c>
      <c r="Q876" s="14" t="s">
        <v>17</v>
      </c>
      <c r="R876" s="14" t="s">
        <v>17</v>
      </c>
      <c r="S876" s="14">
        <v>6.8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</row>
    <row r="877" spans="1:25" x14ac:dyDescent="0.2">
      <c r="A877" t="s">
        <v>143</v>
      </c>
      <c r="B877" t="s">
        <v>179</v>
      </c>
      <c r="C877" s="244" t="s">
        <v>280</v>
      </c>
      <c r="D877" s="244" t="s">
        <v>280</v>
      </c>
      <c r="E877">
        <v>1987</v>
      </c>
      <c r="F877">
        <v>3</v>
      </c>
      <c r="G877">
        <v>6</v>
      </c>
      <c r="H877">
        <v>44.04</v>
      </c>
      <c r="I877" t="s">
        <v>17</v>
      </c>
      <c r="J877" s="14" t="s">
        <v>17</v>
      </c>
      <c r="K877" s="14" t="s">
        <v>17</v>
      </c>
      <c r="L877" s="14">
        <v>5.4</v>
      </c>
      <c r="M877" s="14">
        <v>3</v>
      </c>
      <c r="N877" s="14">
        <v>122</v>
      </c>
      <c r="O877" s="14">
        <v>838</v>
      </c>
      <c r="P877" s="14" t="s">
        <v>17</v>
      </c>
      <c r="Q877" s="14" t="s">
        <v>17</v>
      </c>
      <c r="R877" s="14" t="s">
        <v>17</v>
      </c>
      <c r="S877" s="14">
        <v>6.7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</row>
    <row r="878" spans="1:25" x14ac:dyDescent="0.2">
      <c r="A878" t="s">
        <v>143</v>
      </c>
      <c r="B878" t="s">
        <v>179</v>
      </c>
      <c r="C878" s="244" t="s">
        <v>280</v>
      </c>
      <c r="D878" s="244" t="s">
        <v>280</v>
      </c>
      <c r="E878">
        <v>1987</v>
      </c>
      <c r="F878">
        <v>3</v>
      </c>
      <c r="G878">
        <v>7</v>
      </c>
      <c r="H878">
        <v>43.56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1</v>
      </c>
      <c r="N878" s="14">
        <v>114</v>
      </c>
      <c r="O878" s="14">
        <v>720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</row>
    <row r="879" spans="1:25" x14ac:dyDescent="0.2">
      <c r="A879" t="s">
        <v>143</v>
      </c>
      <c r="B879" t="s">
        <v>179</v>
      </c>
      <c r="C879" s="244" t="s">
        <v>280</v>
      </c>
      <c r="D879" s="244" t="s">
        <v>280</v>
      </c>
      <c r="E879">
        <v>1987</v>
      </c>
      <c r="F879">
        <v>3</v>
      </c>
      <c r="G879">
        <v>8</v>
      </c>
      <c r="H879">
        <v>43.8</v>
      </c>
      <c r="I879" t="s">
        <v>17</v>
      </c>
      <c r="J879" s="14" t="s">
        <v>17</v>
      </c>
      <c r="K879" s="14" t="s">
        <v>17</v>
      </c>
      <c r="L879" s="14">
        <v>5.7</v>
      </c>
      <c r="M879" s="14">
        <v>2</v>
      </c>
      <c r="N879" s="14">
        <v>86</v>
      </c>
      <c r="O879" s="14">
        <v>827</v>
      </c>
      <c r="P879" s="14" t="s">
        <v>17</v>
      </c>
      <c r="Q879" s="14" t="s">
        <v>17</v>
      </c>
      <c r="R879" s="14" t="s">
        <v>17</v>
      </c>
      <c r="S879" s="14">
        <v>6.8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</row>
    <row r="880" spans="1:25" x14ac:dyDescent="0.2">
      <c r="A880" t="s">
        <v>143</v>
      </c>
      <c r="B880" t="s">
        <v>179</v>
      </c>
      <c r="C880" s="244" t="s">
        <v>280</v>
      </c>
      <c r="D880" s="244" t="s">
        <v>280</v>
      </c>
      <c r="E880">
        <v>1987</v>
      </c>
      <c r="F880">
        <v>3</v>
      </c>
      <c r="G880">
        <v>9</v>
      </c>
      <c r="H880">
        <v>30.01</v>
      </c>
      <c r="I880" t="s">
        <v>17</v>
      </c>
      <c r="J880" s="14" t="s">
        <v>17</v>
      </c>
      <c r="K880" s="14" t="s">
        <v>17</v>
      </c>
      <c r="L880" s="14">
        <v>5.6</v>
      </c>
      <c r="M880" s="14">
        <v>1</v>
      </c>
      <c r="N880" s="14">
        <v>117</v>
      </c>
      <c r="O880" s="14">
        <v>765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</row>
    <row r="881" spans="1:25" x14ac:dyDescent="0.2">
      <c r="A881" t="s">
        <v>143</v>
      </c>
      <c r="B881" t="s">
        <v>179</v>
      </c>
      <c r="C881" s="244" t="s">
        <v>280</v>
      </c>
      <c r="D881" s="244" t="s">
        <v>280</v>
      </c>
      <c r="E881">
        <v>1987</v>
      </c>
      <c r="F881">
        <v>3</v>
      </c>
      <c r="G881">
        <v>10</v>
      </c>
      <c r="H881">
        <v>43.8</v>
      </c>
      <c r="I881" t="s">
        <v>17</v>
      </c>
      <c r="J881" s="14" t="s">
        <v>17</v>
      </c>
      <c r="K881" s="14" t="s">
        <v>17</v>
      </c>
      <c r="L881" s="14">
        <v>5.4</v>
      </c>
      <c r="M881" s="14">
        <v>1</v>
      </c>
      <c r="N881" s="14">
        <v>101</v>
      </c>
      <c r="O881" s="14">
        <v>815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</row>
    <row r="882" spans="1:25" x14ac:dyDescent="0.2">
      <c r="A882" t="s">
        <v>143</v>
      </c>
      <c r="B882" t="s">
        <v>179</v>
      </c>
      <c r="C882" s="244" t="s">
        <v>280</v>
      </c>
      <c r="D882" s="244" t="s">
        <v>280</v>
      </c>
      <c r="E882">
        <v>1987</v>
      </c>
      <c r="F882">
        <v>3</v>
      </c>
      <c r="G882">
        <v>11</v>
      </c>
      <c r="H882">
        <v>35.57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163</v>
      </c>
      <c r="O882" s="14">
        <v>765</v>
      </c>
      <c r="P882" s="14" t="s">
        <v>17</v>
      </c>
      <c r="Q882" s="14" t="s">
        <v>17</v>
      </c>
      <c r="R882" s="14" t="s">
        <v>17</v>
      </c>
      <c r="S882" s="14">
        <v>6.7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</row>
    <row r="883" spans="1:25" x14ac:dyDescent="0.2">
      <c r="A883" t="s">
        <v>143</v>
      </c>
      <c r="B883" t="s">
        <v>179</v>
      </c>
      <c r="C883" s="244" t="s">
        <v>280</v>
      </c>
      <c r="D883" s="244" t="s">
        <v>280</v>
      </c>
      <c r="E883">
        <v>1987</v>
      </c>
      <c r="F883">
        <v>3</v>
      </c>
      <c r="G883">
        <v>12</v>
      </c>
      <c r="H883">
        <v>43.44</v>
      </c>
      <c r="I883" t="s">
        <v>17</v>
      </c>
      <c r="J883" s="14" t="s">
        <v>17</v>
      </c>
      <c r="K883" s="14" t="s">
        <v>17</v>
      </c>
      <c r="L883" s="14">
        <v>5.6</v>
      </c>
      <c r="M883" s="14">
        <v>1</v>
      </c>
      <c r="N883" s="14">
        <v>107</v>
      </c>
      <c r="O883" s="14">
        <v>632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</row>
    <row r="884" spans="1:25" x14ac:dyDescent="0.2">
      <c r="A884" t="s">
        <v>143</v>
      </c>
      <c r="B884" t="s">
        <v>179</v>
      </c>
      <c r="C884" s="244" t="s">
        <v>280</v>
      </c>
      <c r="D884" s="244" t="s">
        <v>280</v>
      </c>
      <c r="E884">
        <v>1987</v>
      </c>
      <c r="F884">
        <v>3</v>
      </c>
      <c r="G884">
        <v>13</v>
      </c>
      <c r="H884">
        <v>39.200000000000003</v>
      </c>
      <c r="I884" t="s">
        <v>17</v>
      </c>
      <c r="J884" s="14" t="s">
        <v>17</v>
      </c>
      <c r="K884" s="14" t="s">
        <v>17</v>
      </c>
      <c r="L884" s="14">
        <v>5.5</v>
      </c>
      <c r="M884" s="14">
        <v>1</v>
      </c>
      <c r="N884" s="14">
        <v>172</v>
      </c>
      <c r="O884" s="14">
        <v>825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</row>
    <row r="885" spans="1:25" x14ac:dyDescent="0.2">
      <c r="A885" t="s">
        <v>143</v>
      </c>
      <c r="B885" t="s">
        <v>179</v>
      </c>
      <c r="C885" s="244" t="s">
        <v>280</v>
      </c>
      <c r="D885" s="244" t="s">
        <v>280</v>
      </c>
      <c r="E885">
        <v>1987</v>
      </c>
      <c r="F885">
        <v>3</v>
      </c>
      <c r="G885">
        <v>14</v>
      </c>
      <c r="H885">
        <v>42.23</v>
      </c>
      <c r="I885" t="s">
        <v>17</v>
      </c>
      <c r="J885" s="14" t="s">
        <v>17</v>
      </c>
      <c r="K885" s="14" t="s">
        <v>17</v>
      </c>
      <c r="L885" s="14">
        <v>5.6</v>
      </c>
      <c r="M885" s="14">
        <v>1</v>
      </c>
      <c r="N885" s="14">
        <v>57</v>
      </c>
      <c r="O885" s="14">
        <v>646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</row>
    <row r="886" spans="1:25" x14ac:dyDescent="0.2">
      <c r="A886" t="s">
        <v>143</v>
      </c>
      <c r="B886" t="s">
        <v>179</v>
      </c>
      <c r="C886" s="244" t="s">
        <v>280</v>
      </c>
      <c r="D886" s="244" t="s">
        <v>280</v>
      </c>
      <c r="E886">
        <v>1987</v>
      </c>
      <c r="F886">
        <v>4</v>
      </c>
      <c r="G886">
        <v>1</v>
      </c>
      <c r="H886">
        <v>29.89</v>
      </c>
      <c r="I886" t="s">
        <v>17</v>
      </c>
      <c r="J886" s="14" t="s">
        <v>17</v>
      </c>
      <c r="K886" s="14" t="s">
        <v>17</v>
      </c>
      <c r="L886" s="14">
        <v>5.5</v>
      </c>
      <c r="M886" s="14">
        <v>45</v>
      </c>
      <c r="N886" s="14">
        <v>36</v>
      </c>
      <c r="O886" s="14">
        <v>632</v>
      </c>
      <c r="P886" s="14" t="s">
        <v>17</v>
      </c>
      <c r="Q886" s="14" t="s">
        <v>17</v>
      </c>
      <c r="R886" s="14" t="s">
        <v>17</v>
      </c>
      <c r="S886" s="14">
        <v>6.8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</row>
    <row r="887" spans="1:25" x14ac:dyDescent="0.2">
      <c r="A887" t="s">
        <v>143</v>
      </c>
      <c r="B887" t="s">
        <v>179</v>
      </c>
      <c r="C887" s="244" t="s">
        <v>280</v>
      </c>
      <c r="D887" s="244" t="s">
        <v>280</v>
      </c>
      <c r="E887">
        <v>1987</v>
      </c>
      <c r="F887">
        <v>4</v>
      </c>
      <c r="G887">
        <v>2</v>
      </c>
      <c r="H887">
        <v>29.28</v>
      </c>
      <c r="I887" t="s">
        <v>17</v>
      </c>
      <c r="J887" s="14" t="s">
        <v>17</v>
      </c>
      <c r="K887" s="14" t="s">
        <v>17</v>
      </c>
      <c r="L887" s="14">
        <v>5.7</v>
      </c>
      <c r="M887" s="14">
        <v>17</v>
      </c>
      <c r="N887" s="14">
        <v>107</v>
      </c>
      <c r="O887" s="14">
        <v>850</v>
      </c>
      <c r="P887" s="14" t="s">
        <v>17</v>
      </c>
      <c r="Q887" s="14" t="s">
        <v>17</v>
      </c>
      <c r="R887" s="14" t="s">
        <v>17</v>
      </c>
      <c r="S887" s="14">
        <v>6.9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</row>
    <row r="888" spans="1:25" x14ac:dyDescent="0.2">
      <c r="A888" t="s">
        <v>143</v>
      </c>
      <c r="B888" t="s">
        <v>179</v>
      </c>
      <c r="C888" s="244" t="s">
        <v>280</v>
      </c>
      <c r="D888" s="244" t="s">
        <v>280</v>
      </c>
      <c r="E888">
        <v>1987</v>
      </c>
      <c r="F888">
        <v>4</v>
      </c>
      <c r="G888">
        <v>3</v>
      </c>
      <c r="H888">
        <v>40.049999999999997</v>
      </c>
      <c r="I888" t="s">
        <v>17</v>
      </c>
      <c r="J888" s="14" t="s">
        <v>17</v>
      </c>
      <c r="K888" s="14" t="s">
        <v>17</v>
      </c>
      <c r="L888" s="14">
        <v>5.8</v>
      </c>
      <c r="M888" s="14">
        <v>12</v>
      </c>
      <c r="N888" s="14">
        <v>109</v>
      </c>
      <c r="O888" s="14">
        <v>839</v>
      </c>
      <c r="P888" s="14" t="s">
        <v>17</v>
      </c>
      <c r="Q888" s="14" t="s">
        <v>17</v>
      </c>
      <c r="R888" s="14" t="s">
        <v>17</v>
      </c>
      <c r="S888" s="14">
        <v>6.8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</row>
    <row r="889" spans="1:25" x14ac:dyDescent="0.2">
      <c r="A889" t="s">
        <v>143</v>
      </c>
      <c r="B889" t="s">
        <v>179</v>
      </c>
      <c r="C889" s="244" t="s">
        <v>280</v>
      </c>
      <c r="D889" s="244" t="s">
        <v>280</v>
      </c>
      <c r="E889">
        <v>1987</v>
      </c>
      <c r="F889">
        <v>4</v>
      </c>
      <c r="G889">
        <v>4</v>
      </c>
      <c r="H889">
        <v>40.659999999999997</v>
      </c>
      <c r="I889" t="s">
        <v>17</v>
      </c>
      <c r="J889" s="14" t="s">
        <v>17</v>
      </c>
      <c r="K889" s="14" t="s">
        <v>17</v>
      </c>
      <c r="L889" s="14">
        <v>5.6</v>
      </c>
      <c r="M889" s="14">
        <v>1</v>
      </c>
      <c r="N889" s="14">
        <v>105</v>
      </c>
      <c r="O889" s="14">
        <v>840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</row>
    <row r="890" spans="1:25" x14ac:dyDescent="0.2">
      <c r="A890" t="s">
        <v>143</v>
      </c>
      <c r="B890" t="s">
        <v>179</v>
      </c>
      <c r="C890" s="244" t="s">
        <v>280</v>
      </c>
      <c r="D890" s="244" t="s">
        <v>280</v>
      </c>
      <c r="E890">
        <v>1987</v>
      </c>
      <c r="F890">
        <v>4</v>
      </c>
      <c r="G890">
        <v>5</v>
      </c>
      <c r="H890">
        <v>42.11</v>
      </c>
      <c r="I890" t="s">
        <v>17</v>
      </c>
      <c r="J890" s="14" t="s">
        <v>17</v>
      </c>
      <c r="K890" s="14" t="s">
        <v>17</v>
      </c>
      <c r="L890" s="14">
        <v>5.3</v>
      </c>
      <c r="M890" s="14">
        <v>1</v>
      </c>
      <c r="N890" s="14">
        <v>145</v>
      </c>
      <c r="O890" s="14">
        <v>1000</v>
      </c>
      <c r="P890" s="14" t="s">
        <v>17</v>
      </c>
      <c r="Q890" s="14" t="s">
        <v>17</v>
      </c>
      <c r="R890" s="14" t="s">
        <v>17</v>
      </c>
      <c r="S890" s="14">
        <v>6.7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</row>
    <row r="891" spans="1:25" x14ac:dyDescent="0.2">
      <c r="A891" t="s">
        <v>143</v>
      </c>
      <c r="B891" t="s">
        <v>179</v>
      </c>
      <c r="C891" s="244" t="s">
        <v>280</v>
      </c>
      <c r="D891" s="244" t="s">
        <v>280</v>
      </c>
      <c r="E891">
        <v>1987</v>
      </c>
      <c r="F891">
        <v>4</v>
      </c>
      <c r="G891">
        <v>6</v>
      </c>
      <c r="H891">
        <v>40.9</v>
      </c>
      <c r="I891" t="s">
        <v>17</v>
      </c>
      <c r="J891" s="14" t="s">
        <v>17</v>
      </c>
      <c r="K891" s="14" t="s">
        <v>17</v>
      </c>
      <c r="L891" s="14">
        <v>5.5</v>
      </c>
      <c r="M891" s="14">
        <v>1</v>
      </c>
      <c r="N891" s="14">
        <v>141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</row>
    <row r="892" spans="1:25" x14ac:dyDescent="0.2">
      <c r="A892" t="s">
        <v>143</v>
      </c>
      <c r="B892" t="s">
        <v>179</v>
      </c>
      <c r="C892" s="244" t="s">
        <v>280</v>
      </c>
      <c r="D892" s="244" t="s">
        <v>280</v>
      </c>
      <c r="E892">
        <v>1987</v>
      </c>
      <c r="F892">
        <v>4</v>
      </c>
      <c r="G892">
        <v>7</v>
      </c>
      <c r="H892">
        <v>39.57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45</v>
      </c>
      <c r="N892" s="14">
        <v>124</v>
      </c>
      <c r="O892" s="14">
        <v>795</v>
      </c>
      <c r="P892" s="14" t="s">
        <v>17</v>
      </c>
      <c r="Q892" s="14" t="s">
        <v>17</v>
      </c>
      <c r="R892" s="14" t="s">
        <v>17</v>
      </c>
      <c r="S892" s="14">
        <v>6.8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</row>
    <row r="893" spans="1:25" x14ac:dyDescent="0.2">
      <c r="A893" t="s">
        <v>143</v>
      </c>
      <c r="B893" t="s">
        <v>179</v>
      </c>
      <c r="C893" s="244" t="s">
        <v>280</v>
      </c>
      <c r="D893" s="244" t="s">
        <v>280</v>
      </c>
      <c r="E893">
        <v>1987</v>
      </c>
      <c r="F893">
        <v>4</v>
      </c>
      <c r="G893">
        <v>8</v>
      </c>
      <c r="H893">
        <v>27.95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1</v>
      </c>
      <c r="N893" s="14">
        <v>61</v>
      </c>
      <c r="O893" s="14">
        <v>766</v>
      </c>
      <c r="P893" s="14" t="s">
        <v>17</v>
      </c>
      <c r="Q893" s="14" t="s">
        <v>17</v>
      </c>
      <c r="R893" s="14" t="s">
        <v>17</v>
      </c>
      <c r="S893" s="14">
        <v>6.6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</row>
    <row r="894" spans="1:25" x14ac:dyDescent="0.2">
      <c r="A894" t="s">
        <v>143</v>
      </c>
      <c r="B894" t="s">
        <v>179</v>
      </c>
      <c r="C894" s="244" t="s">
        <v>280</v>
      </c>
      <c r="D894" s="244" t="s">
        <v>280</v>
      </c>
      <c r="E894">
        <v>1987</v>
      </c>
      <c r="F894">
        <v>4</v>
      </c>
      <c r="G894">
        <v>9</v>
      </c>
      <c r="H894">
        <v>41.14</v>
      </c>
      <c r="I894" t="s">
        <v>17</v>
      </c>
      <c r="J894" s="14" t="s">
        <v>17</v>
      </c>
      <c r="K894" s="14" t="s">
        <v>17</v>
      </c>
      <c r="L894" s="14">
        <v>5.4</v>
      </c>
      <c r="M894" s="14">
        <v>1</v>
      </c>
      <c r="N894" s="14">
        <v>115</v>
      </c>
      <c r="O894" s="14">
        <v>744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</row>
    <row r="895" spans="1:25" x14ac:dyDescent="0.2">
      <c r="A895" t="s">
        <v>143</v>
      </c>
      <c r="B895" t="s">
        <v>179</v>
      </c>
      <c r="C895" s="244" t="s">
        <v>280</v>
      </c>
      <c r="D895" s="244" t="s">
        <v>280</v>
      </c>
      <c r="E895">
        <v>1987</v>
      </c>
      <c r="F895">
        <v>4</v>
      </c>
      <c r="G895">
        <v>10</v>
      </c>
      <c r="H895">
        <v>43.32</v>
      </c>
      <c r="I895" t="s">
        <v>17</v>
      </c>
      <c r="J895" s="14" t="s">
        <v>17</v>
      </c>
      <c r="K895" s="14" t="s">
        <v>17</v>
      </c>
      <c r="L895" s="14">
        <v>5.6</v>
      </c>
      <c r="M895" s="14">
        <v>1</v>
      </c>
      <c r="N895" s="14">
        <v>154</v>
      </c>
      <c r="O895" s="14">
        <v>934</v>
      </c>
      <c r="P895" s="14" t="s">
        <v>17</v>
      </c>
      <c r="Q895" s="14" t="s">
        <v>17</v>
      </c>
      <c r="R895" s="14" t="s">
        <v>17</v>
      </c>
      <c r="S895" s="14">
        <v>6.7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</row>
    <row r="896" spans="1:25" x14ac:dyDescent="0.2">
      <c r="A896" t="s">
        <v>143</v>
      </c>
      <c r="B896" t="s">
        <v>179</v>
      </c>
      <c r="C896" s="244" t="s">
        <v>280</v>
      </c>
      <c r="D896" s="244" t="s">
        <v>280</v>
      </c>
      <c r="E896">
        <v>1987</v>
      </c>
      <c r="F896">
        <v>4</v>
      </c>
      <c r="G896">
        <v>11</v>
      </c>
      <c r="H896">
        <v>42.95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141</v>
      </c>
      <c r="O896" s="14">
        <v>658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</row>
    <row r="897" spans="1:25" x14ac:dyDescent="0.2">
      <c r="A897" t="s">
        <v>143</v>
      </c>
      <c r="B897" t="s">
        <v>179</v>
      </c>
      <c r="C897" s="244" t="s">
        <v>280</v>
      </c>
      <c r="D897" s="244" t="s">
        <v>280</v>
      </c>
      <c r="E897">
        <v>1987</v>
      </c>
      <c r="F897">
        <v>4</v>
      </c>
      <c r="G897">
        <v>12</v>
      </c>
      <c r="H897">
        <v>41.26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88</v>
      </c>
      <c r="O897" s="14">
        <v>526</v>
      </c>
      <c r="P897" s="14" t="s">
        <v>17</v>
      </c>
      <c r="Q897" s="14" t="s">
        <v>17</v>
      </c>
      <c r="R897" s="14" t="s">
        <v>17</v>
      </c>
      <c r="S897" s="14">
        <v>6.8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</row>
    <row r="898" spans="1:25" x14ac:dyDescent="0.2">
      <c r="A898" t="s">
        <v>143</v>
      </c>
      <c r="B898" t="s">
        <v>179</v>
      </c>
      <c r="C898" s="244" t="s">
        <v>280</v>
      </c>
      <c r="D898" s="244" t="s">
        <v>280</v>
      </c>
      <c r="E898">
        <v>1987</v>
      </c>
      <c r="F898">
        <v>4</v>
      </c>
      <c r="G898">
        <v>13</v>
      </c>
      <c r="H898">
        <v>27.47</v>
      </c>
      <c r="I898" t="s">
        <v>17</v>
      </c>
      <c r="J898" s="14" t="s">
        <v>17</v>
      </c>
      <c r="K898" s="14" t="s">
        <v>17</v>
      </c>
      <c r="L898" s="14">
        <v>5.4</v>
      </c>
      <c r="M898" s="14">
        <v>1</v>
      </c>
      <c r="N898" s="14">
        <v>224</v>
      </c>
      <c r="O898" s="14">
        <v>1000</v>
      </c>
      <c r="P898" s="14" t="s">
        <v>17</v>
      </c>
      <c r="Q898" s="14" t="s">
        <v>17</v>
      </c>
      <c r="R898" s="14" t="s">
        <v>17</v>
      </c>
      <c r="S898" s="14">
        <v>6.6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</row>
    <row r="899" spans="1:25" x14ac:dyDescent="0.2">
      <c r="A899" t="s">
        <v>143</v>
      </c>
      <c r="B899" t="s">
        <v>179</v>
      </c>
      <c r="C899" s="244" t="s">
        <v>280</v>
      </c>
      <c r="D899" s="244" t="s">
        <v>280</v>
      </c>
      <c r="E899">
        <v>1987</v>
      </c>
      <c r="F899">
        <v>4</v>
      </c>
      <c r="G899">
        <v>14</v>
      </c>
      <c r="H899">
        <v>44.04</v>
      </c>
      <c r="I899" t="s">
        <v>17</v>
      </c>
      <c r="J899" s="14" t="s">
        <v>17</v>
      </c>
      <c r="K899" s="14" t="s">
        <v>17</v>
      </c>
      <c r="L899" s="14">
        <v>5.3</v>
      </c>
      <c r="M899" s="14">
        <v>1</v>
      </c>
      <c r="N899" s="14">
        <v>103</v>
      </c>
      <c r="O899" s="14">
        <v>786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</row>
    <row r="900" spans="1:25" x14ac:dyDescent="0.2">
      <c r="A900" t="s">
        <v>143</v>
      </c>
      <c r="B900" t="s">
        <v>179</v>
      </c>
      <c r="C900" s="244" t="s">
        <v>280</v>
      </c>
      <c r="D900" s="244" t="s">
        <v>280</v>
      </c>
      <c r="E900">
        <v>1988</v>
      </c>
      <c r="F900">
        <v>1</v>
      </c>
      <c r="G900">
        <v>1</v>
      </c>
      <c r="H900">
        <v>25.89</v>
      </c>
      <c r="I900" t="s">
        <v>17</v>
      </c>
      <c r="J900" s="14" t="s">
        <v>17</v>
      </c>
      <c r="K900" s="14" t="s">
        <v>17</v>
      </c>
      <c r="L900" s="14">
        <v>5</v>
      </c>
      <c r="M900" s="14">
        <v>8</v>
      </c>
      <c r="N900" s="14">
        <v>112</v>
      </c>
      <c r="O900" s="14">
        <v>586</v>
      </c>
      <c r="P900" s="14" t="s">
        <v>17</v>
      </c>
      <c r="Q900" s="14" t="s">
        <v>17</v>
      </c>
      <c r="R900" s="14" t="s">
        <v>17</v>
      </c>
      <c r="S900" s="14">
        <v>6.9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</row>
    <row r="901" spans="1:25" x14ac:dyDescent="0.2">
      <c r="A901" t="s">
        <v>143</v>
      </c>
      <c r="B901" t="s">
        <v>179</v>
      </c>
      <c r="C901" s="244" t="s">
        <v>280</v>
      </c>
      <c r="D901" s="244" t="s">
        <v>280</v>
      </c>
      <c r="E901">
        <v>1988</v>
      </c>
      <c r="F901">
        <v>1</v>
      </c>
      <c r="G901">
        <v>2</v>
      </c>
      <c r="H901">
        <v>24.93</v>
      </c>
      <c r="I901" t="s">
        <v>17</v>
      </c>
      <c r="J901" s="14" t="s">
        <v>17</v>
      </c>
      <c r="K901" s="14" t="s">
        <v>17</v>
      </c>
      <c r="L901" s="14">
        <v>5.2</v>
      </c>
      <c r="M901" s="14">
        <v>8</v>
      </c>
      <c r="N901" s="14">
        <v>100</v>
      </c>
      <c r="O901" s="14">
        <v>740</v>
      </c>
      <c r="P901" s="14" t="s">
        <v>17</v>
      </c>
      <c r="Q901" s="14" t="s">
        <v>17</v>
      </c>
      <c r="R901" s="14" t="s">
        <v>17</v>
      </c>
      <c r="S901" s="14">
        <v>7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</row>
    <row r="902" spans="1:25" x14ac:dyDescent="0.2">
      <c r="A902" t="s">
        <v>143</v>
      </c>
      <c r="B902" t="s">
        <v>179</v>
      </c>
      <c r="C902" s="244" t="s">
        <v>280</v>
      </c>
      <c r="D902" s="244" t="s">
        <v>280</v>
      </c>
      <c r="E902">
        <v>1988</v>
      </c>
      <c r="F902">
        <v>1</v>
      </c>
      <c r="G902">
        <v>3</v>
      </c>
      <c r="H902">
        <v>38.840000000000003</v>
      </c>
      <c r="I902" t="s">
        <v>17</v>
      </c>
      <c r="J902" s="14" t="s">
        <v>17</v>
      </c>
      <c r="K902" s="14" t="s">
        <v>17</v>
      </c>
      <c r="L902" s="14">
        <v>5.0999999999999996</v>
      </c>
      <c r="M902" s="14">
        <v>6</v>
      </c>
      <c r="N902" s="14">
        <v>126</v>
      </c>
      <c r="O902" s="14">
        <v>682</v>
      </c>
      <c r="P902" s="14" t="s">
        <v>17</v>
      </c>
      <c r="Q902" s="14" t="s">
        <v>17</v>
      </c>
      <c r="R902" s="14" t="s">
        <v>17</v>
      </c>
      <c r="S902" s="14">
        <v>6.9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</row>
    <row r="903" spans="1:25" x14ac:dyDescent="0.2">
      <c r="A903" t="s">
        <v>143</v>
      </c>
      <c r="B903" t="s">
        <v>179</v>
      </c>
      <c r="C903" s="244" t="s">
        <v>280</v>
      </c>
      <c r="D903" s="244" t="s">
        <v>280</v>
      </c>
      <c r="E903">
        <v>1988</v>
      </c>
      <c r="F903">
        <v>1</v>
      </c>
      <c r="G903">
        <v>4</v>
      </c>
      <c r="H903">
        <v>36.9</v>
      </c>
      <c r="I903" t="s">
        <v>17</v>
      </c>
      <c r="J903" s="14" t="s">
        <v>17</v>
      </c>
      <c r="K903" s="14" t="s">
        <v>17</v>
      </c>
      <c r="L903" s="14">
        <v>5</v>
      </c>
      <c r="M903" s="14">
        <v>5</v>
      </c>
      <c r="N903" s="14">
        <v>118</v>
      </c>
      <c r="O903" s="14">
        <v>766</v>
      </c>
      <c r="P903" s="14" t="s">
        <v>17</v>
      </c>
      <c r="Q903" s="14" t="s">
        <v>17</v>
      </c>
      <c r="R903" s="14" t="s">
        <v>17</v>
      </c>
      <c r="S903" s="14">
        <v>7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</row>
    <row r="904" spans="1:25" x14ac:dyDescent="0.2">
      <c r="A904" t="s">
        <v>143</v>
      </c>
      <c r="B904" t="s">
        <v>179</v>
      </c>
      <c r="C904" s="244" t="s">
        <v>280</v>
      </c>
      <c r="D904" s="244" t="s">
        <v>280</v>
      </c>
      <c r="E904">
        <v>1988</v>
      </c>
      <c r="F904">
        <v>1</v>
      </c>
      <c r="G904">
        <v>5</v>
      </c>
      <c r="H904">
        <v>57.11</v>
      </c>
      <c r="I904" t="s">
        <v>17</v>
      </c>
      <c r="J904" s="14" t="s">
        <v>17</v>
      </c>
      <c r="K904" s="14" t="s">
        <v>17</v>
      </c>
      <c r="L904" s="14">
        <v>4.8</v>
      </c>
      <c r="M904" s="14">
        <v>9</v>
      </c>
      <c r="N904" s="14">
        <v>139</v>
      </c>
      <c r="O904" s="14">
        <v>809</v>
      </c>
      <c r="P904" s="14" t="s">
        <v>17</v>
      </c>
      <c r="Q904" s="14" t="s">
        <v>17</v>
      </c>
      <c r="R904" s="14" t="s">
        <v>17</v>
      </c>
      <c r="S904" s="14">
        <v>6.8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</row>
    <row r="905" spans="1:25" x14ac:dyDescent="0.2">
      <c r="A905" t="s">
        <v>143</v>
      </c>
      <c r="B905" t="s">
        <v>179</v>
      </c>
      <c r="C905" s="244" t="s">
        <v>280</v>
      </c>
      <c r="D905" s="244" t="s">
        <v>280</v>
      </c>
      <c r="E905">
        <v>1988</v>
      </c>
      <c r="F905">
        <v>1</v>
      </c>
      <c r="G905">
        <v>6</v>
      </c>
      <c r="H905">
        <v>57.47</v>
      </c>
      <c r="I905" t="s">
        <v>17</v>
      </c>
      <c r="J905" s="14" t="s">
        <v>17</v>
      </c>
      <c r="K905" s="14" t="s">
        <v>17</v>
      </c>
      <c r="L905" s="14">
        <v>4.9000000000000004</v>
      </c>
      <c r="M905" s="14">
        <v>10</v>
      </c>
      <c r="N905" s="14">
        <v>123</v>
      </c>
      <c r="O905" s="14">
        <v>742</v>
      </c>
      <c r="P905" s="14" t="s">
        <v>17</v>
      </c>
      <c r="Q905" s="14" t="s">
        <v>17</v>
      </c>
      <c r="R905" s="14" t="s">
        <v>17</v>
      </c>
      <c r="S905" s="14">
        <v>6.9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</row>
    <row r="906" spans="1:25" x14ac:dyDescent="0.2">
      <c r="A906" t="s">
        <v>143</v>
      </c>
      <c r="B906" t="s">
        <v>179</v>
      </c>
      <c r="C906" s="244" t="s">
        <v>280</v>
      </c>
      <c r="D906" s="244" t="s">
        <v>280</v>
      </c>
      <c r="E906">
        <v>1988</v>
      </c>
      <c r="F906">
        <v>1</v>
      </c>
      <c r="G906">
        <v>7</v>
      </c>
      <c r="H906">
        <v>69.209999999999994</v>
      </c>
      <c r="I906" t="s">
        <v>17</v>
      </c>
      <c r="J906" s="14" t="s">
        <v>17</v>
      </c>
      <c r="K906" s="14" t="s">
        <v>17</v>
      </c>
      <c r="L906" s="14">
        <v>4.5999999999999996</v>
      </c>
      <c r="M906" s="14">
        <v>16</v>
      </c>
      <c r="N906" s="14">
        <v>139</v>
      </c>
      <c r="O906" s="14">
        <v>812</v>
      </c>
      <c r="P906" s="14" t="s">
        <v>17</v>
      </c>
      <c r="Q906" s="14" t="s">
        <v>17</v>
      </c>
      <c r="R906" s="14" t="s">
        <v>17</v>
      </c>
      <c r="S906" s="14">
        <v>6.7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</row>
    <row r="907" spans="1:25" x14ac:dyDescent="0.2">
      <c r="A907" t="s">
        <v>143</v>
      </c>
      <c r="B907" t="s">
        <v>179</v>
      </c>
      <c r="C907" s="244" t="s">
        <v>280</v>
      </c>
      <c r="D907" s="244" t="s">
        <v>280</v>
      </c>
      <c r="E907">
        <v>1988</v>
      </c>
      <c r="F907">
        <v>1</v>
      </c>
      <c r="G907">
        <v>8</v>
      </c>
      <c r="H907">
        <v>60.86</v>
      </c>
      <c r="I907" t="s">
        <v>17</v>
      </c>
      <c r="J907" s="14" t="s">
        <v>17</v>
      </c>
      <c r="K907" s="14" t="s">
        <v>17</v>
      </c>
      <c r="L907" s="14">
        <v>4.7</v>
      </c>
      <c r="M907" s="14">
        <v>15</v>
      </c>
      <c r="N907" s="14">
        <v>72</v>
      </c>
      <c r="O907" s="14">
        <v>724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</row>
    <row r="908" spans="1:25" x14ac:dyDescent="0.2">
      <c r="A908" t="s">
        <v>143</v>
      </c>
      <c r="B908" t="s">
        <v>179</v>
      </c>
      <c r="C908" s="244" t="s">
        <v>280</v>
      </c>
      <c r="D908" s="244" t="s">
        <v>280</v>
      </c>
      <c r="E908">
        <v>1988</v>
      </c>
      <c r="F908">
        <v>1</v>
      </c>
      <c r="G908">
        <v>9</v>
      </c>
      <c r="H908">
        <v>62.68</v>
      </c>
      <c r="I908" t="s">
        <v>17</v>
      </c>
      <c r="J908" s="14" t="s">
        <v>17</v>
      </c>
      <c r="K908" s="14" t="s">
        <v>17</v>
      </c>
      <c r="L908" s="14">
        <v>4.9000000000000004</v>
      </c>
      <c r="M908" s="14">
        <v>7</v>
      </c>
      <c r="N908" s="14">
        <v>119</v>
      </c>
      <c r="O908" s="14">
        <v>787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</row>
    <row r="909" spans="1:25" x14ac:dyDescent="0.2">
      <c r="A909" t="s">
        <v>143</v>
      </c>
      <c r="B909" t="s">
        <v>179</v>
      </c>
      <c r="C909" s="244" t="s">
        <v>280</v>
      </c>
      <c r="D909" s="244" t="s">
        <v>280</v>
      </c>
      <c r="E909">
        <v>1988</v>
      </c>
      <c r="F909">
        <v>1</v>
      </c>
      <c r="G909">
        <v>10</v>
      </c>
      <c r="H909">
        <v>59.29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5</v>
      </c>
      <c r="N909" s="14">
        <v>142</v>
      </c>
      <c r="O909" s="14">
        <v>801</v>
      </c>
      <c r="P909" s="14" t="s">
        <v>17</v>
      </c>
      <c r="Q909" s="14" t="s">
        <v>17</v>
      </c>
      <c r="R909" s="14" t="s">
        <v>17</v>
      </c>
      <c r="S909" s="14">
        <v>6.8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</row>
    <row r="910" spans="1:25" x14ac:dyDescent="0.2">
      <c r="A910" t="s">
        <v>143</v>
      </c>
      <c r="B910" t="s">
        <v>179</v>
      </c>
      <c r="C910" s="244" t="s">
        <v>280</v>
      </c>
      <c r="D910" s="244" t="s">
        <v>280</v>
      </c>
      <c r="E910">
        <v>1988</v>
      </c>
      <c r="F910">
        <v>1</v>
      </c>
      <c r="G910">
        <v>11</v>
      </c>
      <c r="H910">
        <v>65.22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10</v>
      </c>
      <c r="N910" s="14">
        <v>242</v>
      </c>
      <c r="O910" s="14">
        <v>857</v>
      </c>
      <c r="P910" s="14" t="s">
        <v>17</v>
      </c>
      <c r="Q910" s="14" t="s">
        <v>17</v>
      </c>
      <c r="R910" s="14" t="s">
        <v>17</v>
      </c>
      <c r="S910" s="14">
        <v>6.7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</row>
    <row r="911" spans="1:25" x14ac:dyDescent="0.2">
      <c r="A911" t="s">
        <v>143</v>
      </c>
      <c r="B911" t="s">
        <v>179</v>
      </c>
      <c r="C911" s="244" t="s">
        <v>280</v>
      </c>
      <c r="D911" s="244" t="s">
        <v>280</v>
      </c>
      <c r="E911">
        <v>1988</v>
      </c>
      <c r="F911">
        <v>1</v>
      </c>
      <c r="G911">
        <v>12</v>
      </c>
      <c r="H911">
        <v>65.94</v>
      </c>
      <c r="I911" t="s">
        <v>17</v>
      </c>
      <c r="J911" s="14" t="s">
        <v>17</v>
      </c>
      <c r="K911" s="14" t="s">
        <v>17</v>
      </c>
      <c r="L911" s="14">
        <v>4.7</v>
      </c>
      <c r="M911" s="14">
        <v>8</v>
      </c>
      <c r="N911" s="14">
        <v>152</v>
      </c>
      <c r="O911" s="14">
        <v>683</v>
      </c>
      <c r="P911" s="14" t="s">
        <v>17</v>
      </c>
      <c r="Q911" s="14" t="s">
        <v>17</v>
      </c>
      <c r="R911" s="14" t="s">
        <v>17</v>
      </c>
      <c r="S911" s="14">
        <v>6.8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</row>
    <row r="912" spans="1:25" x14ac:dyDescent="0.2">
      <c r="A912" t="s">
        <v>143</v>
      </c>
      <c r="B912" t="s">
        <v>179</v>
      </c>
      <c r="C912" s="244" t="s">
        <v>280</v>
      </c>
      <c r="D912" s="244" t="s">
        <v>280</v>
      </c>
      <c r="E912">
        <v>1988</v>
      </c>
      <c r="F912">
        <v>1</v>
      </c>
      <c r="G912">
        <v>13</v>
      </c>
      <c r="H912">
        <v>71.39</v>
      </c>
      <c r="I912" t="s">
        <v>17</v>
      </c>
      <c r="J912" s="14" t="s">
        <v>17</v>
      </c>
      <c r="K912" s="14" t="s">
        <v>17</v>
      </c>
      <c r="L912" s="14">
        <v>4.9000000000000004</v>
      </c>
      <c r="M912" s="14">
        <v>8</v>
      </c>
      <c r="N912" s="14">
        <v>228</v>
      </c>
      <c r="O912" s="14">
        <v>880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</row>
    <row r="913" spans="1:25" x14ac:dyDescent="0.2">
      <c r="A913" t="s">
        <v>143</v>
      </c>
      <c r="B913" t="s">
        <v>179</v>
      </c>
      <c r="C913" s="244" t="s">
        <v>280</v>
      </c>
      <c r="D913" s="244" t="s">
        <v>280</v>
      </c>
      <c r="E913">
        <v>1988</v>
      </c>
      <c r="F913">
        <v>1</v>
      </c>
      <c r="G913">
        <v>14</v>
      </c>
      <c r="H913">
        <v>63.4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131</v>
      </c>
      <c r="O913" s="14">
        <v>754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</row>
    <row r="914" spans="1:25" x14ac:dyDescent="0.2">
      <c r="A914" t="s">
        <v>143</v>
      </c>
      <c r="B914" t="s">
        <v>179</v>
      </c>
      <c r="C914" s="244" t="s">
        <v>280</v>
      </c>
      <c r="D914" s="244" t="s">
        <v>280</v>
      </c>
      <c r="E914">
        <v>1988</v>
      </c>
      <c r="F914">
        <v>2</v>
      </c>
      <c r="G914">
        <v>1</v>
      </c>
      <c r="H914">
        <v>24.08</v>
      </c>
      <c r="I914" t="s">
        <v>17</v>
      </c>
      <c r="J914" s="14" t="s">
        <v>17</v>
      </c>
      <c r="K914" s="14" t="s">
        <v>17</v>
      </c>
      <c r="L914" s="14">
        <v>5</v>
      </c>
      <c r="M914" s="14">
        <v>9</v>
      </c>
      <c r="N914" s="14">
        <v>90</v>
      </c>
      <c r="O914" s="14">
        <v>581</v>
      </c>
      <c r="P914" s="14" t="s">
        <v>17</v>
      </c>
      <c r="Q914" s="14" t="s">
        <v>17</v>
      </c>
      <c r="R914" s="14" t="s">
        <v>17</v>
      </c>
      <c r="S914" s="14">
        <v>7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</row>
    <row r="915" spans="1:25" x14ac:dyDescent="0.2">
      <c r="A915" t="s">
        <v>143</v>
      </c>
      <c r="B915" t="s">
        <v>179</v>
      </c>
      <c r="C915" s="244" t="s">
        <v>280</v>
      </c>
      <c r="D915" s="244" t="s">
        <v>280</v>
      </c>
      <c r="E915">
        <v>1988</v>
      </c>
      <c r="F915">
        <v>2</v>
      </c>
      <c r="G915">
        <v>2</v>
      </c>
      <c r="H915">
        <v>26.01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7</v>
      </c>
      <c r="N915" s="14">
        <v>152</v>
      </c>
      <c r="O915" s="14">
        <v>772</v>
      </c>
      <c r="P915" s="14" t="s">
        <v>17</v>
      </c>
      <c r="Q915" s="14" t="s">
        <v>17</v>
      </c>
      <c r="R915" s="14" t="s">
        <v>17</v>
      </c>
      <c r="S915" s="14">
        <v>6.9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</row>
    <row r="916" spans="1:25" x14ac:dyDescent="0.2">
      <c r="A916" t="s">
        <v>143</v>
      </c>
      <c r="B916" t="s">
        <v>179</v>
      </c>
      <c r="C916" s="244" t="s">
        <v>280</v>
      </c>
      <c r="D916" s="244" t="s">
        <v>280</v>
      </c>
      <c r="E916">
        <v>1988</v>
      </c>
      <c r="F916">
        <v>2</v>
      </c>
      <c r="G916">
        <v>3</v>
      </c>
      <c r="H916">
        <v>33.76</v>
      </c>
      <c r="I916" t="s">
        <v>17</v>
      </c>
      <c r="J916" s="14" t="s">
        <v>17</v>
      </c>
      <c r="K916" s="14" t="s">
        <v>17</v>
      </c>
      <c r="L916" s="14">
        <v>5.0999999999999996</v>
      </c>
      <c r="M916" s="14">
        <v>8</v>
      </c>
      <c r="N916" s="14">
        <v>115</v>
      </c>
      <c r="O916" s="14">
        <v>676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</row>
    <row r="917" spans="1:25" x14ac:dyDescent="0.2">
      <c r="A917" t="s">
        <v>143</v>
      </c>
      <c r="B917" t="s">
        <v>179</v>
      </c>
      <c r="C917" s="244" t="s">
        <v>280</v>
      </c>
      <c r="D917" s="244" t="s">
        <v>280</v>
      </c>
      <c r="E917">
        <v>1988</v>
      </c>
      <c r="F917">
        <v>2</v>
      </c>
      <c r="G917">
        <v>4</v>
      </c>
      <c r="H917">
        <v>44.29</v>
      </c>
      <c r="I917" t="s">
        <v>17</v>
      </c>
      <c r="J917" s="14" t="s">
        <v>17</v>
      </c>
      <c r="K917" s="14" t="s">
        <v>17</v>
      </c>
      <c r="L917" s="14">
        <v>4.9000000000000004</v>
      </c>
      <c r="M917" s="14">
        <v>8</v>
      </c>
      <c r="N917" s="14">
        <v>91</v>
      </c>
      <c r="O917" s="14">
        <v>694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</row>
    <row r="918" spans="1:25" x14ac:dyDescent="0.2">
      <c r="A918" t="s">
        <v>143</v>
      </c>
      <c r="B918" t="s">
        <v>179</v>
      </c>
      <c r="C918" s="244" t="s">
        <v>280</v>
      </c>
      <c r="D918" s="244" t="s">
        <v>280</v>
      </c>
      <c r="E918">
        <v>1988</v>
      </c>
      <c r="F918">
        <v>2</v>
      </c>
      <c r="G918">
        <v>5</v>
      </c>
      <c r="H918">
        <v>47.43</v>
      </c>
      <c r="I918" t="s">
        <v>17</v>
      </c>
      <c r="J918" s="14" t="s">
        <v>17</v>
      </c>
      <c r="K918" s="14" t="s">
        <v>17</v>
      </c>
      <c r="L918" s="14">
        <v>4.8</v>
      </c>
      <c r="M918" s="14">
        <v>11</v>
      </c>
      <c r="N918" s="14">
        <v>115</v>
      </c>
      <c r="O918" s="14">
        <v>669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</row>
    <row r="919" spans="1:25" x14ac:dyDescent="0.2">
      <c r="A919" t="s">
        <v>143</v>
      </c>
      <c r="B919" t="s">
        <v>179</v>
      </c>
      <c r="C919" s="244" t="s">
        <v>280</v>
      </c>
      <c r="D919" s="244" t="s">
        <v>280</v>
      </c>
      <c r="E919">
        <v>1988</v>
      </c>
      <c r="F919">
        <v>2</v>
      </c>
      <c r="G919">
        <v>6</v>
      </c>
      <c r="H919">
        <v>70.180000000000007</v>
      </c>
      <c r="I919" t="s">
        <v>17</v>
      </c>
      <c r="J919" s="14" t="s">
        <v>17</v>
      </c>
      <c r="K919" s="14" t="s">
        <v>17</v>
      </c>
      <c r="L919" s="14">
        <v>4.7</v>
      </c>
      <c r="M919" s="14">
        <v>6</v>
      </c>
      <c r="N919" s="14">
        <v>130</v>
      </c>
      <c r="O919" s="14">
        <v>845</v>
      </c>
      <c r="P919" s="14" t="s">
        <v>17</v>
      </c>
      <c r="Q919" s="14" t="s">
        <v>17</v>
      </c>
      <c r="R919" s="14" t="s">
        <v>17</v>
      </c>
      <c r="S919" s="14">
        <v>6.7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</row>
    <row r="920" spans="1:25" x14ac:dyDescent="0.2">
      <c r="A920" t="s">
        <v>143</v>
      </c>
      <c r="B920" t="s">
        <v>179</v>
      </c>
      <c r="C920" s="244" t="s">
        <v>280</v>
      </c>
      <c r="D920" s="244" t="s">
        <v>280</v>
      </c>
      <c r="E920">
        <v>1988</v>
      </c>
      <c r="F920">
        <v>2</v>
      </c>
      <c r="G920">
        <v>7</v>
      </c>
      <c r="H920">
        <v>60.98</v>
      </c>
      <c r="I920" t="s">
        <v>17</v>
      </c>
      <c r="J920" s="14" t="s">
        <v>17</v>
      </c>
      <c r="K920" s="14" t="s">
        <v>17</v>
      </c>
      <c r="L920" s="14">
        <v>4.5999999999999996</v>
      </c>
      <c r="M920" s="14">
        <v>18</v>
      </c>
      <c r="N920" s="14">
        <v>153</v>
      </c>
      <c r="O920" s="14">
        <v>810</v>
      </c>
      <c r="P920" s="14" t="s">
        <v>17</v>
      </c>
      <c r="Q920" s="14" t="s">
        <v>17</v>
      </c>
      <c r="R920" s="14" t="s">
        <v>17</v>
      </c>
      <c r="S920" s="14">
        <v>6.6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</row>
    <row r="921" spans="1:25" x14ac:dyDescent="0.2">
      <c r="A921" t="s">
        <v>143</v>
      </c>
      <c r="B921" t="s">
        <v>179</v>
      </c>
      <c r="C921" s="244" t="s">
        <v>280</v>
      </c>
      <c r="D921" s="244" t="s">
        <v>280</v>
      </c>
      <c r="E921">
        <v>1988</v>
      </c>
      <c r="F921">
        <v>2</v>
      </c>
      <c r="G921">
        <v>8</v>
      </c>
      <c r="H921">
        <v>62.92</v>
      </c>
      <c r="I921" t="s">
        <v>17</v>
      </c>
      <c r="J921" s="14" t="s">
        <v>17</v>
      </c>
      <c r="K921" s="14" t="s">
        <v>17</v>
      </c>
      <c r="L921" s="14">
        <v>4.9000000000000004</v>
      </c>
      <c r="M921" s="14">
        <v>5</v>
      </c>
      <c r="N921" s="14">
        <v>66</v>
      </c>
      <c r="O921" s="14">
        <v>783</v>
      </c>
      <c r="P921" s="14" t="s">
        <v>17</v>
      </c>
      <c r="Q921" s="14" t="s">
        <v>17</v>
      </c>
      <c r="R921" s="14" t="s">
        <v>17</v>
      </c>
      <c r="S921" s="14">
        <v>6.8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</row>
    <row r="922" spans="1:25" x14ac:dyDescent="0.2">
      <c r="A922" t="s">
        <v>143</v>
      </c>
      <c r="B922" t="s">
        <v>179</v>
      </c>
      <c r="C922" s="244" t="s">
        <v>280</v>
      </c>
      <c r="D922" s="244" t="s">
        <v>280</v>
      </c>
      <c r="E922">
        <v>1988</v>
      </c>
      <c r="F922">
        <v>2</v>
      </c>
      <c r="G922">
        <v>9</v>
      </c>
      <c r="H922">
        <v>65.34</v>
      </c>
      <c r="I922" t="s">
        <v>17</v>
      </c>
      <c r="J922" s="14" t="s">
        <v>17</v>
      </c>
      <c r="K922" s="14" t="s">
        <v>17</v>
      </c>
      <c r="L922" s="14">
        <v>4.7</v>
      </c>
      <c r="M922" s="14">
        <v>9</v>
      </c>
      <c r="N922" s="14">
        <v>130</v>
      </c>
      <c r="O922" s="14">
        <v>814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</row>
    <row r="923" spans="1:25" x14ac:dyDescent="0.2">
      <c r="A923" t="s">
        <v>143</v>
      </c>
      <c r="B923" t="s">
        <v>179</v>
      </c>
      <c r="C923" s="244" t="s">
        <v>280</v>
      </c>
      <c r="D923" s="244" t="s">
        <v>280</v>
      </c>
      <c r="E923">
        <v>1988</v>
      </c>
      <c r="F923">
        <v>2</v>
      </c>
      <c r="G923">
        <v>10</v>
      </c>
      <c r="H923">
        <v>56.75</v>
      </c>
      <c r="I923" t="s">
        <v>17</v>
      </c>
      <c r="J923" s="14" t="s">
        <v>17</v>
      </c>
      <c r="K923" s="14" t="s">
        <v>17</v>
      </c>
      <c r="L923" s="14">
        <v>4.8</v>
      </c>
      <c r="M923" s="14">
        <v>6</v>
      </c>
      <c r="N923" s="14">
        <v>160</v>
      </c>
      <c r="O923" s="14">
        <v>709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</row>
    <row r="924" spans="1:25" x14ac:dyDescent="0.2">
      <c r="A924" t="s">
        <v>143</v>
      </c>
      <c r="B924" t="s">
        <v>179</v>
      </c>
      <c r="C924" s="244" t="s">
        <v>280</v>
      </c>
      <c r="D924" s="244" t="s">
        <v>280</v>
      </c>
      <c r="E924">
        <v>1988</v>
      </c>
      <c r="F924">
        <v>2</v>
      </c>
      <c r="G924">
        <v>11</v>
      </c>
      <c r="H924">
        <v>57.11</v>
      </c>
      <c r="I924" t="s">
        <v>17</v>
      </c>
      <c r="J924" s="14" t="s">
        <v>17</v>
      </c>
      <c r="K924" s="14" t="s">
        <v>17</v>
      </c>
      <c r="L924" s="14">
        <v>4.9000000000000004</v>
      </c>
      <c r="M924" s="14">
        <v>7</v>
      </c>
      <c r="N924" s="14">
        <v>115</v>
      </c>
      <c r="O924" s="14">
        <v>713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</row>
    <row r="925" spans="1:25" x14ac:dyDescent="0.2">
      <c r="A925" t="s">
        <v>143</v>
      </c>
      <c r="B925" t="s">
        <v>179</v>
      </c>
      <c r="C925" s="244" t="s">
        <v>280</v>
      </c>
      <c r="D925" s="244" t="s">
        <v>280</v>
      </c>
      <c r="E925">
        <v>1988</v>
      </c>
      <c r="F925">
        <v>2</v>
      </c>
      <c r="G925">
        <v>12</v>
      </c>
      <c r="H925">
        <v>70.66</v>
      </c>
      <c r="I925" t="s">
        <v>17</v>
      </c>
      <c r="J925" s="14" t="s">
        <v>17</v>
      </c>
      <c r="K925" s="14" t="s">
        <v>17</v>
      </c>
      <c r="L925" s="14">
        <v>4.7</v>
      </c>
      <c r="M925" s="14">
        <v>9</v>
      </c>
      <c r="N925" s="14">
        <v>211</v>
      </c>
      <c r="O925" s="14">
        <v>702</v>
      </c>
      <c r="P925" s="14" t="s">
        <v>17</v>
      </c>
      <c r="Q925" s="14" t="s">
        <v>17</v>
      </c>
      <c r="R925" s="14" t="s">
        <v>17</v>
      </c>
      <c r="S925" s="14">
        <v>6.7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</row>
    <row r="926" spans="1:25" x14ac:dyDescent="0.2">
      <c r="A926" t="s">
        <v>143</v>
      </c>
      <c r="B926" t="s">
        <v>179</v>
      </c>
      <c r="C926" s="244" t="s">
        <v>280</v>
      </c>
      <c r="D926" s="244" t="s">
        <v>280</v>
      </c>
      <c r="E926">
        <v>1988</v>
      </c>
      <c r="F926">
        <v>2</v>
      </c>
      <c r="G926">
        <v>13</v>
      </c>
      <c r="H926">
        <v>68.489999999999995</v>
      </c>
      <c r="I926" t="s">
        <v>17</v>
      </c>
      <c r="J926" s="14" t="s">
        <v>17</v>
      </c>
      <c r="K926" s="14" t="s">
        <v>17</v>
      </c>
      <c r="L926" s="14">
        <v>4.5999999999999996</v>
      </c>
      <c r="M926" s="14">
        <v>30</v>
      </c>
      <c r="N926" s="14">
        <v>236</v>
      </c>
      <c r="O926" s="14">
        <v>768</v>
      </c>
      <c r="P926" s="14" t="s">
        <v>17</v>
      </c>
      <c r="Q926" s="14" t="s">
        <v>17</v>
      </c>
      <c r="R926" s="14" t="s">
        <v>17</v>
      </c>
      <c r="S926" s="14">
        <v>6.6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</row>
    <row r="927" spans="1:25" x14ac:dyDescent="0.2">
      <c r="A927" t="s">
        <v>143</v>
      </c>
      <c r="B927" t="s">
        <v>179</v>
      </c>
      <c r="C927" s="244" t="s">
        <v>280</v>
      </c>
      <c r="D927" s="244" t="s">
        <v>280</v>
      </c>
      <c r="E927">
        <v>1988</v>
      </c>
      <c r="F927">
        <v>2</v>
      </c>
      <c r="G927">
        <v>14</v>
      </c>
      <c r="H927">
        <v>69.819999999999993</v>
      </c>
      <c r="I927" t="s">
        <v>17</v>
      </c>
      <c r="J927" s="14" t="s">
        <v>17</v>
      </c>
      <c r="K927" s="14" t="s">
        <v>17</v>
      </c>
      <c r="L927" s="14">
        <v>4.7</v>
      </c>
      <c r="M927" s="14">
        <v>11</v>
      </c>
      <c r="N927" s="14">
        <v>151</v>
      </c>
      <c r="O927" s="14">
        <v>806</v>
      </c>
      <c r="P927" s="14" t="s">
        <v>17</v>
      </c>
      <c r="Q927" s="14" t="s">
        <v>17</v>
      </c>
      <c r="R927" s="14" t="s">
        <v>17</v>
      </c>
      <c r="S927" s="14">
        <v>6.8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</row>
    <row r="928" spans="1:25" x14ac:dyDescent="0.2">
      <c r="A928" t="s">
        <v>143</v>
      </c>
      <c r="B928" t="s">
        <v>179</v>
      </c>
      <c r="C928" s="244" t="s">
        <v>280</v>
      </c>
      <c r="D928" s="244" t="s">
        <v>280</v>
      </c>
      <c r="E928">
        <v>1988</v>
      </c>
      <c r="F928">
        <v>3</v>
      </c>
      <c r="G928">
        <v>1</v>
      </c>
      <c r="H928">
        <v>29.64</v>
      </c>
      <c r="I928" t="s">
        <v>17</v>
      </c>
      <c r="J928" s="14" t="s">
        <v>17</v>
      </c>
      <c r="K928" s="14" t="s">
        <v>17</v>
      </c>
      <c r="L928" s="14">
        <v>5</v>
      </c>
      <c r="M928" s="14">
        <v>10</v>
      </c>
      <c r="N928" s="14">
        <v>70</v>
      </c>
      <c r="O928" s="14">
        <v>660</v>
      </c>
      <c r="P928" s="14" t="s">
        <v>17</v>
      </c>
      <c r="Q928" s="14" t="s">
        <v>17</v>
      </c>
      <c r="R928" s="14" t="s">
        <v>17</v>
      </c>
      <c r="S928" s="14">
        <v>6.9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</row>
    <row r="929" spans="1:25" x14ac:dyDescent="0.2">
      <c r="A929" t="s">
        <v>143</v>
      </c>
      <c r="B929" t="s">
        <v>179</v>
      </c>
      <c r="C929" s="244" t="s">
        <v>280</v>
      </c>
      <c r="D929" s="244" t="s">
        <v>280</v>
      </c>
      <c r="E929">
        <v>1988</v>
      </c>
      <c r="F929">
        <v>3</v>
      </c>
      <c r="G929">
        <v>2</v>
      </c>
      <c r="H929">
        <v>27.1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4</v>
      </c>
      <c r="N929" s="14">
        <v>110</v>
      </c>
      <c r="O929" s="14">
        <v>705</v>
      </c>
      <c r="P929" s="14" t="s">
        <v>17</v>
      </c>
      <c r="Q929" s="14" t="s">
        <v>17</v>
      </c>
      <c r="R929" s="14" t="s">
        <v>17</v>
      </c>
      <c r="S929" s="14">
        <v>6.8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</row>
    <row r="930" spans="1:25" x14ac:dyDescent="0.2">
      <c r="A930" t="s">
        <v>143</v>
      </c>
      <c r="B930" t="s">
        <v>179</v>
      </c>
      <c r="C930" s="244" t="s">
        <v>280</v>
      </c>
      <c r="D930" s="244" t="s">
        <v>280</v>
      </c>
      <c r="E930">
        <v>1988</v>
      </c>
      <c r="F930">
        <v>3</v>
      </c>
      <c r="G930">
        <v>3</v>
      </c>
      <c r="H930">
        <v>45.37</v>
      </c>
      <c r="I930" t="s">
        <v>17</v>
      </c>
      <c r="J930" s="14" t="s">
        <v>17</v>
      </c>
      <c r="K930" s="14" t="s">
        <v>17</v>
      </c>
      <c r="L930" s="14">
        <v>4.9000000000000004</v>
      </c>
      <c r="M930" s="14">
        <v>8</v>
      </c>
      <c r="N930" s="14">
        <v>207</v>
      </c>
      <c r="O930" s="14">
        <v>853</v>
      </c>
      <c r="P930" s="14" t="s">
        <v>17</v>
      </c>
      <c r="Q930" s="14" t="s">
        <v>17</v>
      </c>
      <c r="R930" s="14" t="s">
        <v>17</v>
      </c>
      <c r="S930" s="14">
        <v>6.7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</row>
    <row r="931" spans="1:25" x14ac:dyDescent="0.2">
      <c r="A931" t="s">
        <v>143</v>
      </c>
      <c r="B931" t="s">
        <v>179</v>
      </c>
      <c r="C931" s="244" t="s">
        <v>280</v>
      </c>
      <c r="D931" s="244" t="s">
        <v>280</v>
      </c>
      <c r="E931">
        <v>1988</v>
      </c>
      <c r="F931">
        <v>3</v>
      </c>
      <c r="G931">
        <v>4</v>
      </c>
      <c r="H931">
        <v>65.7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7</v>
      </c>
      <c r="N931" s="14">
        <v>130</v>
      </c>
      <c r="O931" s="14">
        <v>790</v>
      </c>
      <c r="P931" s="14" t="s">
        <v>17</v>
      </c>
      <c r="Q931" s="14" t="s">
        <v>17</v>
      </c>
      <c r="R931" s="14" t="s">
        <v>17</v>
      </c>
      <c r="S931" s="14">
        <v>6.9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</row>
    <row r="932" spans="1:25" x14ac:dyDescent="0.2">
      <c r="A932" t="s">
        <v>143</v>
      </c>
      <c r="B932" t="s">
        <v>179</v>
      </c>
      <c r="C932" s="244" t="s">
        <v>280</v>
      </c>
      <c r="D932" s="244" t="s">
        <v>280</v>
      </c>
      <c r="E932">
        <v>1988</v>
      </c>
      <c r="F932">
        <v>3</v>
      </c>
      <c r="G932">
        <v>5</v>
      </c>
      <c r="H932">
        <v>61.23</v>
      </c>
      <c r="I932" t="s">
        <v>17</v>
      </c>
      <c r="J932" s="14" t="s">
        <v>17</v>
      </c>
      <c r="K932" s="14" t="s">
        <v>17</v>
      </c>
      <c r="L932" s="14">
        <v>5</v>
      </c>
      <c r="M932" s="14">
        <v>6</v>
      </c>
      <c r="N932" s="14">
        <v>179</v>
      </c>
      <c r="O932" s="14">
        <v>770</v>
      </c>
      <c r="P932" s="14" t="s">
        <v>17</v>
      </c>
      <c r="Q932" s="14" t="s">
        <v>17</v>
      </c>
      <c r="R932" s="14" t="s">
        <v>17</v>
      </c>
      <c r="S932" s="14">
        <v>6.7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</row>
    <row r="933" spans="1:25" x14ac:dyDescent="0.2">
      <c r="A933" t="s">
        <v>143</v>
      </c>
      <c r="B933" t="s">
        <v>179</v>
      </c>
      <c r="C933" s="244" t="s">
        <v>280</v>
      </c>
      <c r="D933" s="244" t="s">
        <v>280</v>
      </c>
      <c r="E933">
        <v>1988</v>
      </c>
      <c r="F933">
        <v>3</v>
      </c>
      <c r="G933">
        <v>6</v>
      </c>
      <c r="H933">
        <v>67.760000000000005</v>
      </c>
      <c r="I933" t="s">
        <v>17</v>
      </c>
      <c r="J933" s="14" t="s">
        <v>17</v>
      </c>
      <c r="K933" s="14" t="s">
        <v>17</v>
      </c>
      <c r="L933" s="14">
        <v>4.8</v>
      </c>
      <c r="M933" s="14">
        <v>8</v>
      </c>
      <c r="N933" s="14">
        <v>144</v>
      </c>
      <c r="O933" s="14">
        <v>832</v>
      </c>
      <c r="P933" s="14" t="s">
        <v>17</v>
      </c>
      <c r="Q933" s="14" t="s">
        <v>17</v>
      </c>
      <c r="R933" s="14" t="s">
        <v>17</v>
      </c>
      <c r="S933" s="14">
        <v>6.8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</row>
    <row r="934" spans="1:25" x14ac:dyDescent="0.2">
      <c r="A934" t="s">
        <v>143</v>
      </c>
      <c r="B934" t="s">
        <v>179</v>
      </c>
      <c r="C934" s="244" t="s">
        <v>280</v>
      </c>
      <c r="D934" s="244" t="s">
        <v>280</v>
      </c>
      <c r="E934">
        <v>1988</v>
      </c>
      <c r="F934">
        <v>3</v>
      </c>
      <c r="G934">
        <v>7</v>
      </c>
      <c r="H934">
        <v>60.38</v>
      </c>
      <c r="I934" t="s">
        <v>17</v>
      </c>
      <c r="J934" s="14" t="s">
        <v>17</v>
      </c>
      <c r="K934" s="14" t="s">
        <v>17</v>
      </c>
      <c r="L934" s="14">
        <v>4.7</v>
      </c>
      <c r="M934" s="14">
        <v>14</v>
      </c>
      <c r="N934" s="14">
        <v>130</v>
      </c>
      <c r="O934" s="14">
        <v>696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</row>
    <row r="935" spans="1:25" x14ac:dyDescent="0.2">
      <c r="A935" t="s">
        <v>143</v>
      </c>
      <c r="B935" t="s">
        <v>179</v>
      </c>
      <c r="C935" s="244" t="s">
        <v>280</v>
      </c>
      <c r="D935" s="244" t="s">
        <v>280</v>
      </c>
      <c r="E935">
        <v>1988</v>
      </c>
      <c r="F935">
        <v>3</v>
      </c>
      <c r="G935">
        <v>8</v>
      </c>
      <c r="H935">
        <v>66.430000000000007</v>
      </c>
      <c r="I935" t="s">
        <v>17</v>
      </c>
      <c r="J935" s="14" t="s">
        <v>17</v>
      </c>
      <c r="K935" s="14" t="s">
        <v>17</v>
      </c>
      <c r="L935" s="14">
        <v>4.8</v>
      </c>
      <c r="M935" s="14">
        <v>5</v>
      </c>
      <c r="N935" s="14">
        <v>128</v>
      </c>
      <c r="O935" s="14">
        <v>901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</row>
    <row r="936" spans="1:25" x14ac:dyDescent="0.2">
      <c r="A936" t="s">
        <v>143</v>
      </c>
      <c r="B936" t="s">
        <v>179</v>
      </c>
      <c r="C936" s="244" t="s">
        <v>280</v>
      </c>
      <c r="D936" s="244" t="s">
        <v>280</v>
      </c>
      <c r="E936">
        <v>1988</v>
      </c>
      <c r="F936">
        <v>3</v>
      </c>
      <c r="G936">
        <v>9</v>
      </c>
      <c r="H936">
        <v>50.34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8</v>
      </c>
      <c r="N936" s="14">
        <v>174</v>
      </c>
      <c r="O936" s="14">
        <v>818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</row>
    <row r="937" spans="1:25" x14ac:dyDescent="0.2">
      <c r="A937" t="s">
        <v>143</v>
      </c>
      <c r="B937" t="s">
        <v>179</v>
      </c>
      <c r="C937" s="244" t="s">
        <v>280</v>
      </c>
      <c r="D937" s="244" t="s">
        <v>280</v>
      </c>
      <c r="E937">
        <v>1988</v>
      </c>
      <c r="F937">
        <v>3</v>
      </c>
      <c r="G937">
        <v>10</v>
      </c>
      <c r="H937">
        <v>65.58</v>
      </c>
      <c r="I937" t="s">
        <v>17</v>
      </c>
      <c r="J937" s="14" t="s">
        <v>17</v>
      </c>
      <c r="K937" s="14" t="s">
        <v>17</v>
      </c>
      <c r="L937" s="14">
        <v>4.7</v>
      </c>
      <c r="M937" s="14">
        <v>6</v>
      </c>
      <c r="N937" s="14">
        <v>132</v>
      </c>
      <c r="O937" s="14">
        <v>886</v>
      </c>
      <c r="P937" s="14" t="s">
        <v>17</v>
      </c>
      <c r="Q937" s="14" t="s">
        <v>17</v>
      </c>
      <c r="R937" s="14" t="s">
        <v>17</v>
      </c>
      <c r="S937" s="14">
        <v>6.7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</row>
    <row r="938" spans="1:25" x14ac:dyDescent="0.2">
      <c r="A938" t="s">
        <v>143</v>
      </c>
      <c r="B938" t="s">
        <v>179</v>
      </c>
      <c r="C938" s="244" t="s">
        <v>280</v>
      </c>
      <c r="D938" s="244" t="s">
        <v>280</v>
      </c>
      <c r="E938">
        <v>1988</v>
      </c>
      <c r="F938">
        <v>3</v>
      </c>
      <c r="G938">
        <v>11</v>
      </c>
      <c r="H938">
        <v>67.03</v>
      </c>
      <c r="I938" t="s">
        <v>17</v>
      </c>
      <c r="J938" s="14" t="s">
        <v>17</v>
      </c>
      <c r="K938" s="14" t="s">
        <v>17</v>
      </c>
      <c r="L938" s="14">
        <v>4.5999999999999996</v>
      </c>
      <c r="M938" s="14">
        <v>14</v>
      </c>
      <c r="N938" s="14">
        <v>217</v>
      </c>
      <c r="O938" s="14">
        <v>812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</row>
    <row r="939" spans="1:25" x14ac:dyDescent="0.2">
      <c r="A939" t="s">
        <v>143</v>
      </c>
      <c r="B939" t="s">
        <v>179</v>
      </c>
      <c r="C939" s="244" t="s">
        <v>280</v>
      </c>
      <c r="D939" s="244" t="s">
        <v>280</v>
      </c>
      <c r="E939">
        <v>1988</v>
      </c>
      <c r="F939">
        <v>3</v>
      </c>
      <c r="G939">
        <v>12</v>
      </c>
      <c r="H939">
        <v>56.26</v>
      </c>
      <c r="I939" t="s">
        <v>17</v>
      </c>
      <c r="J939" s="14" t="s">
        <v>17</v>
      </c>
      <c r="K939" s="14" t="s">
        <v>17</v>
      </c>
      <c r="L939" s="14">
        <v>4.8</v>
      </c>
      <c r="M939" s="14">
        <v>9</v>
      </c>
      <c r="N939" s="14">
        <v>174</v>
      </c>
      <c r="O939" s="14">
        <v>705</v>
      </c>
      <c r="P939" s="14" t="s">
        <v>17</v>
      </c>
      <c r="Q939" s="14" t="s">
        <v>17</v>
      </c>
      <c r="R939" s="14" t="s">
        <v>17</v>
      </c>
      <c r="S939" s="14">
        <v>6.8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</row>
    <row r="940" spans="1:25" x14ac:dyDescent="0.2">
      <c r="A940" t="s">
        <v>143</v>
      </c>
      <c r="B940" t="s">
        <v>179</v>
      </c>
      <c r="C940" s="244" t="s">
        <v>280</v>
      </c>
      <c r="D940" s="244" t="s">
        <v>280</v>
      </c>
      <c r="E940">
        <v>1988</v>
      </c>
      <c r="F940">
        <v>3</v>
      </c>
      <c r="G940">
        <v>13</v>
      </c>
      <c r="H940">
        <v>67.52</v>
      </c>
      <c r="I940" t="s">
        <v>17</v>
      </c>
      <c r="J940" s="14" t="s">
        <v>17</v>
      </c>
      <c r="K940" s="14" t="s">
        <v>17</v>
      </c>
      <c r="L940" s="14">
        <v>4.7</v>
      </c>
      <c r="M940" s="14">
        <v>8</v>
      </c>
      <c r="N940" s="14">
        <v>224</v>
      </c>
      <c r="O940" s="14">
        <v>942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</row>
    <row r="941" spans="1:25" x14ac:dyDescent="0.2">
      <c r="A941" t="s">
        <v>143</v>
      </c>
      <c r="B941" t="s">
        <v>179</v>
      </c>
      <c r="C941" s="244" t="s">
        <v>280</v>
      </c>
      <c r="D941" s="244" t="s">
        <v>280</v>
      </c>
      <c r="E941">
        <v>1988</v>
      </c>
      <c r="F941">
        <v>3</v>
      </c>
      <c r="G941">
        <v>14</v>
      </c>
      <c r="H941">
        <v>54.81</v>
      </c>
      <c r="I941" t="s">
        <v>17</v>
      </c>
      <c r="J941" s="14" t="s">
        <v>17</v>
      </c>
      <c r="K941" s="14" t="s">
        <v>17</v>
      </c>
      <c r="L941" s="14">
        <v>4.8</v>
      </c>
      <c r="M941" s="14">
        <v>7</v>
      </c>
      <c r="N941" s="14">
        <v>91</v>
      </c>
      <c r="O941" s="14">
        <v>654</v>
      </c>
      <c r="P941" s="14" t="s">
        <v>17</v>
      </c>
      <c r="Q941" s="14" t="s">
        <v>17</v>
      </c>
      <c r="R941" s="14" t="s">
        <v>17</v>
      </c>
      <c r="S941" s="14">
        <v>6.9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</row>
    <row r="942" spans="1:25" x14ac:dyDescent="0.2">
      <c r="A942" t="s">
        <v>143</v>
      </c>
      <c r="B942" t="s">
        <v>179</v>
      </c>
      <c r="C942" s="244" t="s">
        <v>280</v>
      </c>
      <c r="D942" s="244" t="s">
        <v>280</v>
      </c>
      <c r="E942">
        <v>1988</v>
      </c>
      <c r="F942">
        <v>4</v>
      </c>
      <c r="G942">
        <v>1</v>
      </c>
      <c r="H942">
        <v>32.31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8</v>
      </c>
      <c r="N942" s="14">
        <v>85</v>
      </c>
      <c r="O942" s="14">
        <v>732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</row>
    <row r="943" spans="1:25" x14ac:dyDescent="0.2">
      <c r="A943" t="s">
        <v>143</v>
      </c>
      <c r="B943" t="s">
        <v>179</v>
      </c>
      <c r="C943" s="244" t="s">
        <v>280</v>
      </c>
      <c r="D943" s="244" t="s">
        <v>280</v>
      </c>
      <c r="E943">
        <v>1988</v>
      </c>
      <c r="F943">
        <v>4</v>
      </c>
      <c r="G943">
        <v>2</v>
      </c>
      <c r="H943">
        <v>30.25</v>
      </c>
      <c r="I943" t="s">
        <v>17</v>
      </c>
      <c r="J943" s="14" t="s">
        <v>17</v>
      </c>
      <c r="K943" s="14" t="s">
        <v>17</v>
      </c>
      <c r="L943" s="14">
        <v>5</v>
      </c>
      <c r="M943" s="14">
        <v>6</v>
      </c>
      <c r="N943" s="14">
        <v>160</v>
      </c>
      <c r="O943" s="14">
        <v>881</v>
      </c>
      <c r="P943" s="14" t="s">
        <v>17</v>
      </c>
      <c r="Q943" s="14" t="s">
        <v>17</v>
      </c>
      <c r="R943" s="14" t="s">
        <v>17</v>
      </c>
      <c r="S943" s="14">
        <v>6.8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</row>
    <row r="944" spans="1:25" x14ac:dyDescent="0.2">
      <c r="A944" t="s">
        <v>143</v>
      </c>
      <c r="B944" t="s">
        <v>179</v>
      </c>
      <c r="C944" s="244" t="s">
        <v>280</v>
      </c>
      <c r="D944" s="244" t="s">
        <v>280</v>
      </c>
      <c r="E944">
        <v>1988</v>
      </c>
      <c r="F944">
        <v>4</v>
      </c>
      <c r="G944">
        <v>3</v>
      </c>
      <c r="H944">
        <v>45.86</v>
      </c>
      <c r="I944" t="s">
        <v>17</v>
      </c>
      <c r="J944" s="14" t="s">
        <v>17</v>
      </c>
      <c r="K944" s="14" t="s">
        <v>17</v>
      </c>
      <c r="L944" s="14">
        <v>4.7</v>
      </c>
      <c r="M944" s="14">
        <v>9</v>
      </c>
      <c r="N944" s="14">
        <v>201</v>
      </c>
      <c r="O944" s="14">
        <v>996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</row>
    <row r="945" spans="1:25" x14ac:dyDescent="0.2">
      <c r="A945" t="s">
        <v>143</v>
      </c>
      <c r="B945" t="s">
        <v>179</v>
      </c>
      <c r="C945" s="244" t="s">
        <v>280</v>
      </c>
      <c r="D945" s="244" t="s">
        <v>280</v>
      </c>
      <c r="E945">
        <v>1988</v>
      </c>
      <c r="F945">
        <v>4</v>
      </c>
      <c r="G945">
        <v>4</v>
      </c>
      <c r="H945">
        <v>45.01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6</v>
      </c>
      <c r="N945" s="14">
        <v>178</v>
      </c>
      <c r="O945" s="14">
        <v>896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</row>
    <row r="946" spans="1:25" x14ac:dyDescent="0.2">
      <c r="A946" t="s">
        <v>143</v>
      </c>
      <c r="B946" t="s">
        <v>179</v>
      </c>
      <c r="C946" s="244" t="s">
        <v>280</v>
      </c>
      <c r="D946" s="244" t="s">
        <v>280</v>
      </c>
      <c r="E946">
        <v>1988</v>
      </c>
      <c r="F946">
        <v>4</v>
      </c>
      <c r="G946">
        <v>5</v>
      </c>
      <c r="H946">
        <v>63.4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9</v>
      </c>
      <c r="N946" s="14">
        <v>229</v>
      </c>
      <c r="O946" s="14">
        <v>1000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</row>
    <row r="947" spans="1:25" x14ac:dyDescent="0.2">
      <c r="A947" t="s">
        <v>143</v>
      </c>
      <c r="B947" t="s">
        <v>179</v>
      </c>
      <c r="C947" s="244" t="s">
        <v>280</v>
      </c>
      <c r="D947" s="244" t="s">
        <v>280</v>
      </c>
      <c r="E947">
        <v>1988</v>
      </c>
      <c r="F947">
        <v>4</v>
      </c>
      <c r="G947">
        <v>6</v>
      </c>
      <c r="H947">
        <v>64.86</v>
      </c>
      <c r="I947" t="s">
        <v>17</v>
      </c>
      <c r="J947" s="14" t="s">
        <v>17</v>
      </c>
      <c r="K947" s="14" t="s">
        <v>17</v>
      </c>
      <c r="L947" s="14">
        <v>4.8</v>
      </c>
      <c r="M947" s="14">
        <v>9</v>
      </c>
      <c r="N947" s="14">
        <v>212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6.9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</row>
    <row r="948" spans="1:25" x14ac:dyDescent="0.2">
      <c r="A948" t="s">
        <v>143</v>
      </c>
      <c r="B948" t="s">
        <v>179</v>
      </c>
      <c r="C948" s="244" t="s">
        <v>280</v>
      </c>
      <c r="D948" s="244" t="s">
        <v>280</v>
      </c>
      <c r="E948">
        <v>1988</v>
      </c>
      <c r="F948">
        <v>4</v>
      </c>
      <c r="G948">
        <v>7</v>
      </c>
      <c r="H948">
        <v>62.07</v>
      </c>
      <c r="I948" t="s">
        <v>17</v>
      </c>
      <c r="J948" s="14" t="s">
        <v>17</v>
      </c>
      <c r="K948" s="14" t="s">
        <v>17</v>
      </c>
      <c r="L948" s="14">
        <v>4.5999999999999996</v>
      </c>
      <c r="M948" s="14">
        <v>12</v>
      </c>
      <c r="N948" s="14">
        <v>161</v>
      </c>
      <c r="O948" s="14">
        <v>812</v>
      </c>
      <c r="P948" s="14" t="s">
        <v>17</v>
      </c>
      <c r="Q948" s="14" t="s">
        <v>17</v>
      </c>
      <c r="R948" s="14" t="s">
        <v>17</v>
      </c>
      <c r="S948" s="14">
        <v>6.8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</row>
    <row r="949" spans="1:25" x14ac:dyDescent="0.2">
      <c r="A949" t="s">
        <v>143</v>
      </c>
      <c r="B949" t="s">
        <v>179</v>
      </c>
      <c r="C949" s="244" t="s">
        <v>280</v>
      </c>
      <c r="D949" s="244" t="s">
        <v>280</v>
      </c>
      <c r="E949">
        <v>1988</v>
      </c>
      <c r="F949">
        <v>4</v>
      </c>
      <c r="G949">
        <v>8</v>
      </c>
      <c r="H949">
        <v>61.47</v>
      </c>
      <c r="I949" t="s">
        <v>17</v>
      </c>
      <c r="J949" s="14" t="s">
        <v>17</v>
      </c>
      <c r="K949" s="14" t="s">
        <v>17</v>
      </c>
      <c r="L949" s="14">
        <v>4.7</v>
      </c>
      <c r="M949" s="14">
        <v>8</v>
      </c>
      <c r="N949" s="14">
        <v>117</v>
      </c>
      <c r="O949" s="14">
        <v>846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</row>
    <row r="950" spans="1:25" x14ac:dyDescent="0.2">
      <c r="A950" t="s">
        <v>143</v>
      </c>
      <c r="B950" t="s">
        <v>179</v>
      </c>
      <c r="C950" s="244" t="s">
        <v>280</v>
      </c>
      <c r="D950" s="244" t="s">
        <v>280</v>
      </c>
      <c r="E950">
        <v>1988</v>
      </c>
      <c r="F950">
        <v>4</v>
      </c>
      <c r="G950">
        <v>9</v>
      </c>
      <c r="H950">
        <v>63.28</v>
      </c>
      <c r="I950" t="s">
        <v>17</v>
      </c>
      <c r="J950" s="14" t="s">
        <v>17</v>
      </c>
      <c r="K950" s="14" t="s">
        <v>17</v>
      </c>
      <c r="L950" s="14">
        <v>4.5999999999999996</v>
      </c>
      <c r="M950" s="14">
        <v>7</v>
      </c>
      <c r="N950" s="14">
        <v>146</v>
      </c>
      <c r="O950" s="14">
        <v>714</v>
      </c>
      <c r="P950" s="14" t="s">
        <v>17</v>
      </c>
      <c r="Q950" s="14" t="s">
        <v>17</v>
      </c>
      <c r="R950" s="14" t="s">
        <v>17</v>
      </c>
      <c r="S950" s="14">
        <v>6.7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</row>
    <row r="951" spans="1:25" x14ac:dyDescent="0.2">
      <c r="A951" t="s">
        <v>143</v>
      </c>
      <c r="B951" t="s">
        <v>179</v>
      </c>
      <c r="C951" s="244" t="s">
        <v>280</v>
      </c>
      <c r="D951" s="244" t="s">
        <v>280</v>
      </c>
      <c r="E951">
        <v>1988</v>
      </c>
      <c r="F951">
        <v>4</v>
      </c>
      <c r="G951">
        <v>10</v>
      </c>
      <c r="H951">
        <v>55.78</v>
      </c>
      <c r="I951" t="s">
        <v>17</v>
      </c>
      <c r="J951" s="14" t="s">
        <v>17</v>
      </c>
      <c r="K951" s="14" t="s">
        <v>17</v>
      </c>
      <c r="L951" s="14">
        <v>5</v>
      </c>
      <c r="M951" s="14">
        <v>8</v>
      </c>
      <c r="N951" s="14">
        <v>196</v>
      </c>
      <c r="O951" s="14">
        <v>931</v>
      </c>
      <c r="P951" s="14" t="s">
        <v>17</v>
      </c>
      <c r="Q951" s="14" t="s">
        <v>17</v>
      </c>
      <c r="R951" s="14" t="s">
        <v>17</v>
      </c>
      <c r="S951" s="14">
        <v>6.9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</row>
    <row r="952" spans="1:25" x14ac:dyDescent="0.2">
      <c r="A952" t="s">
        <v>143</v>
      </c>
      <c r="B952" t="s">
        <v>179</v>
      </c>
      <c r="C952" s="244" t="s">
        <v>280</v>
      </c>
      <c r="D952" s="244" t="s">
        <v>280</v>
      </c>
      <c r="E952">
        <v>1988</v>
      </c>
      <c r="F952">
        <v>4</v>
      </c>
      <c r="G952">
        <v>11</v>
      </c>
      <c r="H952">
        <v>54.69</v>
      </c>
      <c r="I952" t="s">
        <v>17</v>
      </c>
      <c r="J952" s="14" t="s">
        <v>17</v>
      </c>
      <c r="K952" s="14" t="s">
        <v>17</v>
      </c>
      <c r="L952" s="14">
        <v>4.8</v>
      </c>
      <c r="M952" s="14">
        <v>9</v>
      </c>
      <c r="N952" s="14">
        <v>132</v>
      </c>
      <c r="O952" s="14">
        <v>612</v>
      </c>
      <c r="P952" s="14" t="s">
        <v>17</v>
      </c>
      <c r="Q952" s="14" t="s">
        <v>17</v>
      </c>
      <c r="R952" s="14" t="s">
        <v>17</v>
      </c>
      <c r="S952" s="14">
        <v>6.8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</row>
    <row r="953" spans="1:25" x14ac:dyDescent="0.2">
      <c r="A953" t="s">
        <v>143</v>
      </c>
      <c r="B953" t="s">
        <v>179</v>
      </c>
      <c r="C953" s="244" t="s">
        <v>280</v>
      </c>
      <c r="D953" s="244" t="s">
        <v>280</v>
      </c>
      <c r="E953">
        <v>1988</v>
      </c>
      <c r="F953">
        <v>4</v>
      </c>
      <c r="G953">
        <v>12</v>
      </c>
      <c r="H953">
        <v>58.93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6</v>
      </c>
      <c r="N953" s="14">
        <v>105</v>
      </c>
      <c r="O953" s="14">
        <v>623</v>
      </c>
      <c r="P953" s="14" t="s">
        <v>17</v>
      </c>
      <c r="Q953" s="14" t="s">
        <v>17</v>
      </c>
      <c r="R953" s="14" t="s">
        <v>17</v>
      </c>
      <c r="S953" s="14">
        <v>6.9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</row>
    <row r="954" spans="1:25" x14ac:dyDescent="0.2">
      <c r="A954" t="s">
        <v>143</v>
      </c>
      <c r="B954" t="s">
        <v>179</v>
      </c>
      <c r="C954" s="244" t="s">
        <v>280</v>
      </c>
      <c r="D954" s="244" t="s">
        <v>280</v>
      </c>
      <c r="E954">
        <v>1988</v>
      </c>
      <c r="F954">
        <v>4</v>
      </c>
      <c r="G954">
        <v>13</v>
      </c>
      <c r="H954">
        <v>64.61</v>
      </c>
      <c r="I954" t="s">
        <v>17</v>
      </c>
      <c r="J954" s="14" t="s">
        <v>17</v>
      </c>
      <c r="K954" s="14" t="s">
        <v>17</v>
      </c>
      <c r="L954" s="14">
        <v>4.7</v>
      </c>
      <c r="M954" s="14">
        <v>7</v>
      </c>
      <c r="N954" s="14">
        <v>213</v>
      </c>
      <c r="O954" s="14">
        <v>1000</v>
      </c>
      <c r="P954" s="14" t="s">
        <v>17</v>
      </c>
      <c r="Q954" s="14" t="s">
        <v>17</v>
      </c>
      <c r="R954" s="14" t="s">
        <v>17</v>
      </c>
      <c r="S954" s="14">
        <v>6.7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</row>
    <row r="955" spans="1:25" x14ac:dyDescent="0.2">
      <c r="A955" t="s">
        <v>143</v>
      </c>
      <c r="B955" t="s">
        <v>179</v>
      </c>
      <c r="C955" s="244" t="s">
        <v>280</v>
      </c>
      <c r="D955" s="244" t="s">
        <v>280</v>
      </c>
      <c r="E955">
        <v>1988</v>
      </c>
      <c r="F955">
        <v>4</v>
      </c>
      <c r="G955">
        <v>14</v>
      </c>
      <c r="H955">
        <v>68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6</v>
      </c>
      <c r="N955" s="14">
        <v>131</v>
      </c>
      <c r="O955" s="14">
        <v>768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</row>
    <row r="956" spans="1:25" x14ac:dyDescent="0.2">
      <c r="A956" t="s">
        <v>143</v>
      </c>
      <c r="B956" t="s">
        <v>179</v>
      </c>
      <c r="C956" s="244" t="s">
        <v>280</v>
      </c>
      <c r="D956" s="244" t="s">
        <v>280</v>
      </c>
      <c r="E956">
        <v>1989</v>
      </c>
      <c r="F956">
        <v>1</v>
      </c>
      <c r="G956">
        <v>1</v>
      </c>
      <c r="H956">
        <v>14.28</v>
      </c>
      <c r="I956" t="s">
        <v>17</v>
      </c>
      <c r="J956" s="14" t="s">
        <v>17</v>
      </c>
      <c r="K956" s="14" t="s">
        <v>17</v>
      </c>
      <c r="L956" s="14" t="s">
        <v>17</v>
      </c>
      <c r="M956" s="14" t="s">
        <v>17</v>
      </c>
      <c r="N956" s="14" t="s">
        <v>17</v>
      </c>
      <c r="O956" s="14" t="s">
        <v>17</v>
      </c>
      <c r="P956" s="14" t="s">
        <v>17</v>
      </c>
      <c r="Q956" s="14" t="s">
        <v>17</v>
      </c>
      <c r="R956" s="14" t="s">
        <v>17</v>
      </c>
      <c r="S956" s="14" t="s">
        <v>17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</row>
    <row r="957" spans="1:25" x14ac:dyDescent="0.2">
      <c r="A957" t="s">
        <v>143</v>
      </c>
      <c r="B957" t="s">
        <v>179</v>
      </c>
      <c r="C957" s="244" t="s">
        <v>280</v>
      </c>
      <c r="D957" s="244" t="s">
        <v>280</v>
      </c>
      <c r="E957">
        <v>1989</v>
      </c>
      <c r="F957">
        <v>1</v>
      </c>
      <c r="G957">
        <v>2</v>
      </c>
      <c r="H957">
        <v>20.329999999999998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</row>
    <row r="958" spans="1:25" x14ac:dyDescent="0.2">
      <c r="A958" t="s">
        <v>143</v>
      </c>
      <c r="B958" t="s">
        <v>179</v>
      </c>
      <c r="C958" s="244" t="s">
        <v>280</v>
      </c>
      <c r="D958" s="244" t="s">
        <v>280</v>
      </c>
      <c r="E958">
        <v>1989</v>
      </c>
      <c r="F958">
        <v>1</v>
      </c>
      <c r="G958">
        <v>3</v>
      </c>
      <c r="H958">
        <v>28.92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</row>
    <row r="959" spans="1:25" x14ac:dyDescent="0.2">
      <c r="A959" t="s">
        <v>143</v>
      </c>
      <c r="B959" t="s">
        <v>179</v>
      </c>
      <c r="C959" s="244" t="s">
        <v>280</v>
      </c>
      <c r="D959" s="244" t="s">
        <v>280</v>
      </c>
      <c r="E959">
        <v>1989</v>
      </c>
      <c r="F959">
        <v>1</v>
      </c>
      <c r="G959">
        <v>4</v>
      </c>
      <c r="H959">
        <v>34.85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</row>
    <row r="960" spans="1:25" x14ac:dyDescent="0.2">
      <c r="A960" t="s">
        <v>143</v>
      </c>
      <c r="B960" t="s">
        <v>179</v>
      </c>
      <c r="C960" s="244" t="s">
        <v>280</v>
      </c>
      <c r="D960" s="244" t="s">
        <v>280</v>
      </c>
      <c r="E960">
        <v>1989</v>
      </c>
      <c r="F960">
        <v>1</v>
      </c>
      <c r="G960">
        <v>5</v>
      </c>
      <c r="H960">
        <v>39.32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</row>
    <row r="961" spans="1:25" x14ac:dyDescent="0.2">
      <c r="A961" t="s">
        <v>143</v>
      </c>
      <c r="B961" t="s">
        <v>179</v>
      </c>
      <c r="C961" s="244" t="s">
        <v>280</v>
      </c>
      <c r="D961" s="244" t="s">
        <v>280</v>
      </c>
      <c r="E961">
        <v>1989</v>
      </c>
      <c r="F961">
        <v>1</v>
      </c>
      <c r="G961">
        <v>6</v>
      </c>
      <c r="H961">
        <v>41.62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</row>
    <row r="962" spans="1:25" x14ac:dyDescent="0.2">
      <c r="A962" t="s">
        <v>143</v>
      </c>
      <c r="B962" t="s">
        <v>179</v>
      </c>
      <c r="C962" s="244" t="s">
        <v>280</v>
      </c>
      <c r="D962" s="244" t="s">
        <v>280</v>
      </c>
      <c r="E962">
        <v>1989</v>
      </c>
      <c r="F962">
        <v>1</v>
      </c>
      <c r="G962">
        <v>7</v>
      </c>
      <c r="H962">
        <v>40.049999999999997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</row>
    <row r="963" spans="1:25" x14ac:dyDescent="0.2">
      <c r="A963" t="s">
        <v>143</v>
      </c>
      <c r="B963" t="s">
        <v>179</v>
      </c>
      <c r="C963" s="244" t="s">
        <v>280</v>
      </c>
      <c r="D963" s="244" t="s">
        <v>280</v>
      </c>
      <c r="E963">
        <v>1989</v>
      </c>
      <c r="F963">
        <v>1</v>
      </c>
      <c r="G963">
        <v>8</v>
      </c>
      <c r="H963">
        <v>44.89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</row>
    <row r="964" spans="1:25" x14ac:dyDescent="0.2">
      <c r="A964" t="s">
        <v>143</v>
      </c>
      <c r="B964" t="s">
        <v>179</v>
      </c>
      <c r="C964" s="244" t="s">
        <v>280</v>
      </c>
      <c r="D964" s="244" t="s">
        <v>280</v>
      </c>
      <c r="E964">
        <v>1989</v>
      </c>
      <c r="F964">
        <v>1</v>
      </c>
      <c r="G964">
        <v>9</v>
      </c>
      <c r="H964">
        <v>41.87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</row>
    <row r="965" spans="1:25" x14ac:dyDescent="0.2">
      <c r="A965" t="s">
        <v>143</v>
      </c>
      <c r="B965" t="s">
        <v>179</v>
      </c>
      <c r="C965" s="244" t="s">
        <v>280</v>
      </c>
      <c r="D965" s="244" t="s">
        <v>280</v>
      </c>
      <c r="E965">
        <v>1989</v>
      </c>
      <c r="F965">
        <v>1</v>
      </c>
      <c r="G965">
        <v>10</v>
      </c>
      <c r="H965">
        <v>37.630000000000003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</row>
    <row r="966" spans="1:25" x14ac:dyDescent="0.2">
      <c r="A966" t="s">
        <v>143</v>
      </c>
      <c r="B966" t="s">
        <v>179</v>
      </c>
      <c r="C966" s="244" t="s">
        <v>280</v>
      </c>
      <c r="D966" s="244" t="s">
        <v>280</v>
      </c>
      <c r="E966">
        <v>1989</v>
      </c>
      <c r="F966">
        <v>1</v>
      </c>
      <c r="G966">
        <v>11</v>
      </c>
      <c r="H966">
        <v>39.450000000000003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</row>
    <row r="967" spans="1:25" x14ac:dyDescent="0.2">
      <c r="A967" t="s">
        <v>143</v>
      </c>
      <c r="B967" t="s">
        <v>179</v>
      </c>
      <c r="C967" s="244" t="s">
        <v>280</v>
      </c>
      <c r="D967" s="244" t="s">
        <v>280</v>
      </c>
      <c r="E967">
        <v>1989</v>
      </c>
      <c r="F967">
        <v>1</v>
      </c>
      <c r="G967">
        <v>12</v>
      </c>
      <c r="H967">
        <v>37.51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</row>
    <row r="968" spans="1:25" x14ac:dyDescent="0.2">
      <c r="A968" t="s">
        <v>143</v>
      </c>
      <c r="B968" t="s">
        <v>179</v>
      </c>
      <c r="C968" s="244" t="s">
        <v>280</v>
      </c>
      <c r="D968" s="244" t="s">
        <v>280</v>
      </c>
      <c r="E968">
        <v>1989</v>
      </c>
      <c r="F968">
        <v>1</v>
      </c>
      <c r="G968">
        <v>13</v>
      </c>
      <c r="H968">
        <v>36.06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</row>
    <row r="969" spans="1:25" x14ac:dyDescent="0.2">
      <c r="A969" t="s">
        <v>143</v>
      </c>
      <c r="B969" t="s">
        <v>179</v>
      </c>
      <c r="C969" s="244" t="s">
        <v>280</v>
      </c>
      <c r="D969" s="244" t="s">
        <v>280</v>
      </c>
      <c r="E969">
        <v>1989</v>
      </c>
      <c r="F969">
        <v>1</v>
      </c>
      <c r="G969">
        <v>14</v>
      </c>
      <c r="H969">
        <v>42.83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</row>
    <row r="970" spans="1:25" x14ac:dyDescent="0.2">
      <c r="A970" t="s">
        <v>143</v>
      </c>
      <c r="B970" t="s">
        <v>179</v>
      </c>
      <c r="C970" s="244" t="s">
        <v>280</v>
      </c>
      <c r="D970" s="244" t="s">
        <v>280</v>
      </c>
      <c r="E970">
        <v>1989</v>
      </c>
      <c r="F970">
        <v>2</v>
      </c>
      <c r="G970">
        <v>1</v>
      </c>
      <c r="H970">
        <v>15.37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</row>
    <row r="971" spans="1:25" x14ac:dyDescent="0.2">
      <c r="A971" t="s">
        <v>143</v>
      </c>
      <c r="B971" t="s">
        <v>179</v>
      </c>
      <c r="C971" s="244" t="s">
        <v>280</v>
      </c>
      <c r="D971" s="244" t="s">
        <v>280</v>
      </c>
      <c r="E971">
        <v>1989</v>
      </c>
      <c r="F971">
        <v>2</v>
      </c>
      <c r="G971">
        <v>2</v>
      </c>
      <c r="H971">
        <v>15.85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</row>
    <row r="972" spans="1:25" x14ac:dyDescent="0.2">
      <c r="A972" t="s">
        <v>143</v>
      </c>
      <c r="B972" t="s">
        <v>179</v>
      </c>
      <c r="C972" s="244" t="s">
        <v>280</v>
      </c>
      <c r="D972" s="244" t="s">
        <v>280</v>
      </c>
      <c r="E972">
        <v>1989</v>
      </c>
      <c r="F972">
        <v>2</v>
      </c>
      <c r="G972">
        <v>3</v>
      </c>
      <c r="H972">
        <v>30.98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</row>
    <row r="973" spans="1:25" x14ac:dyDescent="0.2">
      <c r="A973" t="s">
        <v>143</v>
      </c>
      <c r="B973" t="s">
        <v>179</v>
      </c>
      <c r="C973" s="244" t="s">
        <v>280</v>
      </c>
      <c r="D973" s="244" t="s">
        <v>280</v>
      </c>
      <c r="E973">
        <v>1989</v>
      </c>
      <c r="F973">
        <v>2</v>
      </c>
      <c r="G973">
        <v>4</v>
      </c>
      <c r="H973">
        <v>37.99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</row>
    <row r="974" spans="1:25" x14ac:dyDescent="0.2">
      <c r="A974" t="s">
        <v>143</v>
      </c>
      <c r="B974" t="s">
        <v>179</v>
      </c>
      <c r="C974" s="244" t="s">
        <v>280</v>
      </c>
      <c r="D974" s="244" t="s">
        <v>280</v>
      </c>
      <c r="E974">
        <v>1989</v>
      </c>
      <c r="F974">
        <v>2</v>
      </c>
      <c r="G974">
        <v>5</v>
      </c>
      <c r="H974">
        <v>38.72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</row>
    <row r="975" spans="1:25" x14ac:dyDescent="0.2">
      <c r="A975" t="s">
        <v>143</v>
      </c>
      <c r="B975" t="s">
        <v>179</v>
      </c>
      <c r="C975" s="244" t="s">
        <v>280</v>
      </c>
      <c r="D975" s="244" t="s">
        <v>280</v>
      </c>
      <c r="E975">
        <v>1989</v>
      </c>
      <c r="F975">
        <v>2</v>
      </c>
      <c r="G975">
        <v>6</v>
      </c>
      <c r="H975">
        <v>47.55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</row>
    <row r="976" spans="1:25" x14ac:dyDescent="0.2">
      <c r="A976" t="s">
        <v>143</v>
      </c>
      <c r="B976" t="s">
        <v>179</v>
      </c>
      <c r="C976" s="244" t="s">
        <v>280</v>
      </c>
      <c r="D976" s="244" t="s">
        <v>280</v>
      </c>
      <c r="E976">
        <v>1989</v>
      </c>
      <c r="F976">
        <v>2</v>
      </c>
      <c r="G976">
        <v>7</v>
      </c>
      <c r="H976">
        <v>45.62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</row>
    <row r="977" spans="1:25" x14ac:dyDescent="0.2">
      <c r="A977" t="s">
        <v>143</v>
      </c>
      <c r="B977" t="s">
        <v>179</v>
      </c>
      <c r="C977" s="244" t="s">
        <v>280</v>
      </c>
      <c r="D977" s="244" t="s">
        <v>280</v>
      </c>
      <c r="E977">
        <v>1989</v>
      </c>
      <c r="F977">
        <v>2</v>
      </c>
      <c r="G977">
        <v>8</v>
      </c>
      <c r="H977">
        <v>37.630000000000003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</row>
    <row r="978" spans="1:25" x14ac:dyDescent="0.2">
      <c r="A978" t="s">
        <v>143</v>
      </c>
      <c r="B978" t="s">
        <v>179</v>
      </c>
      <c r="C978" s="244" t="s">
        <v>280</v>
      </c>
      <c r="D978" s="244" t="s">
        <v>280</v>
      </c>
      <c r="E978">
        <v>1989</v>
      </c>
      <c r="F978">
        <v>2</v>
      </c>
      <c r="G978">
        <v>9</v>
      </c>
      <c r="H978">
        <v>44.41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</row>
    <row r="979" spans="1:25" x14ac:dyDescent="0.2">
      <c r="A979" t="s">
        <v>143</v>
      </c>
      <c r="B979" t="s">
        <v>179</v>
      </c>
      <c r="C979" s="244" t="s">
        <v>280</v>
      </c>
      <c r="D979" s="244" t="s">
        <v>280</v>
      </c>
      <c r="E979">
        <v>1989</v>
      </c>
      <c r="F979">
        <v>2</v>
      </c>
      <c r="G979">
        <v>10</v>
      </c>
      <c r="H979">
        <v>43.2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</row>
    <row r="980" spans="1:25" x14ac:dyDescent="0.2">
      <c r="A980" t="s">
        <v>143</v>
      </c>
      <c r="B980" t="s">
        <v>179</v>
      </c>
      <c r="C980" s="244" t="s">
        <v>280</v>
      </c>
      <c r="D980" s="244" t="s">
        <v>280</v>
      </c>
      <c r="E980">
        <v>1989</v>
      </c>
      <c r="F980">
        <v>2</v>
      </c>
      <c r="G980">
        <v>11</v>
      </c>
      <c r="H980">
        <v>32.19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</row>
    <row r="981" spans="1:25" x14ac:dyDescent="0.2">
      <c r="A981" t="s">
        <v>143</v>
      </c>
      <c r="B981" t="s">
        <v>179</v>
      </c>
      <c r="C981" s="244" t="s">
        <v>280</v>
      </c>
      <c r="D981" s="244" t="s">
        <v>280</v>
      </c>
      <c r="E981">
        <v>1989</v>
      </c>
      <c r="F981">
        <v>2</v>
      </c>
      <c r="G981">
        <v>12</v>
      </c>
      <c r="H981">
        <v>41.87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</row>
    <row r="982" spans="1:25" x14ac:dyDescent="0.2">
      <c r="A982" t="s">
        <v>143</v>
      </c>
      <c r="B982" t="s">
        <v>179</v>
      </c>
      <c r="C982" s="244" t="s">
        <v>280</v>
      </c>
      <c r="D982" s="244" t="s">
        <v>280</v>
      </c>
      <c r="E982">
        <v>1989</v>
      </c>
      <c r="F982">
        <v>2</v>
      </c>
      <c r="G982">
        <v>13</v>
      </c>
      <c r="H982">
        <v>42.35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</row>
    <row r="983" spans="1:25" x14ac:dyDescent="0.2">
      <c r="A983" t="s">
        <v>143</v>
      </c>
      <c r="B983" t="s">
        <v>179</v>
      </c>
      <c r="C983" s="244" t="s">
        <v>280</v>
      </c>
      <c r="D983" s="244" t="s">
        <v>280</v>
      </c>
      <c r="E983">
        <v>1989</v>
      </c>
      <c r="F983">
        <v>2</v>
      </c>
      <c r="G983">
        <v>14</v>
      </c>
      <c r="H983">
        <v>49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</row>
    <row r="984" spans="1:25" x14ac:dyDescent="0.2">
      <c r="A984" t="s">
        <v>143</v>
      </c>
      <c r="B984" t="s">
        <v>179</v>
      </c>
      <c r="C984" s="244" t="s">
        <v>280</v>
      </c>
      <c r="D984" s="244" t="s">
        <v>280</v>
      </c>
      <c r="E984">
        <v>1989</v>
      </c>
      <c r="F984">
        <v>3</v>
      </c>
      <c r="G984">
        <v>1</v>
      </c>
      <c r="H984">
        <v>18.39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</row>
    <row r="985" spans="1:25" x14ac:dyDescent="0.2">
      <c r="A985" t="s">
        <v>143</v>
      </c>
      <c r="B985" t="s">
        <v>179</v>
      </c>
      <c r="C985" s="244" t="s">
        <v>280</v>
      </c>
      <c r="D985" s="244" t="s">
        <v>280</v>
      </c>
      <c r="E985">
        <v>1989</v>
      </c>
      <c r="F985">
        <v>3</v>
      </c>
      <c r="G985">
        <v>2</v>
      </c>
      <c r="H985">
        <v>16.09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</row>
    <row r="986" spans="1:25" x14ac:dyDescent="0.2">
      <c r="A986" t="s">
        <v>143</v>
      </c>
      <c r="B986" t="s">
        <v>179</v>
      </c>
      <c r="C986" s="244" t="s">
        <v>280</v>
      </c>
      <c r="D986" s="244" t="s">
        <v>280</v>
      </c>
      <c r="E986">
        <v>1989</v>
      </c>
      <c r="F986">
        <v>3</v>
      </c>
      <c r="G986">
        <v>3</v>
      </c>
      <c r="H986">
        <v>37.75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</row>
    <row r="987" spans="1:25" x14ac:dyDescent="0.2">
      <c r="A987" t="s">
        <v>143</v>
      </c>
      <c r="B987" t="s">
        <v>179</v>
      </c>
      <c r="C987" s="244" t="s">
        <v>280</v>
      </c>
      <c r="D987" s="244" t="s">
        <v>280</v>
      </c>
      <c r="E987">
        <v>1989</v>
      </c>
      <c r="F987">
        <v>3</v>
      </c>
      <c r="G987">
        <v>4</v>
      </c>
      <c r="H987">
        <v>42.11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</row>
    <row r="988" spans="1:25" x14ac:dyDescent="0.2">
      <c r="A988" t="s">
        <v>143</v>
      </c>
      <c r="B988" t="s">
        <v>179</v>
      </c>
      <c r="C988" s="244" t="s">
        <v>280</v>
      </c>
      <c r="D988" s="244" t="s">
        <v>280</v>
      </c>
      <c r="E988">
        <v>1989</v>
      </c>
      <c r="F988">
        <v>3</v>
      </c>
      <c r="G988">
        <v>5</v>
      </c>
      <c r="H988">
        <v>37.270000000000003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</row>
    <row r="989" spans="1:25" x14ac:dyDescent="0.2">
      <c r="A989" t="s">
        <v>143</v>
      </c>
      <c r="B989" t="s">
        <v>179</v>
      </c>
      <c r="C989" s="244" t="s">
        <v>280</v>
      </c>
      <c r="D989" s="244" t="s">
        <v>280</v>
      </c>
      <c r="E989">
        <v>1989</v>
      </c>
      <c r="F989">
        <v>3</v>
      </c>
      <c r="G989">
        <v>6</v>
      </c>
      <c r="H989">
        <v>43.8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</row>
    <row r="990" spans="1:25" x14ac:dyDescent="0.2">
      <c r="A990" t="s">
        <v>143</v>
      </c>
      <c r="B990" t="s">
        <v>179</v>
      </c>
      <c r="C990" s="244" t="s">
        <v>280</v>
      </c>
      <c r="D990" s="244" t="s">
        <v>280</v>
      </c>
      <c r="E990">
        <v>1989</v>
      </c>
      <c r="F990">
        <v>3</v>
      </c>
      <c r="G990">
        <v>7</v>
      </c>
      <c r="H990">
        <v>37.99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</row>
    <row r="991" spans="1:25" x14ac:dyDescent="0.2">
      <c r="A991" t="s">
        <v>143</v>
      </c>
      <c r="B991" t="s">
        <v>179</v>
      </c>
      <c r="C991" s="244" t="s">
        <v>280</v>
      </c>
      <c r="D991" s="244" t="s">
        <v>280</v>
      </c>
      <c r="E991">
        <v>1989</v>
      </c>
      <c r="F991">
        <v>3</v>
      </c>
      <c r="G991">
        <v>8</v>
      </c>
      <c r="H991">
        <v>47.67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</row>
    <row r="992" spans="1:25" x14ac:dyDescent="0.2">
      <c r="A992" t="s">
        <v>143</v>
      </c>
      <c r="B992" t="s">
        <v>179</v>
      </c>
      <c r="C992" s="244" t="s">
        <v>280</v>
      </c>
      <c r="D992" s="244" t="s">
        <v>280</v>
      </c>
      <c r="E992">
        <v>1989</v>
      </c>
      <c r="F992">
        <v>3</v>
      </c>
      <c r="G992">
        <v>9</v>
      </c>
      <c r="H992">
        <v>39.32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</row>
    <row r="993" spans="1:25" x14ac:dyDescent="0.2">
      <c r="A993" t="s">
        <v>143</v>
      </c>
      <c r="B993" t="s">
        <v>179</v>
      </c>
      <c r="C993" s="244" t="s">
        <v>280</v>
      </c>
      <c r="D993" s="244" t="s">
        <v>280</v>
      </c>
      <c r="E993">
        <v>1989</v>
      </c>
      <c r="F993">
        <v>3</v>
      </c>
      <c r="G993">
        <v>10</v>
      </c>
      <c r="H993">
        <v>47.19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</row>
    <row r="994" spans="1:25" x14ac:dyDescent="0.2">
      <c r="A994" t="s">
        <v>143</v>
      </c>
      <c r="B994" t="s">
        <v>179</v>
      </c>
      <c r="C994" s="244" t="s">
        <v>280</v>
      </c>
      <c r="D994" s="244" t="s">
        <v>280</v>
      </c>
      <c r="E994">
        <v>1989</v>
      </c>
      <c r="F994">
        <v>3</v>
      </c>
      <c r="G994">
        <v>11</v>
      </c>
      <c r="H994">
        <v>40.409999999999997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</row>
    <row r="995" spans="1:25" x14ac:dyDescent="0.2">
      <c r="A995" t="s">
        <v>143</v>
      </c>
      <c r="B995" t="s">
        <v>179</v>
      </c>
      <c r="C995" s="244" t="s">
        <v>280</v>
      </c>
      <c r="D995" s="244" t="s">
        <v>280</v>
      </c>
      <c r="E995">
        <v>1989</v>
      </c>
      <c r="F995">
        <v>3</v>
      </c>
      <c r="G995">
        <v>12</v>
      </c>
      <c r="H995">
        <v>38.96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</row>
    <row r="996" spans="1:25" x14ac:dyDescent="0.2">
      <c r="A996" t="s">
        <v>143</v>
      </c>
      <c r="B996" t="s">
        <v>179</v>
      </c>
      <c r="C996" s="244" t="s">
        <v>280</v>
      </c>
      <c r="D996" s="244" t="s">
        <v>280</v>
      </c>
      <c r="E996">
        <v>1989</v>
      </c>
      <c r="F996">
        <v>3</v>
      </c>
      <c r="G996">
        <v>13</v>
      </c>
      <c r="H996">
        <v>37.630000000000003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</row>
    <row r="997" spans="1:25" x14ac:dyDescent="0.2">
      <c r="A997" t="s">
        <v>143</v>
      </c>
      <c r="B997" t="s">
        <v>179</v>
      </c>
      <c r="C997" s="244" t="s">
        <v>280</v>
      </c>
      <c r="D997" s="244" t="s">
        <v>280</v>
      </c>
      <c r="E997">
        <v>1989</v>
      </c>
      <c r="F997">
        <v>3</v>
      </c>
      <c r="G997">
        <v>14</v>
      </c>
      <c r="H997">
        <v>43.2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</row>
    <row r="998" spans="1:25" x14ac:dyDescent="0.2">
      <c r="A998" t="s">
        <v>143</v>
      </c>
      <c r="B998" t="s">
        <v>179</v>
      </c>
      <c r="C998" s="244" t="s">
        <v>280</v>
      </c>
      <c r="D998" s="244" t="s">
        <v>280</v>
      </c>
      <c r="E998">
        <v>1989</v>
      </c>
      <c r="F998">
        <v>4</v>
      </c>
      <c r="G998">
        <v>1</v>
      </c>
      <c r="H998">
        <v>21.3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</row>
    <row r="999" spans="1:25" x14ac:dyDescent="0.2">
      <c r="A999" t="s">
        <v>143</v>
      </c>
      <c r="B999" t="s">
        <v>179</v>
      </c>
      <c r="C999" s="244" t="s">
        <v>280</v>
      </c>
      <c r="D999" s="244" t="s">
        <v>280</v>
      </c>
      <c r="E999">
        <v>1989</v>
      </c>
      <c r="F999">
        <v>4</v>
      </c>
      <c r="G999">
        <v>2</v>
      </c>
      <c r="H999">
        <v>20.09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</row>
    <row r="1000" spans="1:25" x14ac:dyDescent="0.2">
      <c r="A1000" t="s">
        <v>143</v>
      </c>
      <c r="B1000" t="s">
        <v>179</v>
      </c>
      <c r="C1000" s="244" t="s">
        <v>280</v>
      </c>
      <c r="D1000" s="244" t="s">
        <v>280</v>
      </c>
      <c r="E1000">
        <v>1989</v>
      </c>
      <c r="F1000">
        <v>4</v>
      </c>
      <c r="G1000">
        <v>3</v>
      </c>
      <c r="H1000">
        <v>41.26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</row>
    <row r="1001" spans="1:25" x14ac:dyDescent="0.2">
      <c r="A1001" t="s">
        <v>143</v>
      </c>
      <c r="B1001" t="s">
        <v>179</v>
      </c>
      <c r="C1001" s="244" t="s">
        <v>280</v>
      </c>
      <c r="D1001" s="244" t="s">
        <v>280</v>
      </c>
      <c r="E1001">
        <v>1989</v>
      </c>
      <c r="F1001">
        <v>4</v>
      </c>
      <c r="G1001">
        <v>4</v>
      </c>
      <c r="H1001">
        <v>35.090000000000003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</row>
    <row r="1002" spans="1:25" x14ac:dyDescent="0.2">
      <c r="A1002" t="s">
        <v>143</v>
      </c>
      <c r="B1002" t="s">
        <v>179</v>
      </c>
      <c r="C1002" s="244" t="s">
        <v>280</v>
      </c>
      <c r="D1002" s="244" t="s">
        <v>280</v>
      </c>
      <c r="E1002">
        <v>1989</v>
      </c>
      <c r="F1002">
        <v>4</v>
      </c>
      <c r="G1002">
        <v>5</v>
      </c>
      <c r="H1002">
        <v>42.83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</row>
    <row r="1003" spans="1:25" x14ac:dyDescent="0.2">
      <c r="A1003" t="s">
        <v>143</v>
      </c>
      <c r="B1003" t="s">
        <v>179</v>
      </c>
      <c r="C1003" s="244" t="s">
        <v>280</v>
      </c>
      <c r="D1003" s="244" t="s">
        <v>280</v>
      </c>
      <c r="E1003">
        <v>1989</v>
      </c>
      <c r="F1003">
        <v>4</v>
      </c>
      <c r="G1003">
        <v>6</v>
      </c>
      <c r="H1003">
        <v>36.78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</row>
    <row r="1004" spans="1:25" x14ac:dyDescent="0.2">
      <c r="A1004" t="s">
        <v>143</v>
      </c>
      <c r="B1004" t="s">
        <v>179</v>
      </c>
      <c r="C1004" s="244" t="s">
        <v>280</v>
      </c>
      <c r="D1004" s="244" t="s">
        <v>280</v>
      </c>
      <c r="E1004">
        <v>1989</v>
      </c>
      <c r="F1004">
        <v>4</v>
      </c>
      <c r="G1004">
        <v>7</v>
      </c>
      <c r="H1004">
        <v>37.630000000000003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</row>
    <row r="1005" spans="1:25" x14ac:dyDescent="0.2">
      <c r="A1005" t="s">
        <v>143</v>
      </c>
      <c r="B1005" t="s">
        <v>179</v>
      </c>
      <c r="C1005" s="244" t="s">
        <v>280</v>
      </c>
      <c r="D1005" s="244" t="s">
        <v>280</v>
      </c>
      <c r="E1005">
        <v>1989</v>
      </c>
      <c r="F1005">
        <v>4</v>
      </c>
      <c r="G1005">
        <v>8</v>
      </c>
      <c r="H1005">
        <v>39.81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</row>
    <row r="1006" spans="1:25" x14ac:dyDescent="0.2">
      <c r="A1006" t="s">
        <v>143</v>
      </c>
      <c r="B1006" t="s">
        <v>179</v>
      </c>
      <c r="C1006" s="244" t="s">
        <v>280</v>
      </c>
      <c r="D1006" s="244" t="s">
        <v>280</v>
      </c>
      <c r="E1006">
        <v>1989</v>
      </c>
      <c r="F1006">
        <v>4</v>
      </c>
      <c r="G1006">
        <v>9</v>
      </c>
      <c r="H1006">
        <v>39.32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</row>
    <row r="1007" spans="1:25" x14ac:dyDescent="0.2">
      <c r="A1007" t="s">
        <v>143</v>
      </c>
      <c r="B1007" t="s">
        <v>179</v>
      </c>
      <c r="C1007" s="244" t="s">
        <v>280</v>
      </c>
      <c r="D1007" s="244" t="s">
        <v>280</v>
      </c>
      <c r="E1007">
        <v>1989</v>
      </c>
      <c r="F1007">
        <v>4</v>
      </c>
      <c r="G1007">
        <v>10</v>
      </c>
      <c r="H1007">
        <v>34.85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</row>
    <row r="1008" spans="1:25" x14ac:dyDescent="0.2">
      <c r="A1008" t="s">
        <v>143</v>
      </c>
      <c r="B1008" t="s">
        <v>179</v>
      </c>
      <c r="C1008" s="244" t="s">
        <v>280</v>
      </c>
      <c r="D1008" s="244" t="s">
        <v>280</v>
      </c>
      <c r="E1008">
        <v>1989</v>
      </c>
      <c r="F1008">
        <v>4</v>
      </c>
      <c r="G1008">
        <v>11</v>
      </c>
      <c r="H1008">
        <v>39.32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</row>
    <row r="1009" spans="1:25" x14ac:dyDescent="0.2">
      <c r="A1009" t="s">
        <v>143</v>
      </c>
      <c r="B1009" t="s">
        <v>179</v>
      </c>
      <c r="C1009" s="244" t="s">
        <v>280</v>
      </c>
      <c r="D1009" s="244" t="s">
        <v>280</v>
      </c>
      <c r="E1009">
        <v>1989</v>
      </c>
      <c r="F1009">
        <v>4</v>
      </c>
      <c r="G1009">
        <v>12</v>
      </c>
      <c r="H1009">
        <v>36.42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</row>
    <row r="1010" spans="1:25" x14ac:dyDescent="0.2">
      <c r="A1010" t="s">
        <v>143</v>
      </c>
      <c r="B1010" t="s">
        <v>179</v>
      </c>
      <c r="C1010" s="244" t="s">
        <v>280</v>
      </c>
      <c r="D1010" s="244" t="s">
        <v>280</v>
      </c>
      <c r="E1010">
        <v>1989</v>
      </c>
      <c r="F1010">
        <v>4</v>
      </c>
      <c r="G1010">
        <v>13</v>
      </c>
      <c r="H1010">
        <v>33.64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</row>
    <row r="1011" spans="1:25" x14ac:dyDescent="0.2">
      <c r="A1011" t="s">
        <v>143</v>
      </c>
      <c r="B1011" t="s">
        <v>179</v>
      </c>
      <c r="C1011" s="244" t="s">
        <v>280</v>
      </c>
      <c r="D1011" s="244" t="s">
        <v>280</v>
      </c>
      <c r="E1011">
        <v>1989</v>
      </c>
      <c r="F1011">
        <v>4</v>
      </c>
      <c r="G1011">
        <v>14</v>
      </c>
      <c r="H1011">
        <v>48.4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</row>
    <row r="1012" spans="1:25" x14ac:dyDescent="0.2">
      <c r="A1012" t="s">
        <v>143</v>
      </c>
      <c r="B1012" t="s">
        <v>179</v>
      </c>
      <c r="C1012" s="244">
        <v>32794</v>
      </c>
      <c r="D1012" s="244">
        <v>33036</v>
      </c>
      <c r="E1012">
        <v>1990</v>
      </c>
      <c r="F1012">
        <v>1</v>
      </c>
      <c r="G1012">
        <v>1</v>
      </c>
      <c r="H1012">
        <v>25.05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</row>
    <row r="1013" spans="1:25" x14ac:dyDescent="0.2">
      <c r="A1013" t="s">
        <v>143</v>
      </c>
      <c r="B1013" t="s">
        <v>179</v>
      </c>
      <c r="C1013" s="244">
        <v>32794</v>
      </c>
      <c r="D1013" s="244">
        <v>33036</v>
      </c>
      <c r="E1013">
        <v>1990</v>
      </c>
      <c r="F1013">
        <v>1</v>
      </c>
      <c r="G1013">
        <v>2</v>
      </c>
      <c r="H1013">
        <v>23.11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</row>
    <row r="1014" spans="1:25" x14ac:dyDescent="0.2">
      <c r="A1014" t="s">
        <v>143</v>
      </c>
      <c r="B1014" t="s">
        <v>179</v>
      </c>
      <c r="C1014" s="244">
        <v>32794</v>
      </c>
      <c r="D1014" s="244">
        <v>33036</v>
      </c>
      <c r="E1014">
        <v>1990</v>
      </c>
      <c r="F1014">
        <v>1</v>
      </c>
      <c r="G1014">
        <v>3</v>
      </c>
      <c r="H1014">
        <v>36.299999999999997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</row>
    <row r="1015" spans="1:25" x14ac:dyDescent="0.2">
      <c r="A1015" t="s">
        <v>143</v>
      </c>
      <c r="B1015" t="s">
        <v>179</v>
      </c>
      <c r="C1015" s="244">
        <v>32794</v>
      </c>
      <c r="D1015" s="244">
        <v>33036</v>
      </c>
      <c r="E1015">
        <v>1990</v>
      </c>
      <c r="F1015">
        <v>1</v>
      </c>
      <c r="G1015">
        <v>4</v>
      </c>
      <c r="H1015">
        <v>38.96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</row>
    <row r="1016" spans="1:25" x14ac:dyDescent="0.2">
      <c r="A1016" t="s">
        <v>143</v>
      </c>
      <c r="B1016" t="s">
        <v>179</v>
      </c>
      <c r="C1016" s="244">
        <v>32794</v>
      </c>
      <c r="D1016" s="244">
        <v>33036</v>
      </c>
      <c r="E1016">
        <v>1990</v>
      </c>
      <c r="F1016">
        <v>1</v>
      </c>
      <c r="G1016">
        <v>5</v>
      </c>
      <c r="H1016">
        <v>45.13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</row>
    <row r="1017" spans="1:25" x14ac:dyDescent="0.2">
      <c r="A1017" t="s">
        <v>143</v>
      </c>
      <c r="B1017" t="s">
        <v>179</v>
      </c>
      <c r="C1017" s="244">
        <v>32794</v>
      </c>
      <c r="D1017" s="244">
        <v>33036</v>
      </c>
      <c r="E1017">
        <v>1990</v>
      </c>
      <c r="F1017">
        <v>1</v>
      </c>
      <c r="G1017">
        <v>6</v>
      </c>
      <c r="H1017">
        <v>46.83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</row>
    <row r="1018" spans="1:25" x14ac:dyDescent="0.2">
      <c r="A1018" t="s">
        <v>143</v>
      </c>
      <c r="B1018" t="s">
        <v>179</v>
      </c>
      <c r="C1018" s="244">
        <v>32794</v>
      </c>
      <c r="D1018" s="244">
        <v>33036</v>
      </c>
      <c r="E1018">
        <v>1990</v>
      </c>
      <c r="F1018">
        <v>1</v>
      </c>
      <c r="G1018">
        <v>7</v>
      </c>
      <c r="H1018">
        <v>38.96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</row>
    <row r="1019" spans="1:25" x14ac:dyDescent="0.2">
      <c r="A1019" t="s">
        <v>143</v>
      </c>
      <c r="B1019" t="s">
        <v>179</v>
      </c>
      <c r="C1019" s="244">
        <v>32794</v>
      </c>
      <c r="D1019" s="244">
        <v>33036</v>
      </c>
      <c r="E1019">
        <v>1990</v>
      </c>
      <c r="F1019">
        <v>1</v>
      </c>
      <c r="G1019">
        <v>8</v>
      </c>
      <c r="H1019">
        <v>48.76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</row>
    <row r="1020" spans="1:25" x14ac:dyDescent="0.2">
      <c r="A1020" t="s">
        <v>143</v>
      </c>
      <c r="B1020" t="s">
        <v>179</v>
      </c>
      <c r="C1020" s="244">
        <v>32794</v>
      </c>
      <c r="D1020" s="244">
        <v>33036</v>
      </c>
      <c r="E1020">
        <v>1990</v>
      </c>
      <c r="F1020">
        <v>1</v>
      </c>
      <c r="G1020">
        <v>9</v>
      </c>
      <c r="H1020">
        <v>52.51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</row>
    <row r="1021" spans="1:25" x14ac:dyDescent="0.2">
      <c r="A1021" t="s">
        <v>143</v>
      </c>
      <c r="B1021" t="s">
        <v>179</v>
      </c>
      <c r="C1021" s="244">
        <v>32794</v>
      </c>
      <c r="D1021" s="244">
        <v>33036</v>
      </c>
      <c r="E1021">
        <v>1990</v>
      </c>
      <c r="F1021">
        <v>1</v>
      </c>
      <c r="G1021">
        <v>10</v>
      </c>
      <c r="H1021">
        <v>50.82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</row>
    <row r="1022" spans="1:25" x14ac:dyDescent="0.2">
      <c r="A1022" t="s">
        <v>143</v>
      </c>
      <c r="B1022" t="s">
        <v>179</v>
      </c>
      <c r="C1022" s="244">
        <v>32794</v>
      </c>
      <c r="D1022" s="244">
        <v>33036</v>
      </c>
      <c r="E1022">
        <v>1990</v>
      </c>
      <c r="F1022">
        <v>1</v>
      </c>
      <c r="G1022">
        <v>11</v>
      </c>
      <c r="H1022">
        <v>45.01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</row>
    <row r="1023" spans="1:25" x14ac:dyDescent="0.2">
      <c r="A1023" t="s">
        <v>143</v>
      </c>
      <c r="B1023" t="s">
        <v>179</v>
      </c>
      <c r="C1023" s="244">
        <v>32794</v>
      </c>
      <c r="D1023" s="244">
        <v>33036</v>
      </c>
      <c r="E1023">
        <v>1990</v>
      </c>
      <c r="F1023">
        <v>1</v>
      </c>
      <c r="G1023">
        <v>12</v>
      </c>
      <c r="H1023">
        <v>51.18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</row>
    <row r="1024" spans="1:25" x14ac:dyDescent="0.2">
      <c r="A1024" t="s">
        <v>143</v>
      </c>
      <c r="B1024" t="s">
        <v>179</v>
      </c>
      <c r="C1024" s="244">
        <v>32794</v>
      </c>
      <c r="D1024" s="244">
        <v>33036</v>
      </c>
      <c r="E1024">
        <v>1990</v>
      </c>
      <c r="F1024">
        <v>1</v>
      </c>
      <c r="G1024">
        <v>13</v>
      </c>
      <c r="H1024">
        <v>28.19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</row>
    <row r="1025" spans="1:25" x14ac:dyDescent="0.2">
      <c r="A1025" t="s">
        <v>143</v>
      </c>
      <c r="B1025" t="s">
        <v>179</v>
      </c>
      <c r="C1025" s="244">
        <v>32794</v>
      </c>
      <c r="D1025" s="244">
        <v>33036</v>
      </c>
      <c r="E1025">
        <v>1990</v>
      </c>
      <c r="F1025">
        <v>1</v>
      </c>
      <c r="G1025">
        <v>14</v>
      </c>
      <c r="H1025">
        <v>52.27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</row>
    <row r="1026" spans="1:25" x14ac:dyDescent="0.2">
      <c r="A1026" t="s">
        <v>143</v>
      </c>
      <c r="B1026" t="s">
        <v>179</v>
      </c>
      <c r="C1026" s="244">
        <v>32794</v>
      </c>
      <c r="D1026" s="244">
        <v>33036</v>
      </c>
      <c r="E1026">
        <v>1990</v>
      </c>
      <c r="F1026">
        <v>2</v>
      </c>
      <c r="G1026">
        <v>1</v>
      </c>
      <c r="H1026">
        <v>22.75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</row>
    <row r="1027" spans="1:25" x14ac:dyDescent="0.2">
      <c r="A1027" t="s">
        <v>143</v>
      </c>
      <c r="B1027" t="s">
        <v>179</v>
      </c>
      <c r="C1027" s="244">
        <v>32794</v>
      </c>
      <c r="D1027" s="244">
        <v>33036</v>
      </c>
      <c r="E1027">
        <v>1990</v>
      </c>
      <c r="F1027">
        <v>2</v>
      </c>
      <c r="G1027">
        <v>2</v>
      </c>
      <c r="H1027">
        <v>25.89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</row>
    <row r="1028" spans="1:25" x14ac:dyDescent="0.2">
      <c r="A1028" t="s">
        <v>143</v>
      </c>
      <c r="B1028" t="s">
        <v>179</v>
      </c>
      <c r="C1028" s="244">
        <v>32794</v>
      </c>
      <c r="D1028" s="244">
        <v>33036</v>
      </c>
      <c r="E1028">
        <v>1990</v>
      </c>
      <c r="F1028">
        <v>2</v>
      </c>
      <c r="G1028">
        <v>3</v>
      </c>
      <c r="H1028">
        <v>35.450000000000003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</row>
    <row r="1029" spans="1:25" x14ac:dyDescent="0.2">
      <c r="A1029" t="s">
        <v>143</v>
      </c>
      <c r="B1029" t="s">
        <v>179</v>
      </c>
      <c r="C1029" s="244">
        <v>32794</v>
      </c>
      <c r="D1029" s="244">
        <v>33036</v>
      </c>
      <c r="E1029">
        <v>1990</v>
      </c>
      <c r="F1029">
        <v>2</v>
      </c>
      <c r="G1029">
        <v>4</v>
      </c>
      <c r="H1029">
        <v>47.43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</row>
    <row r="1030" spans="1:25" x14ac:dyDescent="0.2">
      <c r="A1030" t="s">
        <v>143</v>
      </c>
      <c r="B1030" t="s">
        <v>179</v>
      </c>
      <c r="C1030" s="244">
        <v>32794</v>
      </c>
      <c r="D1030" s="244">
        <v>33036</v>
      </c>
      <c r="E1030">
        <v>1990</v>
      </c>
      <c r="F1030">
        <v>2</v>
      </c>
      <c r="G1030">
        <v>5</v>
      </c>
      <c r="H1030">
        <v>51.42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</row>
    <row r="1031" spans="1:25" x14ac:dyDescent="0.2">
      <c r="A1031" t="s">
        <v>143</v>
      </c>
      <c r="B1031" t="s">
        <v>179</v>
      </c>
      <c r="C1031" s="244">
        <v>32794</v>
      </c>
      <c r="D1031" s="244">
        <v>33036</v>
      </c>
      <c r="E1031">
        <v>1990</v>
      </c>
      <c r="F1031">
        <v>2</v>
      </c>
      <c r="G1031">
        <v>6</v>
      </c>
      <c r="H1031">
        <v>49.97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</row>
    <row r="1032" spans="1:25" x14ac:dyDescent="0.2">
      <c r="A1032" t="s">
        <v>143</v>
      </c>
      <c r="B1032" t="s">
        <v>179</v>
      </c>
      <c r="C1032" s="244">
        <v>32794</v>
      </c>
      <c r="D1032" s="244">
        <v>33036</v>
      </c>
      <c r="E1032">
        <v>1990</v>
      </c>
      <c r="F1032">
        <v>2</v>
      </c>
      <c r="G1032">
        <v>7</v>
      </c>
      <c r="H1032">
        <v>43.32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</row>
    <row r="1033" spans="1:25" x14ac:dyDescent="0.2">
      <c r="A1033" t="s">
        <v>143</v>
      </c>
      <c r="B1033" t="s">
        <v>179</v>
      </c>
      <c r="C1033" s="244">
        <v>32794</v>
      </c>
      <c r="D1033" s="244">
        <v>33036</v>
      </c>
      <c r="E1033">
        <v>1990</v>
      </c>
      <c r="F1033">
        <v>2</v>
      </c>
      <c r="G1033">
        <v>8</v>
      </c>
      <c r="H1033">
        <v>48.28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</row>
    <row r="1034" spans="1:25" x14ac:dyDescent="0.2">
      <c r="A1034" t="s">
        <v>143</v>
      </c>
      <c r="B1034" t="s">
        <v>179</v>
      </c>
      <c r="C1034" s="244">
        <v>32794</v>
      </c>
      <c r="D1034" s="244">
        <v>33036</v>
      </c>
      <c r="E1034">
        <v>1990</v>
      </c>
      <c r="F1034">
        <v>2</v>
      </c>
      <c r="G1034">
        <v>9</v>
      </c>
      <c r="H1034">
        <v>49.73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</row>
    <row r="1035" spans="1:25" x14ac:dyDescent="0.2">
      <c r="A1035" t="s">
        <v>143</v>
      </c>
      <c r="B1035" t="s">
        <v>179</v>
      </c>
      <c r="C1035" s="244">
        <v>32794</v>
      </c>
      <c r="D1035" s="244">
        <v>33036</v>
      </c>
      <c r="E1035">
        <v>1990</v>
      </c>
      <c r="F1035">
        <v>2</v>
      </c>
      <c r="G1035">
        <v>10</v>
      </c>
      <c r="H1035">
        <v>54.33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</row>
    <row r="1036" spans="1:25" x14ac:dyDescent="0.2">
      <c r="A1036" t="s">
        <v>143</v>
      </c>
      <c r="B1036" t="s">
        <v>179</v>
      </c>
      <c r="C1036" s="244">
        <v>32794</v>
      </c>
      <c r="D1036" s="244">
        <v>33036</v>
      </c>
      <c r="E1036">
        <v>1990</v>
      </c>
      <c r="F1036">
        <v>2</v>
      </c>
      <c r="G1036">
        <v>11</v>
      </c>
      <c r="H1036">
        <v>45.5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</row>
    <row r="1037" spans="1:25" x14ac:dyDescent="0.2">
      <c r="A1037" t="s">
        <v>143</v>
      </c>
      <c r="B1037" t="s">
        <v>179</v>
      </c>
      <c r="C1037" s="244">
        <v>32794</v>
      </c>
      <c r="D1037" s="244">
        <v>33036</v>
      </c>
      <c r="E1037">
        <v>1990</v>
      </c>
      <c r="F1037">
        <v>2</v>
      </c>
      <c r="G1037">
        <v>12</v>
      </c>
      <c r="H1037">
        <v>44.89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</row>
    <row r="1038" spans="1:25" x14ac:dyDescent="0.2">
      <c r="A1038" t="s">
        <v>143</v>
      </c>
      <c r="B1038" t="s">
        <v>179</v>
      </c>
      <c r="C1038" s="244">
        <v>32794</v>
      </c>
      <c r="D1038" s="244">
        <v>33036</v>
      </c>
      <c r="E1038">
        <v>1990</v>
      </c>
      <c r="F1038">
        <v>2</v>
      </c>
      <c r="G1038">
        <v>13</v>
      </c>
      <c r="H1038">
        <v>34.97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</row>
    <row r="1039" spans="1:25" x14ac:dyDescent="0.2">
      <c r="A1039" t="s">
        <v>143</v>
      </c>
      <c r="B1039" t="s">
        <v>179</v>
      </c>
      <c r="C1039" s="244">
        <v>32794</v>
      </c>
      <c r="D1039" s="244">
        <v>33036</v>
      </c>
      <c r="E1039">
        <v>1990</v>
      </c>
      <c r="F1039">
        <v>2</v>
      </c>
      <c r="G1039">
        <v>14</v>
      </c>
      <c r="H1039">
        <v>51.18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</row>
    <row r="1040" spans="1:25" x14ac:dyDescent="0.2">
      <c r="A1040" t="s">
        <v>143</v>
      </c>
      <c r="B1040" t="s">
        <v>179</v>
      </c>
      <c r="C1040" s="244">
        <v>32794</v>
      </c>
      <c r="D1040" s="244">
        <v>33036</v>
      </c>
      <c r="E1040">
        <v>1990</v>
      </c>
      <c r="F1040">
        <v>3</v>
      </c>
      <c r="G1040">
        <v>1</v>
      </c>
      <c r="H1040">
        <v>31.1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</row>
    <row r="1041" spans="1:25" x14ac:dyDescent="0.2">
      <c r="A1041" t="s">
        <v>143</v>
      </c>
      <c r="B1041" t="s">
        <v>179</v>
      </c>
      <c r="C1041" s="244">
        <v>32794</v>
      </c>
      <c r="D1041" s="244">
        <v>33036</v>
      </c>
      <c r="E1041">
        <v>1990</v>
      </c>
      <c r="F1041">
        <v>3</v>
      </c>
      <c r="G1041">
        <v>2</v>
      </c>
      <c r="H1041">
        <v>26.38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</row>
    <row r="1042" spans="1:25" x14ac:dyDescent="0.2">
      <c r="A1042" t="s">
        <v>143</v>
      </c>
      <c r="B1042" t="s">
        <v>179</v>
      </c>
      <c r="C1042" s="244">
        <v>32794</v>
      </c>
      <c r="D1042" s="244">
        <v>33036</v>
      </c>
      <c r="E1042">
        <v>1990</v>
      </c>
      <c r="F1042">
        <v>3</v>
      </c>
      <c r="G1042">
        <v>3</v>
      </c>
      <c r="H1042">
        <v>47.79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</row>
    <row r="1043" spans="1:25" x14ac:dyDescent="0.2">
      <c r="A1043" t="s">
        <v>143</v>
      </c>
      <c r="B1043" t="s">
        <v>179</v>
      </c>
      <c r="C1043" s="244">
        <v>32794</v>
      </c>
      <c r="D1043" s="244">
        <v>33036</v>
      </c>
      <c r="E1043">
        <v>1990</v>
      </c>
      <c r="F1043">
        <v>3</v>
      </c>
      <c r="G1043">
        <v>4</v>
      </c>
      <c r="H1043">
        <v>53.97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</row>
    <row r="1044" spans="1:25" x14ac:dyDescent="0.2">
      <c r="A1044" t="s">
        <v>143</v>
      </c>
      <c r="B1044" t="s">
        <v>179</v>
      </c>
      <c r="C1044" s="244">
        <v>32794</v>
      </c>
      <c r="D1044" s="244">
        <v>33036</v>
      </c>
      <c r="E1044">
        <v>1990</v>
      </c>
      <c r="F1044">
        <v>3</v>
      </c>
      <c r="G1044">
        <v>5</v>
      </c>
      <c r="H1044">
        <v>52.88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</row>
    <row r="1045" spans="1:25" x14ac:dyDescent="0.2">
      <c r="A1045" t="s">
        <v>143</v>
      </c>
      <c r="B1045" t="s">
        <v>179</v>
      </c>
      <c r="C1045" s="244">
        <v>32794</v>
      </c>
      <c r="D1045" s="244">
        <v>33036</v>
      </c>
      <c r="E1045">
        <v>1990</v>
      </c>
      <c r="F1045">
        <v>3</v>
      </c>
      <c r="G1045">
        <v>6</v>
      </c>
      <c r="H1045">
        <v>49.13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</row>
    <row r="1046" spans="1:25" x14ac:dyDescent="0.2">
      <c r="A1046" t="s">
        <v>143</v>
      </c>
      <c r="B1046" t="s">
        <v>179</v>
      </c>
      <c r="C1046" s="244">
        <v>32794</v>
      </c>
      <c r="D1046" s="244">
        <v>33036</v>
      </c>
      <c r="E1046">
        <v>1990</v>
      </c>
      <c r="F1046">
        <v>3</v>
      </c>
      <c r="G1046">
        <v>7</v>
      </c>
      <c r="H1046">
        <v>47.19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</row>
    <row r="1047" spans="1:25" x14ac:dyDescent="0.2">
      <c r="A1047" t="s">
        <v>143</v>
      </c>
      <c r="B1047" t="s">
        <v>179</v>
      </c>
      <c r="C1047" s="244">
        <v>32794</v>
      </c>
      <c r="D1047" s="244">
        <v>33036</v>
      </c>
      <c r="E1047">
        <v>1990</v>
      </c>
      <c r="F1047">
        <v>3</v>
      </c>
      <c r="G1047">
        <v>8</v>
      </c>
      <c r="H1047">
        <v>55.9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</row>
    <row r="1048" spans="1:25" x14ac:dyDescent="0.2">
      <c r="A1048" t="s">
        <v>143</v>
      </c>
      <c r="B1048" t="s">
        <v>179</v>
      </c>
      <c r="C1048" s="244">
        <v>32794</v>
      </c>
      <c r="D1048" s="244">
        <v>33036</v>
      </c>
      <c r="E1048">
        <v>1990</v>
      </c>
      <c r="F1048">
        <v>3</v>
      </c>
      <c r="G1048">
        <v>9</v>
      </c>
      <c r="H1048">
        <v>55.66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</row>
    <row r="1049" spans="1:25" x14ac:dyDescent="0.2">
      <c r="A1049" t="s">
        <v>143</v>
      </c>
      <c r="B1049" t="s">
        <v>179</v>
      </c>
      <c r="C1049" s="244">
        <v>32794</v>
      </c>
      <c r="D1049" s="244">
        <v>33036</v>
      </c>
      <c r="E1049">
        <v>1990</v>
      </c>
      <c r="F1049">
        <v>3</v>
      </c>
      <c r="G1049">
        <v>10</v>
      </c>
      <c r="H1049">
        <v>54.45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</row>
    <row r="1050" spans="1:25" x14ac:dyDescent="0.2">
      <c r="A1050" t="s">
        <v>143</v>
      </c>
      <c r="B1050" t="s">
        <v>179</v>
      </c>
      <c r="C1050" s="244">
        <v>32794</v>
      </c>
      <c r="D1050" s="244">
        <v>33036</v>
      </c>
      <c r="E1050">
        <v>1990</v>
      </c>
      <c r="F1050">
        <v>3</v>
      </c>
      <c r="G1050">
        <v>11</v>
      </c>
      <c r="H1050">
        <v>54.33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</row>
    <row r="1051" spans="1:25" x14ac:dyDescent="0.2">
      <c r="A1051" t="s">
        <v>143</v>
      </c>
      <c r="B1051" t="s">
        <v>179</v>
      </c>
      <c r="C1051" s="244">
        <v>32794</v>
      </c>
      <c r="D1051" s="244">
        <v>33036</v>
      </c>
      <c r="E1051">
        <v>1990</v>
      </c>
      <c r="F1051">
        <v>3</v>
      </c>
      <c r="G1051">
        <v>12</v>
      </c>
      <c r="H1051">
        <v>57.84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</row>
    <row r="1052" spans="1:25" x14ac:dyDescent="0.2">
      <c r="A1052" t="s">
        <v>143</v>
      </c>
      <c r="B1052" t="s">
        <v>179</v>
      </c>
      <c r="C1052" s="244">
        <v>32794</v>
      </c>
      <c r="D1052" s="244">
        <v>33036</v>
      </c>
      <c r="E1052">
        <v>1990</v>
      </c>
      <c r="F1052">
        <v>3</v>
      </c>
      <c r="G1052">
        <v>13</v>
      </c>
      <c r="H1052">
        <v>35.94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</row>
    <row r="1053" spans="1:25" x14ac:dyDescent="0.2">
      <c r="A1053" t="s">
        <v>143</v>
      </c>
      <c r="B1053" t="s">
        <v>179</v>
      </c>
      <c r="C1053" s="244">
        <v>32794</v>
      </c>
      <c r="D1053" s="244">
        <v>33036</v>
      </c>
      <c r="E1053">
        <v>1990</v>
      </c>
      <c r="F1053">
        <v>3</v>
      </c>
      <c r="G1053">
        <v>14</v>
      </c>
      <c r="H1053">
        <v>56.02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</row>
    <row r="1054" spans="1:25" x14ac:dyDescent="0.2">
      <c r="A1054" t="s">
        <v>143</v>
      </c>
      <c r="B1054" t="s">
        <v>179</v>
      </c>
      <c r="C1054" s="244">
        <v>32794</v>
      </c>
      <c r="D1054" s="244">
        <v>33036</v>
      </c>
      <c r="E1054">
        <v>1990</v>
      </c>
      <c r="F1054">
        <v>4</v>
      </c>
      <c r="G1054">
        <v>1</v>
      </c>
      <c r="H1054">
        <v>30.61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</row>
    <row r="1055" spans="1:25" x14ac:dyDescent="0.2">
      <c r="A1055" t="s">
        <v>143</v>
      </c>
      <c r="B1055" t="s">
        <v>179</v>
      </c>
      <c r="C1055" s="244">
        <v>32794</v>
      </c>
      <c r="D1055" s="244">
        <v>33036</v>
      </c>
      <c r="E1055">
        <v>1990</v>
      </c>
      <c r="F1055">
        <v>4</v>
      </c>
      <c r="G1055">
        <v>2</v>
      </c>
      <c r="H1055">
        <v>30.37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</row>
    <row r="1056" spans="1:25" x14ac:dyDescent="0.2">
      <c r="A1056" t="s">
        <v>143</v>
      </c>
      <c r="B1056" t="s">
        <v>179</v>
      </c>
      <c r="C1056" s="244">
        <v>32794</v>
      </c>
      <c r="D1056" s="244">
        <v>33036</v>
      </c>
      <c r="E1056">
        <v>1990</v>
      </c>
      <c r="F1056">
        <v>4</v>
      </c>
      <c r="G1056">
        <v>3</v>
      </c>
      <c r="H1056">
        <v>47.79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</row>
    <row r="1057" spans="1:25" x14ac:dyDescent="0.2">
      <c r="A1057" t="s">
        <v>143</v>
      </c>
      <c r="B1057" t="s">
        <v>179</v>
      </c>
      <c r="C1057" s="244">
        <v>32794</v>
      </c>
      <c r="D1057" s="244">
        <v>33036</v>
      </c>
      <c r="E1057">
        <v>1990</v>
      </c>
      <c r="F1057">
        <v>4</v>
      </c>
      <c r="G1057">
        <v>4</v>
      </c>
      <c r="H1057">
        <v>53.48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</row>
    <row r="1058" spans="1:25" x14ac:dyDescent="0.2">
      <c r="A1058" t="s">
        <v>143</v>
      </c>
      <c r="B1058" t="s">
        <v>179</v>
      </c>
      <c r="C1058" s="244">
        <v>32794</v>
      </c>
      <c r="D1058" s="244">
        <v>33036</v>
      </c>
      <c r="E1058">
        <v>1990</v>
      </c>
      <c r="F1058">
        <v>4</v>
      </c>
      <c r="G1058">
        <v>5</v>
      </c>
      <c r="H1058">
        <v>47.67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</row>
    <row r="1059" spans="1:25" x14ac:dyDescent="0.2">
      <c r="A1059" t="s">
        <v>143</v>
      </c>
      <c r="B1059" t="s">
        <v>179</v>
      </c>
      <c r="C1059" s="244">
        <v>32794</v>
      </c>
      <c r="D1059" s="244">
        <v>33036</v>
      </c>
      <c r="E1059">
        <v>1990</v>
      </c>
      <c r="F1059">
        <v>4</v>
      </c>
      <c r="G1059">
        <v>6</v>
      </c>
      <c r="H1059">
        <v>47.19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</row>
    <row r="1060" spans="1:25" x14ac:dyDescent="0.2">
      <c r="A1060" t="s">
        <v>143</v>
      </c>
      <c r="B1060" t="s">
        <v>179</v>
      </c>
      <c r="C1060" s="244">
        <v>32794</v>
      </c>
      <c r="D1060" s="244">
        <v>33036</v>
      </c>
      <c r="E1060">
        <v>1990</v>
      </c>
      <c r="F1060">
        <v>4</v>
      </c>
      <c r="G1060">
        <v>7</v>
      </c>
      <c r="H1060">
        <v>45.98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</row>
    <row r="1061" spans="1:25" x14ac:dyDescent="0.2">
      <c r="A1061" t="s">
        <v>143</v>
      </c>
      <c r="B1061" t="s">
        <v>179</v>
      </c>
      <c r="C1061" s="244">
        <v>32794</v>
      </c>
      <c r="D1061" s="244">
        <v>33036</v>
      </c>
      <c r="E1061">
        <v>1990</v>
      </c>
      <c r="F1061">
        <v>4</v>
      </c>
      <c r="G1061">
        <v>8</v>
      </c>
      <c r="H1061">
        <v>50.7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</row>
    <row r="1062" spans="1:25" x14ac:dyDescent="0.2">
      <c r="A1062" t="s">
        <v>143</v>
      </c>
      <c r="B1062" t="s">
        <v>179</v>
      </c>
      <c r="C1062" s="244">
        <v>32794</v>
      </c>
      <c r="D1062" s="244">
        <v>33036</v>
      </c>
      <c r="E1062">
        <v>1990</v>
      </c>
      <c r="F1062">
        <v>4</v>
      </c>
      <c r="G1062">
        <v>9</v>
      </c>
      <c r="H1062">
        <v>45.5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</row>
    <row r="1063" spans="1:25" x14ac:dyDescent="0.2">
      <c r="A1063" t="s">
        <v>143</v>
      </c>
      <c r="B1063" t="s">
        <v>179</v>
      </c>
      <c r="C1063" s="244">
        <v>32794</v>
      </c>
      <c r="D1063" s="244">
        <v>33036</v>
      </c>
      <c r="E1063">
        <v>1990</v>
      </c>
      <c r="F1063">
        <v>4</v>
      </c>
      <c r="G1063">
        <v>10</v>
      </c>
      <c r="H1063">
        <v>55.9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</row>
    <row r="1064" spans="1:25" x14ac:dyDescent="0.2">
      <c r="A1064" t="s">
        <v>143</v>
      </c>
      <c r="B1064" t="s">
        <v>179</v>
      </c>
      <c r="C1064" s="244">
        <v>32794</v>
      </c>
      <c r="D1064" s="244">
        <v>33036</v>
      </c>
      <c r="E1064">
        <v>1990</v>
      </c>
      <c r="F1064">
        <v>4</v>
      </c>
      <c r="G1064">
        <v>11</v>
      </c>
      <c r="H1064">
        <v>49.85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</row>
    <row r="1065" spans="1:25" x14ac:dyDescent="0.2">
      <c r="A1065" t="s">
        <v>143</v>
      </c>
      <c r="B1065" t="s">
        <v>179</v>
      </c>
      <c r="C1065" s="244">
        <v>32794</v>
      </c>
      <c r="D1065" s="244">
        <v>33036</v>
      </c>
      <c r="E1065">
        <v>1990</v>
      </c>
      <c r="F1065">
        <v>4</v>
      </c>
      <c r="G1065">
        <v>12</v>
      </c>
      <c r="H1065">
        <v>54.81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</row>
    <row r="1066" spans="1:25" x14ac:dyDescent="0.2">
      <c r="A1066" t="s">
        <v>143</v>
      </c>
      <c r="B1066" t="s">
        <v>179</v>
      </c>
      <c r="C1066" s="244">
        <v>32794</v>
      </c>
      <c r="D1066" s="244">
        <v>33036</v>
      </c>
      <c r="E1066">
        <v>1990</v>
      </c>
      <c r="F1066">
        <v>4</v>
      </c>
      <c r="G1066">
        <v>13</v>
      </c>
      <c r="H1066">
        <v>34.85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</row>
    <row r="1067" spans="1:25" x14ac:dyDescent="0.2">
      <c r="A1067" t="s">
        <v>143</v>
      </c>
      <c r="B1067" t="s">
        <v>179</v>
      </c>
      <c r="C1067" s="244">
        <v>32794</v>
      </c>
      <c r="D1067" s="244">
        <v>33036</v>
      </c>
      <c r="E1067">
        <v>1990</v>
      </c>
      <c r="F1067">
        <v>4</v>
      </c>
      <c r="G1067">
        <v>14</v>
      </c>
      <c r="H1067">
        <v>53.84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</row>
    <row r="1068" spans="1:25" x14ac:dyDescent="0.2">
      <c r="A1068" t="s">
        <v>143</v>
      </c>
      <c r="B1068" t="s">
        <v>179</v>
      </c>
      <c r="C1068" s="244">
        <v>33161</v>
      </c>
      <c r="D1068" s="244">
        <v>33387</v>
      </c>
      <c r="E1068">
        <v>1991</v>
      </c>
      <c r="F1068">
        <v>1</v>
      </c>
      <c r="G1068">
        <v>1</v>
      </c>
      <c r="H1068">
        <v>17.670000000000002</v>
      </c>
      <c r="I1068">
        <v>2.2989860000000002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</row>
    <row r="1069" spans="1:25" x14ac:dyDescent="0.2">
      <c r="A1069" t="s">
        <v>143</v>
      </c>
      <c r="B1069" t="s">
        <v>179</v>
      </c>
      <c r="C1069" s="244">
        <v>33161</v>
      </c>
      <c r="D1069" s="244">
        <v>33387</v>
      </c>
      <c r="E1069">
        <v>1991</v>
      </c>
      <c r="F1069">
        <v>1</v>
      </c>
      <c r="G1069">
        <v>2</v>
      </c>
      <c r="H1069">
        <v>18.149999999999999</v>
      </c>
      <c r="I1069">
        <v>2.2820019999999999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</row>
    <row r="1070" spans="1:25" x14ac:dyDescent="0.2">
      <c r="A1070" t="s">
        <v>143</v>
      </c>
      <c r="B1070" t="s">
        <v>179</v>
      </c>
      <c r="C1070" s="244">
        <v>33161</v>
      </c>
      <c r="D1070" s="244">
        <v>33387</v>
      </c>
      <c r="E1070">
        <v>1991</v>
      </c>
      <c r="F1070">
        <v>1</v>
      </c>
      <c r="G1070">
        <v>3</v>
      </c>
      <c r="H1070">
        <v>22.51</v>
      </c>
      <c r="I1070">
        <v>2.1810100000000001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</row>
    <row r="1071" spans="1:25" x14ac:dyDescent="0.2">
      <c r="A1071" t="s">
        <v>143</v>
      </c>
      <c r="B1071" t="s">
        <v>179</v>
      </c>
      <c r="C1071" s="244">
        <v>33161</v>
      </c>
      <c r="D1071" s="244">
        <v>33387</v>
      </c>
      <c r="E1071">
        <v>1991</v>
      </c>
      <c r="F1071">
        <v>1</v>
      </c>
      <c r="G1071">
        <v>4</v>
      </c>
      <c r="H1071">
        <v>21.42</v>
      </c>
      <c r="I1071">
        <v>2.0982069999999999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</row>
    <row r="1072" spans="1:25" x14ac:dyDescent="0.2">
      <c r="A1072" t="s">
        <v>143</v>
      </c>
      <c r="B1072" t="s">
        <v>179</v>
      </c>
      <c r="C1072" s="244">
        <v>33161</v>
      </c>
      <c r="D1072" s="244">
        <v>33387</v>
      </c>
      <c r="E1072">
        <v>1991</v>
      </c>
      <c r="F1072">
        <v>1</v>
      </c>
      <c r="G1072">
        <v>5</v>
      </c>
      <c r="H1072">
        <v>24.2</v>
      </c>
      <c r="I1072">
        <v>2.7894549999999998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</row>
    <row r="1073" spans="1:25" x14ac:dyDescent="0.2">
      <c r="A1073" t="s">
        <v>143</v>
      </c>
      <c r="B1073" t="s">
        <v>179</v>
      </c>
      <c r="C1073" s="244">
        <v>33161</v>
      </c>
      <c r="D1073" s="244">
        <v>33387</v>
      </c>
      <c r="E1073">
        <v>1991</v>
      </c>
      <c r="F1073">
        <v>1</v>
      </c>
      <c r="G1073">
        <v>6</v>
      </c>
      <c r="H1073">
        <v>21.78</v>
      </c>
      <c r="I1073">
        <v>2.7412420000000002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</row>
    <row r="1074" spans="1:25" x14ac:dyDescent="0.2">
      <c r="A1074" t="s">
        <v>143</v>
      </c>
      <c r="B1074" t="s">
        <v>179</v>
      </c>
      <c r="C1074" s="244">
        <v>33161</v>
      </c>
      <c r="D1074" s="244">
        <v>33387</v>
      </c>
      <c r="E1074">
        <v>1991</v>
      </c>
      <c r="F1074">
        <v>1</v>
      </c>
      <c r="G1074">
        <v>7</v>
      </c>
      <c r="H1074">
        <v>23.59</v>
      </c>
      <c r="I1074">
        <v>2.9760110000000002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</row>
    <row r="1075" spans="1:25" x14ac:dyDescent="0.2">
      <c r="A1075" t="s">
        <v>143</v>
      </c>
      <c r="B1075" t="s">
        <v>179</v>
      </c>
      <c r="C1075" s="244">
        <v>33161</v>
      </c>
      <c r="D1075" s="244">
        <v>33387</v>
      </c>
      <c r="E1075">
        <v>1991</v>
      </c>
      <c r="F1075">
        <v>1</v>
      </c>
      <c r="G1075">
        <v>8</v>
      </c>
      <c r="H1075">
        <v>27.59</v>
      </c>
      <c r="I1075">
        <v>2.872757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</row>
    <row r="1076" spans="1:25" x14ac:dyDescent="0.2">
      <c r="A1076" t="s">
        <v>143</v>
      </c>
      <c r="B1076" t="s">
        <v>179</v>
      </c>
      <c r="C1076" s="244">
        <v>33161</v>
      </c>
      <c r="D1076" s="244">
        <v>33387</v>
      </c>
      <c r="E1076">
        <v>1991</v>
      </c>
      <c r="F1076">
        <v>1</v>
      </c>
      <c r="G1076">
        <v>9</v>
      </c>
      <c r="H1076">
        <v>23.11</v>
      </c>
      <c r="I1076">
        <v>2.7429739999999998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</row>
    <row r="1077" spans="1:25" x14ac:dyDescent="0.2">
      <c r="A1077" t="s">
        <v>143</v>
      </c>
      <c r="B1077" t="s">
        <v>179</v>
      </c>
      <c r="C1077" s="244">
        <v>33161</v>
      </c>
      <c r="D1077" s="244">
        <v>33387</v>
      </c>
      <c r="E1077">
        <v>1991</v>
      </c>
      <c r="F1077">
        <v>1</v>
      </c>
      <c r="G1077">
        <v>10</v>
      </c>
      <c r="H1077">
        <v>22.51</v>
      </c>
      <c r="I1077">
        <v>2.5905680000000002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</row>
    <row r="1078" spans="1:25" x14ac:dyDescent="0.2">
      <c r="A1078" t="s">
        <v>143</v>
      </c>
      <c r="B1078" t="s">
        <v>179</v>
      </c>
      <c r="C1078" s="244">
        <v>33161</v>
      </c>
      <c r="D1078" s="244">
        <v>33387</v>
      </c>
      <c r="E1078">
        <v>1991</v>
      </c>
      <c r="F1078">
        <v>1</v>
      </c>
      <c r="G1078">
        <v>11</v>
      </c>
      <c r="H1078">
        <v>27.59</v>
      </c>
      <c r="I1078">
        <v>2.7434789999999998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</row>
    <row r="1079" spans="1:25" x14ac:dyDescent="0.2">
      <c r="A1079" t="s">
        <v>143</v>
      </c>
      <c r="B1079" t="s">
        <v>179</v>
      </c>
      <c r="C1079" s="244">
        <v>33161</v>
      </c>
      <c r="D1079" s="244">
        <v>33387</v>
      </c>
      <c r="E1079">
        <v>1991</v>
      </c>
      <c r="F1079">
        <v>1</v>
      </c>
      <c r="G1079">
        <v>12</v>
      </c>
      <c r="H1079">
        <v>23.59</v>
      </c>
      <c r="I1079">
        <v>2.8027190000000002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</row>
    <row r="1080" spans="1:25" x14ac:dyDescent="0.2">
      <c r="A1080" t="s">
        <v>143</v>
      </c>
      <c r="B1080" t="s">
        <v>179</v>
      </c>
      <c r="C1080" s="244">
        <v>33161</v>
      </c>
      <c r="D1080" s="244">
        <v>33387</v>
      </c>
      <c r="E1080">
        <v>1991</v>
      </c>
      <c r="F1080">
        <v>1</v>
      </c>
      <c r="G1080">
        <v>13</v>
      </c>
      <c r="H1080">
        <v>22.38</v>
      </c>
      <c r="I1080">
        <v>3.0597829999999999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</row>
    <row r="1081" spans="1:25" x14ac:dyDescent="0.2">
      <c r="A1081" t="s">
        <v>143</v>
      </c>
      <c r="B1081" t="s">
        <v>179</v>
      </c>
      <c r="C1081" s="244">
        <v>33161</v>
      </c>
      <c r="D1081" s="244">
        <v>33387</v>
      </c>
      <c r="E1081">
        <v>1991</v>
      </c>
      <c r="F1081">
        <v>1</v>
      </c>
      <c r="G1081">
        <v>14</v>
      </c>
      <c r="H1081">
        <v>23.72</v>
      </c>
      <c r="I1081">
        <v>2.6192540000000002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</row>
    <row r="1082" spans="1:25" x14ac:dyDescent="0.2">
      <c r="A1082" t="s">
        <v>143</v>
      </c>
      <c r="B1082" t="s">
        <v>179</v>
      </c>
      <c r="C1082" s="244">
        <v>33161</v>
      </c>
      <c r="D1082" s="244">
        <v>33387</v>
      </c>
      <c r="E1082">
        <v>1991</v>
      </c>
      <c r="F1082">
        <v>2</v>
      </c>
      <c r="G1082">
        <v>1</v>
      </c>
      <c r="H1082">
        <v>18.75</v>
      </c>
      <c r="I1082">
        <v>2.3980589999999999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</row>
    <row r="1083" spans="1:25" x14ac:dyDescent="0.2">
      <c r="A1083" t="s">
        <v>143</v>
      </c>
      <c r="B1083" t="s">
        <v>179</v>
      </c>
      <c r="C1083" s="244">
        <v>33161</v>
      </c>
      <c r="D1083" s="244">
        <v>33387</v>
      </c>
      <c r="E1083">
        <v>1991</v>
      </c>
      <c r="F1083">
        <v>2</v>
      </c>
      <c r="G1083">
        <v>2</v>
      </c>
      <c r="H1083">
        <v>22.99</v>
      </c>
      <c r="I1083">
        <v>2.0276190000000001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</row>
    <row r="1084" spans="1:25" x14ac:dyDescent="0.2">
      <c r="A1084" t="s">
        <v>143</v>
      </c>
      <c r="B1084" t="s">
        <v>179</v>
      </c>
      <c r="C1084" s="244">
        <v>33161</v>
      </c>
      <c r="D1084" s="244">
        <v>33387</v>
      </c>
      <c r="E1084">
        <v>1991</v>
      </c>
      <c r="F1084">
        <v>2</v>
      </c>
      <c r="G1084">
        <v>3</v>
      </c>
      <c r="H1084">
        <v>22.02</v>
      </c>
      <c r="I1084">
        <v>2.115437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</row>
    <row r="1085" spans="1:25" x14ac:dyDescent="0.2">
      <c r="A1085" t="s">
        <v>143</v>
      </c>
      <c r="B1085" t="s">
        <v>179</v>
      </c>
      <c r="C1085" s="244">
        <v>33161</v>
      </c>
      <c r="D1085" s="244">
        <v>33387</v>
      </c>
      <c r="E1085">
        <v>1991</v>
      </c>
      <c r="F1085">
        <v>2</v>
      </c>
      <c r="G1085">
        <v>4</v>
      </c>
      <c r="H1085">
        <v>27.1</v>
      </c>
      <c r="I1085">
        <v>2.335947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</row>
    <row r="1086" spans="1:25" x14ac:dyDescent="0.2">
      <c r="A1086" t="s">
        <v>143</v>
      </c>
      <c r="B1086" t="s">
        <v>179</v>
      </c>
      <c r="C1086" s="244">
        <v>33161</v>
      </c>
      <c r="D1086" s="244">
        <v>33387</v>
      </c>
      <c r="E1086">
        <v>1991</v>
      </c>
      <c r="F1086">
        <v>2</v>
      </c>
      <c r="G1086">
        <v>5</v>
      </c>
      <c r="H1086">
        <v>31.7</v>
      </c>
      <c r="I1086">
        <v>2.5235729999999998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</row>
    <row r="1087" spans="1:25" x14ac:dyDescent="0.2">
      <c r="A1087" t="s">
        <v>143</v>
      </c>
      <c r="B1087" t="s">
        <v>179</v>
      </c>
      <c r="C1087" s="244">
        <v>33161</v>
      </c>
      <c r="D1087" s="244">
        <v>33387</v>
      </c>
      <c r="E1087">
        <v>1991</v>
      </c>
      <c r="F1087">
        <v>2</v>
      </c>
      <c r="G1087">
        <v>6</v>
      </c>
      <c r="H1087">
        <v>31.22</v>
      </c>
      <c r="I1087">
        <v>2.9933079999999999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</row>
    <row r="1088" spans="1:25" x14ac:dyDescent="0.2">
      <c r="A1088" t="s">
        <v>143</v>
      </c>
      <c r="B1088" t="s">
        <v>179</v>
      </c>
      <c r="C1088" s="244">
        <v>33161</v>
      </c>
      <c r="D1088" s="244">
        <v>33387</v>
      </c>
      <c r="E1088">
        <v>1991</v>
      </c>
      <c r="F1088">
        <v>2</v>
      </c>
      <c r="G1088">
        <v>7</v>
      </c>
      <c r="H1088">
        <v>33.03</v>
      </c>
      <c r="I1088">
        <v>2.8281350000000001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</row>
    <row r="1089" spans="1:25" x14ac:dyDescent="0.2">
      <c r="A1089" t="s">
        <v>143</v>
      </c>
      <c r="B1089" t="s">
        <v>179</v>
      </c>
      <c r="C1089" s="244">
        <v>33161</v>
      </c>
      <c r="D1089" s="244">
        <v>33387</v>
      </c>
      <c r="E1089">
        <v>1991</v>
      </c>
      <c r="F1089">
        <v>2</v>
      </c>
      <c r="G1089">
        <v>8</v>
      </c>
      <c r="H1089">
        <v>25.05</v>
      </c>
      <c r="I1089">
        <v>2.8305349999999998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</row>
    <row r="1090" spans="1:25" x14ac:dyDescent="0.2">
      <c r="A1090" t="s">
        <v>143</v>
      </c>
      <c r="B1090" t="s">
        <v>179</v>
      </c>
      <c r="C1090" s="244">
        <v>33161</v>
      </c>
      <c r="D1090" s="244">
        <v>33387</v>
      </c>
      <c r="E1090">
        <v>1991</v>
      </c>
      <c r="F1090">
        <v>2</v>
      </c>
      <c r="G1090">
        <v>9</v>
      </c>
      <c r="H1090">
        <v>30.49</v>
      </c>
      <c r="I1090">
        <v>2.6874180000000001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</row>
    <row r="1091" spans="1:25" x14ac:dyDescent="0.2">
      <c r="A1091" t="s">
        <v>143</v>
      </c>
      <c r="B1091" t="s">
        <v>179</v>
      </c>
      <c r="C1091" s="244">
        <v>33161</v>
      </c>
      <c r="D1091" s="244">
        <v>33387</v>
      </c>
      <c r="E1091">
        <v>1991</v>
      </c>
      <c r="F1091">
        <v>2</v>
      </c>
      <c r="G1091">
        <v>10</v>
      </c>
      <c r="H1091">
        <v>31.82</v>
      </c>
      <c r="I1091">
        <v>2.4440050000000002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</row>
    <row r="1092" spans="1:25" x14ac:dyDescent="0.2">
      <c r="A1092" t="s">
        <v>143</v>
      </c>
      <c r="B1092" t="s">
        <v>179</v>
      </c>
      <c r="C1092" s="244">
        <v>33161</v>
      </c>
      <c r="D1092" s="244">
        <v>33387</v>
      </c>
      <c r="E1092">
        <v>1991</v>
      </c>
      <c r="F1092">
        <v>2</v>
      </c>
      <c r="G1092">
        <v>11</v>
      </c>
      <c r="H1092">
        <v>28.19</v>
      </c>
      <c r="I1092">
        <v>2.583831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</row>
    <row r="1093" spans="1:25" x14ac:dyDescent="0.2">
      <c r="A1093" t="s">
        <v>143</v>
      </c>
      <c r="B1093" t="s">
        <v>179</v>
      </c>
      <c r="C1093" s="244">
        <v>33161</v>
      </c>
      <c r="D1093" s="244">
        <v>33387</v>
      </c>
      <c r="E1093">
        <v>1991</v>
      </c>
      <c r="F1093">
        <v>2</v>
      </c>
      <c r="G1093">
        <v>12</v>
      </c>
      <c r="H1093">
        <v>31.1</v>
      </c>
      <c r="I1093">
        <v>2.7909510000000002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</row>
    <row r="1094" spans="1:25" x14ac:dyDescent="0.2">
      <c r="A1094" t="s">
        <v>143</v>
      </c>
      <c r="B1094" t="s">
        <v>179</v>
      </c>
      <c r="C1094" s="244">
        <v>33161</v>
      </c>
      <c r="D1094" s="244">
        <v>33387</v>
      </c>
      <c r="E1094">
        <v>1991</v>
      </c>
      <c r="F1094">
        <v>2</v>
      </c>
      <c r="G1094">
        <v>13</v>
      </c>
      <c r="H1094">
        <v>30.25</v>
      </c>
      <c r="I1094">
        <v>2.9421339999999998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</row>
    <row r="1095" spans="1:25" x14ac:dyDescent="0.2">
      <c r="A1095" t="s">
        <v>143</v>
      </c>
      <c r="B1095" t="s">
        <v>179</v>
      </c>
      <c r="C1095" s="244">
        <v>33161</v>
      </c>
      <c r="D1095" s="244">
        <v>33387</v>
      </c>
      <c r="E1095">
        <v>1991</v>
      </c>
      <c r="F1095">
        <v>2</v>
      </c>
      <c r="G1095">
        <v>14</v>
      </c>
      <c r="H1095">
        <v>31.58</v>
      </c>
      <c r="I1095">
        <v>2.794333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</row>
    <row r="1096" spans="1:25" x14ac:dyDescent="0.2">
      <c r="A1096" t="s">
        <v>143</v>
      </c>
      <c r="B1096" t="s">
        <v>179</v>
      </c>
      <c r="C1096" s="244">
        <v>33161</v>
      </c>
      <c r="D1096" s="244">
        <v>33387</v>
      </c>
      <c r="E1096">
        <v>1991</v>
      </c>
      <c r="F1096">
        <v>3</v>
      </c>
      <c r="G1096">
        <v>1</v>
      </c>
      <c r="H1096">
        <v>28.8</v>
      </c>
      <c r="I1096">
        <v>2.1472899999999999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</row>
    <row r="1097" spans="1:25" x14ac:dyDescent="0.2">
      <c r="A1097" t="s">
        <v>143</v>
      </c>
      <c r="B1097" t="s">
        <v>179</v>
      </c>
      <c r="C1097" s="244">
        <v>33161</v>
      </c>
      <c r="D1097" s="244">
        <v>33387</v>
      </c>
      <c r="E1097">
        <v>1991</v>
      </c>
      <c r="F1097">
        <v>3</v>
      </c>
      <c r="G1097">
        <v>2</v>
      </c>
      <c r="H1097">
        <v>24.8</v>
      </c>
      <c r="I1097">
        <v>2.102074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</row>
    <row r="1098" spans="1:25" x14ac:dyDescent="0.2">
      <c r="A1098" t="s">
        <v>143</v>
      </c>
      <c r="B1098" t="s">
        <v>179</v>
      </c>
      <c r="C1098" s="244">
        <v>33161</v>
      </c>
      <c r="D1098" s="244">
        <v>33387</v>
      </c>
      <c r="E1098">
        <v>1991</v>
      </c>
      <c r="F1098">
        <v>3</v>
      </c>
      <c r="G1098">
        <v>3</v>
      </c>
      <c r="H1098">
        <v>31.1</v>
      </c>
      <c r="I1098">
        <v>2.1742520000000001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</row>
    <row r="1099" spans="1:25" x14ac:dyDescent="0.2">
      <c r="A1099" t="s">
        <v>143</v>
      </c>
      <c r="B1099" t="s">
        <v>179</v>
      </c>
      <c r="C1099" s="244">
        <v>33161</v>
      </c>
      <c r="D1099" s="244">
        <v>33387</v>
      </c>
      <c r="E1099">
        <v>1991</v>
      </c>
      <c r="F1099">
        <v>3</v>
      </c>
      <c r="G1099">
        <v>4</v>
      </c>
      <c r="H1099">
        <v>31.58</v>
      </c>
      <c r="I1099">
        <v>2.6216919999999999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</row>
    <row r="1100" spans="1:25" x14ac:dyDescent="0.2">
      <c r="A1100" t="s">
        <v>143</v>
      </c>
      <c r="B1100" t="s">
        <v>179</v>
      </c>
      <c r="C1100" s="244">
        <v>33161</v>
      </c>
      <c r="D1100" s="244">
        <v>33387</v>
      </c>
      <c r="E1100">
        <v>1991</v>
      </c>
      <c r="F1100">
        <v>3</v>
      </c>
      <c r="G1100">
        <v>5</v>
      </c>
      <c r="H1100">
        <v>30.01</v>
      </c>
      <c r="I1100">
        <v>2.6724519999999998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</row>
    <row r="1101" spans="1:25" x14ac:dyDescent="0.2">
      <c r="A1101" t="s">
        <v>143</v>
      </c>
      <c r="B1101" t="s">
        <v>179</v>
      </c>
      <c r="C1101" s="244">
        <v>33161</v>
      </c>
      <c r="D1101" s="244">
        <v>33387</v>
      </c>
      <c r="E1101">
        <v>1991</v>
      </c>
      <c r="F1101">
        <v>3</v>
      </c>
      <c r="G1101">
        <v>6</v>
      </c>
      <c r="H1101">
        <v>32.67</v>
      </c>
      <c r="I1101">
        <v>2.9781029999999999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</row>
    <row r="1102" spans="1:25" x14ac:dyDescent="0.2">
      <c r="A1102" t="s">
        <v>143</v>
      </c>
      <c r="B1102" t="s">
        <v>179</v>
      </c>
      <c r="C1102" s="244">
        <v>33161</v>
      </c>
      <c r="D1102" s="244">
        <v>33387</v>
      </c>
      <c r="E1102">
        <v>1991</v>
      </c>
      <c r="F1102">
        <v>3</v>
      </c>
      <c r="G1102">
        <v>7</v>
      </c>
      <c r="H1102">
        <v>29.52</v>
      </c>
      <c r="I1102">
        <v>2.8672770000000001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</row>
    <row r="1103" spans="1:25" x14ac:dyDescent="0.2">
      <c r="A1103" t="s">
        <v>143</v>
      </c>
      <c r="B1103" t="s">
        <v>179</v>
      </c>
      <c r="C1103" s="244">
        <v>33161</v>
      </c>
      <c r="D1103" s="244">
        <v>33387</v>
      </c>
      <c r="E1103">
        <v>1991</v>
      </c>
      <c r="F1103">
        <v>3</v>
      </c>
      <c r="G1103">
        <v>8</v>
      </c>
      <c r="H1103">
        <v>32.67</v>
      </c>
      <c r="I1103">
        <v>2.8409059999999999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</row>
    <row r="1104" spans="1:25" x14ac:dyDescent="0.2">
      <c r="A1104" t="s">
        <v>143</v>
      </c>
      <c r="B1104" t="s">
        <v>179</v>
      </c>
      <c r="C1104" s="244">
        <v>33161</v>
      </c>
      <c r="D1104" s="244">
        <v>33387</v>
      </c>
      <c r="E1104">
        <v>1991</v>
      </c>
      <c r="F1104">
        <v>3</v>
      </c>
      <c r="G1104">
        <v>9</v>
      </c>
      <c r="H1104">
        <v>28.92</v>
      </c>
      <c r="I1104">
        <v>2.5986790000000002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</row>
    <row r="1105" spans="1:25" x14ac:dyDescent="0.2">
      <c r="A1105" t="s">
        <v>143</v>
      </c>
      <c r="B1105" t="s">
        <v>179</v>
      </c>
      <c r="C1105" s="244">
        <v>33161</v>
      </c>
      <c r="D1105" s="244">
        <v>33387</v>
      </c>
      <c r="E1105">
        <v>1991</v>
      </c>
      <c r="F1105">
        <v>3</v>
      </c>
      <c r="G1105">
        <v>10</v>
      </c>
      <c r="H1105">
        <v>33.270000000000003</v>
      </c>
      <c r="I1105">
        <v>2.5803410000000002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</row>
    <row r="1106" spans="1:25" x14ac:dyDescent="0.2">
      <c r="A1106" t="s">
        <v>143</v>
      </c>
      <c r="B1106" t="s">
        <v>179</v>
      </c>
      <c r="C1106" s="244">
        <v>33161</v>
      </c>
      <c r="D1106" s="244">
        <v>33387</v>
      </c>
      <c r="E1106">
        <v>1991</v>
      </c>
      <c r="F1106">
        <v>3</v>
      </c>
      <c r="G1106">
        <v>11</v>
      </c>
      <c r="H1106">
        <v>32.31</v>
      </c>
      <c r="I1106">
        <v>2.9014000000000002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</row>
    <row r="1107" spans="1:25" x14ac:dyDescent="0.2">
      <c r="A1107" t="s">
        <v>143</v>
      </c>
      <c r="B1107" t="s">
        <v>179</v>
      </c>
      <c r="C1107" s="244">
        <v>33161</v>
      </c>
      <c r="D1107" s="244">
        <v>33387</v>
      </c>
      <c r="E1107">
        <v>1991</v>
      </c>
      <c r="F1107">
        <v>3</v>
      </c>
      <c r="G1107">
        <v>12</v>
      </c>
      <c r="H1107">
        <v>30.61</v>
      </c>
      <c r="I1107">
        <v>2.533423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</row>
    <row r="1108" spans="1:25" x14ac:dyDescent="0.2">
      <c r="A1108" t="s">
        <v>143</v>
      </c>
      <c r="B1108" t="s">
        <v>179</v>
      </c>
      <c r="C1108" s="244">
        <v>33161</v>
      </c>
      <c r="D1108" s="244">
        <v>33387</v>
      </c>
      <c r="E1108">
        <v>1991</v>
      </c>
      <c r="F1108">
        <v>3</v>
      </c>
      <c r="G1108">
        <v>13</v>
      </c>
      <c r="H1108">
        <v>26.26</v>
      </c>
      <c r="I1108">
        <v>3.3025000000000002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</row>
    <row r="1109" spans="1:25" x14ac:dyDescent="0.2">
      <c r="A1109" t="s">
        <v>143</v>
      </c>
      <c r="B1109" t="s">
        <v>179</v>
      </c>
      <c r="C1109" s="244">
        <v>33161</v>
      </c>
      <c r="D1109" s="244">
        <v>33387</v>
      </c>
      <c r="E1109">
        <v>1991</v>
      </c>
      <c r="F1109">
        <v>3</v>
      </c>
      <c r="G1109">
        <v>14</v>
      </c>
      <c r="H1109">
        <v>33.4</v>
      </c>
      <c r="I1109">
        <v>2.388522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</row>
    <row r="1110" spans="1:25" x14ac:dyDescent="0.2">
      <c r="A1110" t="s">
        <v>143</v>
      </c>
      <c r="B1110" t="s">
        <v>179</v>
      </c>
      <c r="C1110" s="244">
        <v>33161</v>
      </c>
      <c r="D1110" s="244">
        <v>33387</v>
      </c>
      <c r="E1110">
        <v>1991</v>
      </c>
      <c r="F1110">
        <v>4</v>
      </c>
      <c r="G1110">
        <v>1</v>
      </c>
      <c r="H1110">
        <v>28.43</v>
      </c>
      <c r="I1110">
        <v>2.1346750000000001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</row>
    <row r="1111" spans="1:25" x14ac:dyDescent="0.2">
      <c r="A1111" t="s">
        <v>143</v>
      </c>
      <c r="B1111" t="s">
        <v>179</v>
      </c>
      <c r="C1111" s="244">
        <v>33161</v>
      </c>
      <c r="D1111" s="244">
        <v>33387</v>
      </c>
      <c r="E1111">
        <v>1991</v>
      </c>
      <c r="F1111">
        <v>4</v>
      </c>
      <c r="G1111">
        <v>2</v>
      </c>
      <c r="H1111">
        <v>24.68</v>
      </c>
      <c r="I1111">
        <v>2.1778309999999999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</row>
    <row r="1112" spans="1:25" x14ac:dyDescent="0.2">
      <c r="A1112" t="s">
        <v>143</v>
      </c>
      <c r="B1112" t="s">
        <v>179</v>
      </c>
      <c r="C1112" s="244">
        <v>33161</v>
      </c>
      <c r="D1112" s="244">
        <v>33387</v>
      </c>
      <c r="E1112">
        <v>1991</v>
      </c>
      <c r="F1112">
        <v>4</v>
      </c>
      <c r="G1112">
        <v>3</v>
      </c>
      <c r="H1112">
        <v>33.15</v>
      </c>
      <c r="I1112">
        <v>2.2674089999999998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</row>
    <row r="1113" spans="1:25" x14ac:dyDescent="0.2">
      <c r="A1113" t="s">
        <v>143</v>
      </c>
      <c r="B1113" t="s">
        <v>179</v>
      </c>
      <c r="C1113" s="244">
        <v>33161</v>
      </c>
      <c r="D1113" s="244">
        <v>33387</v>
      </c>
      <c r="E1113">
        <v>1991</v>
      </c>
      <c r="F1113">
        <v>4</v>
      </c>
      <c r="G1113">
        <v>4</v>
      </c>
      <c r="H1113">
        <v>32.43</v>
      </c>
      <c r="I1113">
        <v>2.489169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</row>
    <row r="1114" spans="1:25" x14ac:dyDescent="0.2">
      <c r="A1114" t="s">
        <v>143</v>
      </c>
      <c r="B1114" t="s">
        <v>179</v>
      </c>
      <c r="C1114" s="244">
        <v>33161</v>
      </c>
      <c r="D1114" s="244">
        <v>33387</v>
      </c>
      <c r="E1114">
        <v>1991</v>
      </c>
      <c r="F1114">
        <v>4</v>
      </c>
      <c r="G1114">
        <v>5</v>
      </c>
      <c r="H1114">
        <v>30.01</v>
      </c>
      <c r="I1114">
        <v>2.9199099999999998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</row>
    <row r="1115" spans="1:25" x14ac:dyDescent="0.2">
      <c r="A1115" t="s">
        <v>143</v>
      </c>
      <c r="B1115" t="s">
        <v>179</v>
      </c>
      <c r="C1115" s="244">
        <v>33161</v>
      </c>
      <c r="D1115" s="244">
        <v>33387</v>
      </c>
      <c r="E1115">
        <v>1991</v>
      </c>
      <c r="F1115">
        <v>4</v>
      </c>
      <c r="G1115">
        <v>6</v>
      </c>
      <c r="H1115">
        <v>25.65</v>
      </c>
      <c r="I1115">
        <v>3.1612149999999999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</row>
    <row r="1116" spans="1:25" x14ac:dyDescent="0.2">
      <c r="A1116" t="s">
        <v>143</v>
      </c>
      <c r="B1116" t="s">
        <v>179</v>
      </c>
      <c r="C1116" s="244">
        <v>33161</v>
      </c>
      <c r="D1116" s="244">
        <v>33387</v>
      </c>
      <c r="E1116">
        <v>1991</v>
      </c>
      <c r="F1116">
        <v>4</v>
      </c>
      <c r="G1116">
        <v>7</v>
      </c>
      <c r="H1116">
        <v>31.82</v>
      </c>
      <c r="I1116">
        <v>3.084813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</row>
    <row r="1117" spans="1:25" x14ac:dyDescent="0.2">
      <c r="A1117" t="s">
        <v>143</v>
      </c>
      <c r="B1117" t="s">
        <v>179</v>
      </c>
      <c r="C1117" s="244">
        <v>33161</v>
      </c>
      <c r="D1117" s="244">
        <v>33387</v>
      </c>
      <c r="E1117">
        <v>1991</v>
      </c>
      <c r="F1117">
        <v>4</v>
      </c>
      <c r="G1117">
        <v>8</v>
      </c>
      <c r="H1117">
        <v>33.76</v>
      </c>
      <c r="I1117">
        <v>2.7630880000000002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</row>
    <row r="1118" spans="1:25" x14ac:dyDescent="0.2">
      <c r="A1118" t="s">
        <v>143</v>
      </c>
      <c r="B1118" t="s">
        <v>179</v>
      </c>
      <c r="C1118" s="244">
        <v>33161</v>
      </c>
      <c r="D1118" s="244">
        <v>33387</v>
      </c>
      <c r="E1118">
        <v>1991</v>
      </c>
      <c r="F1118">
        <v>4</v>
      </c>
      <c r="G1118">
        <v>9</v>
      </c>
      <c r="H1118">
        <v>33.880000000000003</v>
      </c>
      <c r="I1118">
        <v>2.6230790000000002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</row>
    <row r="1119" spans="1:25" x14ac:dyDescent="0.2">
      <c r="A1119" t="s">
        <v>143</v>
      </c>
      <c r="B1119" t="s">
        <v>179</v>
      </c>
      <c r="C1119" s="244">
        <v>33161</v>
      </c>
      <c r="D1119" s="244">
        <v>33387</v>
      </c>
      <c r="E1119">
        <v>1991</v>
      </c>
      <c r="F1119">
        <v>4</v>
      </c>
      <c r="G1119">
        <v>10</v>
      </c>
      <c r="H1119">
        <v>29.52</v>
      </c>
      <c r="I1119">
        <v>2.5599319999999999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</row>
    <row r="1120" spans="1:25" x14ac:dyDescent="0.2">
      <c r="A1120" t="s">
        <v>143</v>
      </c>
      <c r="B1120" t="s">
        <v>179</v>
      </c>
      <c r="C1120" s="244">
        <v>33161</v>
      </c>
      <c r="D1120" s="244">
        <v>33387</v>
      </c>
      <c r="E1120">
        <v>1991</v>
      </c>
      <c r="F1120">
        <v>4</v>
      </c>
      <c r="G1120">
        <v>11</v>
      </c>
      <c r="H1120">
        <v>33.270000000000003</v>
      </c>
      <c r="I1120">
        <v>2.3829530000000001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</row>
    <row r="1121" spans="1:25" x14ac:dyDescent="0.2">
      <c r="A1121" t="s">
        <v>143</v>
      </c>
      <c r="B1121" t="s">
        <v>179</v>
      </c>
      <c r="C1121" s="244">
        <v>33161</v>
      </c>
      <c r="D1121" s="244">
        <v>33387</v>
      </c>
      <c r="E1121">
        <v>1991</v>
      </c>
      <c r="F1121">
        <v>4</v>
      </c>
      <c r="G1121">
        <v>12</v>
      </c>
      <c r="H1121">
        <v>33.76</v>
      </c>
      <c r="I1121">
        <v>2.4241299999999999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</row>
    <row r="1122" spans="1:25" x14ac:dyDescent="0.2">
      <c r="A1122" t="s">
        <v>143</v>
      </c>
      <c r="B1122" t="s">
        <v>179</v>
      </c>
      <c r="C1122" s="244">
        <v>33161</v>
      </c>
      <c r="D1122" s="244">
        <v>33387</v>
      </c>
      <c r="E1122">
        <v>1991</v>
      </c>
      <c r="F1122">
        <v>4</v>
      </c>
      <c r="G1122">
        <v>13</v>
      </c>
      <c r="H1122">
        <v>26.86</v>
      </c>
      <c r="I1122">
        <v>2.9183569999999999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</row>
    <row r="1123" spans="1:25" x14ac:dyDescent="0.2">
      <c r="A1123" t="s">
        <v>143</v>
      </c>
      <c r="B1123" t="s">
        <v>179</v>
      </c>
      <c r="C1123" s="244">
        <v>33161</v>
      </c>
      <c r="D1123" s="244">
        <v>33387</v>
      </c>
      <c r="E1123">
        <v>1991</v>
      </c>
      <c r="F1123">
        <v>4</v>
      </c>
      <c r="G1123">
        <v>14</v>
      </c>
      <c r="H1123">
        <v>36.18</v>
      </c>
      <c r="I1123">
        <v>2.5844619999999998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</row>
    <row r="1124" spans="1:25" x14ac:dyDescent="0.2">
      <c r="A1124" t="s">
        <v>143</v>
      </c>
      <c r="B1124" t="s">
        <v>179</v>
      </c>
      <c r="C1124" s="244" t="s">
        <v>280</v>
      </c>
      <c r="D1124" s="244" t="s">
        <v>280</v>
      </c>
      <c r="E1124">
        <v>1992</v>
      </c>
      <c r="F1124">
        <v>1</v>
      </c>
      <c r="G1124">
        <v>1</v>
      </c>
      <c r="H1124">
        <v>17.169899999999998</v>
      </c>
      <c r="I1124" t="s">
        <v>17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</row>
    <row r="1125" spans="1:25" x14ac:dyDescent="0.2">
      <c r="A1125" t="s">
        <v>143</v>
      </c>
      <c r="B1125" t="s">
        <v>179</v>
      </c>
      <c r="C1125" s="244" t="s">
        <v>280</v>
      </c>
      <c r="D1125" s="244" t="s">
        <v>280</v>
      </c>
      <c r="E1125">
        <v>1992</v>
      </c>
      <c r="F1125">
        <v>1</v>
      </c>
      <c r="G1125">
        <v>2</v>
      </c>
      <c r="H1125">
        <v>22.8811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</row>
    <row r="1126" spans="1:25" x14ac:dyDescent="0.2">
      <c r="A1126" t="s">
        <v>143</v>
      </c>
      <c r="B1126" t="s">
        <v>179</v>
      </c>
      <c r="C1126" s="244" t="s">
        <v>280</v>
      </c>
      <c r="D1126" s="244" t="s">
        <v>280</v>
      </c>
      <c r="E1126">
        <v>1992</v>
      </c>
      <c r="F1126">
        <v>1</v>
      </c>
      <c r="G1126">
        <v>3</v>
      </c>
      <c r="H1126">
        <v>23.207799999999999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</row>
    <row r="1127" spans="1:25" x14ac:dyDescent="0.2">
      <c r="A1127" t="s">
        <v>143</v>
      </c>
      <c r="B1127" t="s">
        <v>179</v>
      </c>
      <c r="C1127" s="244" t="s">
        <v>280</v>
      </c>
      <c r="D1127" s="244" t="s">
        <v>280</v>
      </c>
      <c r="E1127">
        <v>1992</v>
      </c>
      <c r="F1127">
        <v>1</v>
      </c>
      <c r="G1127">
        <v>4</v>
      </c>
      <c r="H1127">
        <v>28.580200000000001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</row>
    <row r="1128" spans="1:25" x14ac:dyDescent="0.2">
      <c r="A1128" t="s">
        <v>143</v>
      </c>
      <c r="B1128" t="s">
        <v>179</v>
      </c>
      <c r="C1128" s="244" t="s">
        <v>280</v>
      </c>
      <c r="D1128" s="244" t="s">
        <v>280</v>
      </c>
      <c r="E1128">
        <v>1992</v>
      </c>
      <c r="F1128">
        <v>1</v>
      </c>
      <c r="G1128">
        <v>5</v>
      </c>
      <c r="H1128">
        <v>38.332799999999999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</row>
    <row r="1129" spans="1:25" x14ac:dyDescent="0.2">
      <c r="A1129" t="s">
        <v>143</v>
      </c>
      <c r="B1129" t="s">
        <v>179</v>
      </c>
      <c r="C1129" s="244" t="s">
        <v>280</v>
      </c>
      <c r="D1129" s="244" t="s">
        <v>280</v>
      </c>
      <c r="E1129">
        <v>1992</v>
      </c>
      <c r="F1129">
        <v>1</v>
      </c>
      <c r="G1129">
        <v>6</v>
      </c>
      <c r="H1129">
        <v>38.235999999999997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</row>
    <row r="1130" spans="1:25" x14ac:dyDescent="0.2">
      <c r="A1130" t="s">
        <v>143</v>
      </c>
      <c r="B1130" t="s">
        <v>179</v>
      </c>
      <c r="C1130" s="244" t="s">
        <v>280</v>
      </c>
      <c r="D1130" s="244" t="s">
        <v>280</v>
      </c>
      <c r="E1130">
        <v>1992</v>
      </c>
      <c r="F1130">
        <v>1</v>
      </c>
      <c r="G1130">
        <v>7</v>
      </c>
      <c r="H1130">
        <v>41.406199999999998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</row>
    <row r="1131" spans="1:25" x14ac:dyDescent="0.2">
      <c r="A1131" t="s">
        <v>143</v>
      </c>
      <c r="B1131" t="s">
        <v>179</v>
      </c>
      <c r="C1131" s="244" t="s">
        <v>280</v>
      </c>
      <c r="D1131" s="244" t="s">
        <v>280</v>
      </c>
      <c r="E1131">
        <v>1992</v>
      </c>
      <c r="F1131">
        <v>1</v>
      </c>
      <c r="G1131">
        <v>8</v>
      </c>
      <c r="H1131">
        <v>45.677500000000002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</row>
    <row r="1132" spans="1:25" x14ac:dyDescent="0.2">
      <c r="A1132" t="s">
        <v>143</v>
      </c>
      <c r="B1132" t="s">
        <v>179</v>
      </c>
      <c r="C1132" s="244" t="s">
        <v>280</v>
      </c>
      <c r="D1132" s="244" t="s">
        <v>280</v>
      </c>
      <c r="E1132">
        <v>1992</v>
      </c>
      <c r="F1132">
        <v>1</v>
      </c>
      <c r="G1132">
        <v>9</v>
      </c>
      <c r="H1132">
        <v>37.122799999999998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</row>
    <row r="1133" spans="1:25" x14ac:dyDescent="0.2">
      <c r="A1133" t="s">
        <v>143</v>
      </c>
      <c r="B1133" t="s">
        <v>179</v>
      </c>
      <c r="C1133" s="244" t="s">
        <v>280</v>
      </c>
      <c r="D1133" s="244" t="s">
        <v>280</v>
      </c>
      <c r="E1133">
        <v>1992</v>
      </c>
      <c r="F1133">
        <v>1</v>
      </c>
      <c r="G1133">
        <v>10</v>
      </c>
      <c r="H1133">
        <v>36.191099999999999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</row>
    <row r="1134" spans="1:25" x14ac:dyDescent="0.2">
      <c r="A1134" t="s">
        <v>143</v>
      </c>
      <c r="B1134" t="s">
        <v>179</v>
      </c>
      <c r="C1134" s="244" t="s">
        <v>280</v>
      </c>
      <c r="D1134" s="244" t="s">
        <v>280</v>
      </c>
      <c r="E1134">
        <v>1992</v>
      </c>
      <c r="F1134">
        <v>1</v>
      </c>
      <c r="G1134">
        <v>11</v>
      </c>
      <c r="H1134">
        <v>41.8902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</row>
    <row r="1135" spans="1:25" x14ac:dyDescent="0.2">
      <c r="A1135" t="s">
        <v>143</v>
      </c>
      <c r="B1135" t="s">
        <v>179</v>
      </c>
      <c r="C1135" s="244" t="s">
        <v>280</v>
      </c>
      <c r="D1135" s="244" t="s">
        <v>280</v>
      </c>
      <c r="E1135">
        <v>1992</v>
      </c>
      <c r="F1135">
        <v>1</v>
      </c>
      <c r="G1135">
        <v>12</v>
      </c>
      <c r="H1135">
        <v>42.059600000000003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</row>
    <row r="1136" spans="1:25" x14ac:dyDescent="0.2">
      <c r="A1136" t="s">
        <v>143</v>
      </c>
      <c r="B1136" t="s">
        <v>179</v>
      </c>
      <c r="C1136" s="244" t="s">
        <v>280</v>
      </c>
      <c r="D1136" s="244" t="s">
        <v>280</v>
      </c>
      <c r="E1136">
        <v>1992</v>
      </c>
      <c r="F1136">
        <v>1</v>
      </c>
      <c r="G1136">
        <v>13</v>
      </c>
      <c r="H1136">
        <v>40.825400000000002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</row>
    <row r="1137" spans="1:25" x14ac:dyDescent="0.2">
      <c r="A1137" t="s">
        <v>143</v>
      </c>
      <c r="B1137" t="s">
        <v>179</v>
      </c>
      <c r="C1137" s="244" t="s">
        <v>280</v>
      </c>
      <c r="D1137" s="244" t="s">
        <v>280</v>
      </c>
      <c r="E1137">
        <v>1992</v>
      </c>
      <c r="F1137">
        <v>1</v>
      </c>
      <c r="G1137">
        <v>14</v>
      </c>
      <c r="H1137">
        <v>36.045900000000003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</row>
    <row r="1138" spans="1:25" x14ac:dyDescent="0.2">
      <c r="A1138" t="s">
        <v>143</v>
      </c>
      <c r="B1138" t="s">
        <v>179</v>
      </c>
      <c r="C1138" s="244" t="s">
        <v>280</v>
      </c>
      <c r="D1138" s="244" t="s">
        <v>280</v>
      </c>
      <c r="E1138">
        <v>1992</v>
      </c>
      <c r="F1138">
        <v>2</v>
      </c>
      <c r="G1138">
        <v>1</v>
      </c>
      <c r="H1138">
        <v>16.8795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</row>
    <row r="1139" spans="1:25" x14ac:dyDescent="0.2">
      <c r="A1139" t="s">
        <v>143</v>
      </c>
      <c r="B1139" t="s">
        <v>179</v>
      </c>
      <c r="C1139" s="244" t="s">
        <v>280</v>
      </c>
      <c r="D1139" s="244" t="s">
        <v>280</v>
      </c>
      <c r="E1139">
        <v>1992</v>
      </c>
      <c r="F1139">
        <v>2</v>
      </c>
      <c r="G1139">
        <v>2</v>
      </c>
      <c r="H1139">
        <v>14.895099999999999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</row>
    <row r="1140" spans="1:25" x14ac:dyDescent="0.2">
      <c r="A1140" t="s">
        <v>143</v>
      </c>
      <c r="B1140" t="s">
        <v>179</v>
      </c>
      <c r="C1140" s="244" t="s">
        <v>280</v>
      </c>
      <c r="D1140" s="244" t="s">
        <v>280</v>
      </c>
      <c r="E1140">
        <v>1992</v>
      </c>
      <c r="F1140">
        <v>2</v>
      </c>
      <c r="G1140">
        <v>3</v>
      </c>
      <c r="H1140">
        <v>24.272600000000001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</row>
    <row r="1141" spans="1:25" x14ac:dyDescent="0.2">
      <c r="A1141" t="s">
        <v>143</v>
      </c>
      <c r="B1141" t="s">
        <v>179</v>
      </c>
      <c r="C1141" s="244" t="s">
        <v>280</v>
      </c>
      <c r="D1141" s="244" t="s">
        <v>280</v>
      </c>
      <c r="E1141">
        <v>1992</v>
      </c>
      <c r="F1141">
        <v>2</v>
      </c>
      <c r="G1141">
        <v>4</v>
      </c>
      <c r="H1141">
        <v>35.392499999999998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</row>
    <row r="1142" spans="1:25" x14ac:dyDescent="0.2">
      <c r="A1142" t="s">
        <v>143</v>
      </c>
      <c r="B1142" t="s">
        <v>179</v>
      </c>
      <c r="C1142" s="244" t="s">
        <v>280</v>
      </c>
      <c r="D1142" s="244" t="s">
        <v>280</v>
      </c>
      <c r="E1142">
        <v>1992</v>
      </c>
      <c r="F1142">
        <v>2</v>
      </c>
      <c r="G1142">
        <v>5</v>
      </c>
      <c r="H1142">
        <v>33.7348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</row>
    <row r="1143" spans="1:25" x14ac:dyDescent="0.2">
      <c r="A1143" t="s">
        <v>143</v>
      </c>
      <c r="B1143" t="s">
        <v>179</v>
      </c>
      <c r="C1143" s="244" t="s">
        <v>280</v>
      </c>
      <c r="D1143" s="244" t="s">
        <v>280</v>
      </c>
      <c r="E1143">
        <v>1992</v>
      </c>
      <c r="F1143">
        <v>2</v>
      </c>
      <c r="G1143">
        <v>6</v>
      </c>
      <c r="H1143">
        <v>43.100200000000001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</row>
    <row r="1144" spans="1:25" x14ac:dyDescent="0.2">
      <c r="A1144" t="s">
        <v>143</v>
      </c>
      <c r="B1144" t="s">
        <v>179</v>
      </c>
      <c r="C1144" s="244" t="s">
        <v>280</v>
      </c>
      <c r="D1144" s="244" t="s">
        <v>280</v>
      </c>
      <c r="E1144">
        <v>1992</v>
      </c>
      <c r="F1144">
        <v>2</v>
      </c>
      <c r="G1144">
        <v>7</v>
      </c>
      <c r="H1144">
        <v>34.545499999999997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</row>
    <row r="1145" spans="1:25" x14ac:dyDescent="0.2">
      <c r="A1145" t="s">
        <v>143</v>
      </c>
      <c r="B1145" t="s">
        <v>179</v>
      </c>
      <c r="C1145" s="244" t="s">
        <v>280</v>
      </c>
      <c r="D1145" s="244" t="s">
        <v>280</v>
      </c>
      <c r="E1145">
        <v>1992</v>
      </c>
      <c r="F1145">
        <v>2</v>
      </c>
      <c r="G1145">
        <v>8</v>
      </c>
      <c r="H1145">
        <v>41.018999999999998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</row>
    <row r="1146" spans="1:25" x14ac:dyDescent="0.2">
      <c r="A1146" t="s">
        <v>143</v>
      </c>
      <c r="B1146" t="s">
        <v>179</v>
      </c>
      <c r="C1146" s="244" t="s">
        <v>280</v>
      </c>
      <c r="D1146" s="244" t="s">
        <v>280</v>
      </c>
      <c r="E1146">
        <v>1992</v>
      </c>
      <c r="F1146">
        <v>2</v>
      </c>
      <c r="G1146">
        <v>9</v>
      </c>
      <c r="H1146">
        <v>41.575600000000001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</row>
    <row r="1147" spans="1:25" x14ac:dyDescent="0.2">
      <c r="A1147" t="s">
        <v>143</v>
      </c>
      <c r="B1147" t="s">
        <v>179</v>
      </c>
      <c r="C1147" s="244" t="s">
        <v>280</v>
      </c>
      <c r="D1147" s="244" t="s">
        <v>280</v>
      </c>
      <c r="E1147">
        <v>1992</v>
      </c>
      <c r="F1147">
        <v>2</v>
      </c>
      <c r="G1147">
        <v>10</v>
      </c>
      <c r="H1147">
        <v>38.744199999999999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</row>
    <row r="1148" spans="1:25" x14ac:dyDescent="0.2">
      <c r="A1148" t="s">
        <v>143</v>
      </c>
      <c r="B1148" t="s">
        <v>179</v>
      </c>
      <c r="C1148" s="244" t="s">
        <v>280</v>
      </c>
      <c r="D1148" s="244" t="s">
        <v>280</v>
      </c>
      <c r="E1148">
        <v>1992</v>
      </c>
      <c r="F1148">
        <v>2</v>
      </c>
      <c r="G1148">
        <v>11</v>
      </c>
      <c r="H1148">
        <v>37.6068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</row>
    <row r="1149" spans="1:25" x14ac:dyDescent="0.2">
      <c r="A1149" t="s">
        <v>143</v>
      </c>
      <c r="B1149" t="s">
        <v>179</v>
      </c>
      <c r="C1149" s="244" t="s">
        <v>280</v>
      </c>
      <c r="D1149" s="244" t="s">
        <v>280</v>
      </c>
      <c r="E1149">
        <v>1992</v>
      </c>
      <c r="F1149">
        <v>2</v>
      </c>
      <c r="G1149">
        <v>12</v>
      </c>
      <c r="H1149">
        <v>45.157200000000003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</row>
    <row r="1150" spans="1:25" x14ac:dyDescent="0.2">
      <c r="A1150" t="s">
        <v>143</v>
      </c>
      <c r="B1150" t="s">
        <v>179</v>
      </c>
      <c r="C1150" s="244" t="s">
        <v>280</v>
      </c>
      <c r="D1150" s="244" t="s">
        <v>280</v>
      </c>
      <c r="E1150">
        <v>1992</v>
      </c>
      <c r="F1150">
        <v>2</v>
      </c>
      <c r="G1150">
        <v>13</v>
      </c>
      <c r="H1150">
        <v>38.913600000000002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</row>
    <row r="1151" spans="1:25" x14ac:dyDescent="0.2">
      <c r="A1151" t="s">
        <v>143</v>
      </c>
      <c r="B1151" t="s">
        <v>179</v>
      </c>
      <c r="C1151" s="244" t="s">
        <v>280</v>
      </c>
      <c r="D1151" s="244" t="s">
        <v>280</v>
      </c>
      <c r="E1151">
        <v>1992</v>
      </c>
      <c r="F1151">
        <v>2</v>
      </c>
      <c r="G1151">
        <v>14</v>
      </c>
      <c r="H1151">
        <v>43.463200000000001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</row>
    <row r="1152" spans="1:25" x14ac:dyDescent="0.2">
      <c r="A1152" t="s">
        <v>143</v>
      </c>
      <c r="B1152" t="s">
        <v>179</v>
      </c>
      <c r="C1152" s="244" t="s">
        <v>280</v>
      </c>
      <c r="D1152" s="244" t="s">
        <v>280</v>
      </c>
      <c r="E1152">
        <v>1992</v>
      </c>
      <c r="F1152">
        <v>3</v>
      </c>
      <c r="G1152">
        <v>1</v>
      </c>
      <c r="H1152">
        <v>24.393599999999999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</row>
    <row r="1153" spans="1:25" x14ac:dyDescent="0.2">
      <c r="A1153" t="s">
        <v>143</v>
      </c>
      <c r="B1153" t="s">
        <v>179</v>
      </c>
      <c r="C1153" s="244" t="s">
        <v>280</v>
      </c>
      <c r="D1153" s="244" t="s">
        <v>280</v>
      </c>
      <c r="E1153">
        <v>1992</v>
      </c>
      <c r="F1153">
        <v>3</v>
      </c>
      <c r="G1153">
        <v>2</v>
      </c>
      <c r="H1153">
        <v>14.6652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</row>
    <row r="1154" spans="1:25" x14ac:dyDescent="0.2">
      <c r="A1154" t="s">
        <v>143</v>
      </c>
      <c r="B1154" t="s">
        <v>179</v>
      </c>
      <c r="C1154" s="244" t="s">
        <v>280</v>
      </c>
      <c r="D1154" s="244" t="s">
        <v>280</v>
      </c>
      <c r="E1154">
        <v>1992</v>
      </c>
      <c r="F1154">
        <v>3</v>
      </c>
      <c r="G1154">
        <v>3</v>
      </c>
      <c r="H1154">
        <v>30.165299999999998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</row>
    <row r="1155" spans="1:25" x14ac:dyDescent="0.2">
      <c r="A1155" t="s">
        <v>143</v>
      </c>
      <c r="B1155" t="s">
        <v>179</v>
      </c>
      <c r="C1155" s="244" t="s">
        <v>280</v>
      </c>
      <c r="D1155" s="244" t="s">
        <v>280</v>
      </c>
      <c r="E1155">
        <v>1992</v>
      </c>
      <c r="F1155">
        <v>3</v>
      </c>
      <c r="G1155">
        <v>4</v>
      </c>
      <c r="H1155">
        <v>37.703600000000002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</row>
    <row r="1156" spans="1:25" x14ac:dyDescent="0.2">
      <c r="A1156" t="s">
        <v>143</v>
      </c>
      <c r="B1156" t="s">
        <v>179</v>
      </c>
      <c r="C1156" s="244" t="s">
        <v>280</v>
      </c>
      <c r="D1156" s="244" t="s">
        <v>280</v>
      </c>
      <c r="E1156">
        <v>1992</v>
      </c>
      <c r="F1156">
        <v>3</v>
      </c>
      <c r="G1156">
        <v>5</v>
      </c>
      <c r="H1156">
        <v>38.453800000000001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</row>
    <row r="1157" spans="1:25" x14ac:dyDescent="0.2">
      <c r="A1157" t="s">
        <v>143</v>
      </c>
      <c r="B1157" t="s">
        <v>179</v>
      </c>
      <c r="C1157" s="244" t="s">
        <v>280</v>
      </c>
      <c r="D1157" s="244" t="s">
        <v>280</v>
      </c>
      <c r="E1157">
        <v>1992</v>
      </c>
      <c r="F1157">
        <v>3</v>
      </c>
      <c r="G1157">
        <v>6</v>
      </c>
      <c r="H1157">
        <v>43.995600000000003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</row>
    <row r="1158" spans="1:25" x14ac:dyDescent="0.2">
      <c r="A1158" t="s">
        <v>143</v>
      </c>
      <c r="B1158" t="s">
        <v>179</v>
      </c>
      <c r="C1158" s="244" t="s">
        <v>280</v>
      </c>
      <c r="D1158" s="244" t="s">
        <v>280</v>
      </c>
      <c r="E1158">
        <v>1992</v>
      </c>
      <c r="F1158">
        <v>3</v>
      </c>
      <c r="G1158">
        <v>7</v>
      </c>
      <c r="H1158">
        <v>41.14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</row>
    <row r="1159" spans="1:25" x14ac:dyDescent="0.2">
      <c r="A1159" t="s">
        <v>143</v>
      </c>
      <c r="B1159" t="s">
        <v>179</v>
      </c>
      <c r="C1159" s="244" t="s">
        <v>280</v>
      </c>
      <c r="D1159" s="244" t="s">
        <v>280</v>
      </c>
      <c r="E1159">
        <v>1992</v>
      </c>
      <c r="F1159">
        <v>3</v>
      </c>
      <c r="G1159">
        <v>8</v>
      </c>
      <c r="H1159">
        <v>40.365600000000001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</row>
    <row r="1160" spans="1:25" x14ac:dyDescent="0.2">
      <c r="A1160" t="s">
        <v>143</v>
      </c>
      <c r="B1160" t="s">
        <v>179</v>
      </c>
      <c r="C1160" s="244" t="s">
        <v>280</v>
      </c>
      <c r="D1160" s="244" t="s">
        <v>280</v>
      </c>
      <c r="E1160">
        <v>1992</v>
      </c>
      <c r="F1160">
        <v>3</v>
      </c>
      <c r="G1160">
        <v>9</v>
      </c>
      <c r="H1160">
        <v>35.997500000000002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</row>
    <row r="1161" spans="1:25" x14ac:dyDescent="0.2">
      <c r="A1161" t="s">
        <v>143</v>
      </c>
      <c r="B1161" t="s">
        <v>179</v>
      </c>
      <c r="C1161" s="244" t="s">
        <v>280</v>
      </c>
      <c r="D1161" s="244" t="s">
        <v>280</v>
      </c>
      <c r="E1161">
        <v>1992</v>
      </c>
      <c r="F1161">
        <v>3</v>
      </c>
      <c r="G1161">
        <v>10</v>
      </c>
      <c r="H1161">
        <v>40.171999999999997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</row>
    <row r="1162" spans="1:25" x14ac:dyDescent="0.2">
      <c r="A1162" t="s">
        <v>143</v>
      </c>
      <c r="B1162" t="s">
        <v>179</v>
      </c>
      <c r="C1162" s="244" t="s">
        <v>280</v>
      </c>
      <c r="D1162" s="244" t="s">
        <v>280</v>
      </c>
      <c r="E1162">
        <v>1992</v>
      </c>
      <c r="F1162">
        <v>3</v>
      </c>
      <c r="G1162">
        <v>11</v>
      </c>
      <c r="H1162">
        <v>43.124400000000001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</row>
    <row r="1163" spans="1:25" x14ac:dyDescent="0.2">
      <c r="A1163" t="s">
        <v>143</v>
      </c>
      <c r="B1163" t="s">
        <v>179</v>
      </c>
      <c r="C1163" s="244" t="s">
        <v>280</v>
      </c>
      <c r="D1163" s="244" t="s">
        <v>280</v>
      </c>
      <c r="E1163">
        <v>1992</v>
      </c>
      <c r="F1163">
        <v>3</v>
      </c>
      <c r="G1163">
        <v>12</v>
      </c>
      <c r="H1163">
        <v>36.905000000000001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</row>
    <row r="1164" spans="1:25" x14ac:dyDescent="0.2">
      <c r="A1164" t="s">
        <v>143</v>
      </c>
      <c r="B1164" t="s">
        <v>179</v>
      </c>
      <c r="C1164" s="244" t="s">
        <v>280</v>
      </c>
      <c r="D1164" s="244" t="s">
        <v>280</v>
      </c>
      <c r="E1164">
        <v>1992</v>
      </c>
      <c r="F1164">
        <v>3</v>
      </c>
      <c r="G1164">
        <v>13</v>
      </c>
      <c r="H1164">
        <v>34.9206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</row>
    <row r="1165" spans="1:25" x14ac:dyDescent="0.2">
      <c r="A1165" t="s">
        <v>143</v>
      </c>
      <c r="B1165" t="s">
        <v>179</v>
      </c>
      <c r="C1165" s="244" t="s">
        <v>280</v>
      </c>
      <c r="D1165" s="244" t="s">
        <v>280</v>
      </c>
      <c r="E1165">
        <v>1992</v>
      </c>
      <c r="F1165">
        <v>3</v>
      </c>
      <c r="G1165">
        <v>14</v>
      </c>
      <c r="H1165">
        <v>39.325000000000003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</row>
    <row r="1166" spans="1:25" x14ac:dyDescent="0.2">
      <c r="A1166" t="s">
        <v>143</v>
      </c>
      <c r="B1166" t="s">
        <v>179</v>
      </c>
      <c r="C1166" s="244" t="s">
        <v>280</v>
      </c>
      <c r="D1166" s="244" t="s">
        <v>280</v>
      </c>
      <c r="E1166">
        <v>1992</v>
      </c>
      <c r="F1166">
        <v>4</v>
      </c>
      <c r="G1166">
        <v>1</v>
      </c>
      <c r="H1166">
        <v>22.203499999999998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</row>
    <row r="1167" spans="1:25" x14ac:dyDescent="0.2">
      <c r="A1167" t="s">
        <v>143</v>
      </c>
      <c r="B1167" t="s">
        <v>179</v>
      </c>
      <c r="C1167" s="244" t="s">
        <v>280</v>
      </c>
      <c r="D1167" s="244" t="s">
        <v>280</v>
      </c>
      <c r="E1167">
        <v>1992</v>
      </c>
      <c r="F1167">
        <v>4</v>
      </c>
      <c r="G1167">
        <v>2</v>
      </c>
      <c r="H1167">
        <v>19.117999999999999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</row>
    <row r="1168" spans="1:25" x14ac:dyDescent="0.2">
      <c r="A1168" t="s">
        <v>143</v>
      </c>
      <c r="B1168" t="s">
        <v>179</v>
      </c>
      <c r="C1168" s="244" t="s">
        <v>280</v>
      </c>
      <c r="D1168" s="244" t="s">
        <v>280</v>
      </c>
      <c r="E1168">
        <v>1992</v>
      </c>
      <c r="F1168">
        <v>4</v>
      </c>
      <c r="G1168">
        <v>3</v>
      </c>
      <c r="H1168">
        <v>33.274999999999999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</row>
    <row r="1169" spans="1:25" x14ac:dyDescent="0.2">
      <c r="A1169" t="s">
        <v>143</v>
      </c>
      <c r="B1169" t="s">
        <v>179</v>
      </c>
      <c r="C1169" s="244" t="s">
        <v>280</v>
      </c>
      <c r="D1169" s="244" t="s">
        <v>280</v>
      </c>
      <c r="E1169">
        <v>1992</v>
      </c>
      <c r="F1169">
        <v>4</v>
      </c>
      <c r="G1169">
        <v>4</v>
      </c>
      <c r="H1169">
        <v>36.4452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</row>
    <row r="1170" spans="1:25" x14ac:dyDescent="0.2">
      <c r="A1170" t="s">
        <v>143</v>
      </c>
      <c r="B1170" t="s">
        <v>179</v>
      </c>
      <c r="C1170" s="244" t="s">
        <v>280</v>
      </c>
      <c r="D1170" s="244" t="s">
        <v>280</v>
      </c>
      <c r="E1170">
        <v>1992</v>
      </c>
      <c r="F1170">
        <v>4</v>
      </c>
      <c r="G1170">
        <v>5</v>
      </c>
      <c r="H1170">
        <v>42.446800000000003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</row>
    <row r="1171" spans="1:25" x14ac:dyDescent="0.2">
      <c r="A1171" t="s">
        <v>143</v>
      </c>
      <c r="B1171" t="s">
        <v>179</v>
      </c>
      <c r="C1171" s="244" t="s">
        <v>280</v>
      </c>
      <c r="D1171" s="244" t="s">
        <v>280</v>
      </c>
      <c r="E1171">
        <v>1992</v>
      </c>
      <c r="F1171">
        <v>4</v>
      </c>
      <c r="G1171">
        <v>6</v>
      </c>
      <c r="H1171">
        <v>41.381999999999998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</row>
    <row r="1172" spans="1:25" x14ac:dyDescent="0.2">
      <c r="A1172" t="s">
        <v>143</v>
      </c>
      <c r="B1172" t="s">
        <v>179</v>
      </c>
      <c r="C1172" s="244" t="s">
        <v>280</v>
      </c>
      <c r="D1172" s="244" t="s">
        <v>280</v>
      </c>
      <c r="E1172">
        <v>1992</v>
      </c>
      <c r="F1172">
        <v>4</v>
      </c>
      <c r="G1172">
        <v>7</v>
      </c>
      <c r="H1172">
        <v>37.897199999999998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</row>
    <row r="1173" spans="1:25" x14ac:dyDescent="0.2">
      <c r="A1173" t="s">
        <v>143</v>
      </c>
      <c r="B1173" t="s">
        <v>179</v>
      </c>
      <c r="C1173" s="244" t="s">
        <v>280</v>
      </c>
      <c r="D1173" s="244" t="s">
        <v>280</v>
      </c>
      <c r="E1173">
        <v>1992</v>
      </c>
      <c r="F1173">
        <v>4</v>
      </c>
      <c r="G1173">
        <v>8</v>
      </c>
      <c r="H1173">
        <v>43.269599999999997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</row>
    <row r="1174" spans="1:25" x14ac:dyDescent="0.2">
      <c r="A1174" t="s">
        <v>143</v>
      </c>
      <c r="B1174" t="s">
        <v>179</v>
      </c>
      <c r="C1174" s="244" t="s">
        <v>280</v>
      </c>
      <c r="D1174" s="244" t="s">
        <v>280</v>
      </c>
      <c r="E1174">
        <v>1992</v>
      </c>
      <c r="F1174">
        <v>4</v>
      </c>
      <c r="G1174">
        <v>9</v>
      </c>
      <c r="H1174">
        <v>41.793399999999998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</row>
    <row r="1175" spans="1:25" x14ac:dyDescent="0.2">
      <c r="A1175" t="s">
        <v>143</v>
      </c>
      <c r="B1175" t="s">
        <v>179</v>
      </c>
      <c r="C1175" s="244" t="s">
        <v>280</v>
      </c>
      <c r="D1175" s="244" t="s">
        <v>280</v>
      </c>
      <c r="E1175">
        <v>1992</v>
      </c>
      <c r="F1175">
        <v>4</v>
      </c>
      <c r="G1175">
        <v>10</v>
      </c>
      <c r="H1175">
        <v>34.787500000000001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</row>
    <row r="1176" spans="1:25" x14ac:dyDescent="0.2">
      <c r="A1176" t="s">
        <v>143</v>
      </c>
      <c r="B1176" t="s">
        <v>179</v>
      </c>
      <c r="C1176" s="244" t="s">
        <v>280</v>
      </c>
      <c r="D1176" s="244" t="s">
        <v>280</v>
      </c>
      <c r="E1176">
        <v>1992</v>
      </c>
      <c r="F1176">
        <v>4</v>
      </c>
      <c r="G1176">
        <v>11</v>
      </c>
      <c r="H1176">
        <v>39.204000000000001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</row>
    <row r="1177" spans="1:25" x14ac:dyDescent="0.2">
      <c r="A1177" t="s">
        <v>143</v>
      </c>
      <c r="B1177" t="s">
        <v>179</v>
      </c>
      <c r="C1177" s="244" t="s">
        <v>280</v>
      </c>
      <c r="D1177" s="244" t="s">
        <v>280</v>
      </c>
      <c r="E1177">
        <v>1992</v>
      </c>
      <c r="F1177">
        <v>4</v>
      </c>
      <c r="G1177">
        <v>12</v>
      </c>
      <c r="H1177">
        <v>40.171999999999997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</row>
    <row r="1178" spans="1:25" x14ac:dyDescent="0.2">
      <c r="A1178" t="s">
        <v>143</v>
      </c>
      <c r="B1178" t="s">
        <v>179</v>
      </c>
      <c r="C1178" s="244" t="s">
        <v>280</v>
      </c>
      <c r="D1178" s="244" t="s">
        <v>280</v>
      </c>
      <c r="E1178">
        <v>1992</v>
      </c>
      <c r="F1178">
        <v>4</v>
      </c>
      <c r="G1178">
        <v>13</v>
      </c>
      <c r="H1178">
        <v>35.646599999999999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</row>
    <row r="1179" spans="1:25" x14ac:dyDescent="0.2">
      <c r="A1179" t="s">
        <v>143</v>
      </c>
      <c r="B1179" t="s">
        <v>179</v>
      </c>
      <c r="C1179" s="244" t="s">
        <v>280</v>
      </c>
      <c r="D1179" s="244" t="s">
        <v>280</v>
      </c>
      <c r="E1179">
        <v>1992</v>
      </c>
      <c r="F1179">
        <v>4</v>
      </c>
      <c r="G1179">
        <v>14</v>
      </c>
      <c r="H1179">
        <v>46.1736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</row>
    <row r="1180" spans="1:25" x14ac:dyDescent="0.2">
      <c r="A1180" t="s">
        <v>143</v>
      </c>
      <c r="B1180" t="s">
        <v>126</v>
      </c>
      <c r="C1180" s="244" t="s">
        <v>280</v>
      </c>
      <c r="D1180" s="244" t="s">
        <v>280</v>
      </c>
      <c r="E1180">
        <v>1993</v>
      </c>
      <c r="F1180">
        <v>1</v>
      </c>
      <c r="G1180">
        <v>1</v>
      </c>
      <c r="H1180">
        <v>18.004799999999999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</row>
    <row r="1181" spans="1:25" x14ac:dyDescent="0.2">
      <c r="A1181" t="s">
        <v>143</v>
      </c>
      <c r="B1181" t="s">
        <v>126</v>
      </c>
      <c r="C1181" s="244" t="s">
        <v>280</v>
      </c>
      <c r="D1181" s="244" t="s">
        <v>280</v>
      </c>
      <c r="E1181">
        <v>1993</v>
      </c>
      <c r="F1181" s="34">
        <v>1</v>
      </c>
      <c r="G1181" s="34">
        <v>2</v>
      </c>
      <c r="H1181">
        <v>14.4474</v>
      </c>
      <c r="I1181">
        <v>1.8699209999999999</v>
      </c>
      <c r="J1181" s="14" t="s">
        <v>17</v>
      </c>
      <c r="K1181" s="14" t="s">
        <v>17</v>
      </c>
      <c r="L1181" s="168">
        <v>5.9649999999999999</v>
      </c>
      <c r="M1181" s="14" t="s">
        <v>17</v>
      </c>
      <c r="N1181" s="168">
        <v>36.962000000000003</v>
      </c>
      <c r="O1181" s="14" t="s">
        <v>17</v>
      </c>
      <c r="P1181" s="168">
        <v>6.5759999999999999E-2</v>
      </c>
      <c r="Q1181" s="168">
        <v>0.83899999999999997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</row>
    <row r="1182" spans="1:25" x14ac:dyDescent="0.2">
      <c r="A1182" t="s">
        <v>143</v>
      </c>
      <c r="B1182" t="s">
        <v>126</v>
      </c>
      <c r="C1182" s="244" t="s">
        <v>280</v>
      </c>
      <c r="D1182" s="244" t="s">
        <v>280</v>
      </c>
      <c r="E1182">
        <v>1993</v>
      </c>
      <c r="F1182" s="34">
        <v>1</v>
      </c>
      <c r="G1182" s="34">
        <v>3</v>
      </c>
      <c r="H1182">
        <v>18.960699999999999</v>
      </c>
      <c r="I1182">
        <v>1.8946190000000001</v>
      </c>
      <c r="J1182" s="14" t="s">
        <v>17</v>
      </c>
      <c r="K1182" s="14" t="s">
        <v>17</v>
      </c>
      <c r="L1182" s="168">
        <v>6.02</v>
      </c>
      <c r="M1182" s="14" t="s">
        <v>17</v>
      </c>
      <c r="N1182" s="168">
        <v>53.313999999999993</v>
      </c>
      <c r="O1182" s="14" t="s">
        <v>17</v>
      </c>
      <c r="P1182" s="168">
        <v>6.1710000000000001E-2</v>
      </c>
      <c r="Q1182" s="168">
        <v>0.92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</row>
    <row r="1183" spans="1:25" x14ac:dyDescent="0.2">
      <c r="A1183" t="s">
        <v>143</v>
      </c>
      <c r="B1183" t="s">
        <v>126</v>
      </c>
      <c r="C1183" s="244" t="s">
        <v>280</v>
      </c>
      <c r="D1183" s="244" t="s">
        <v>280</v>
      </c>
      <c r="E1183">
        <v>1993</v>
      </c>
      <c r="F1183" s="34">
        <v>1</v>
      </c>
      <c r="G1183" s="34">
        <v>4</v>
      </c>
      <c r="H1183">
        <v>23.8612</v>
      </c>
      <c r="I1183">
        <v>1.8346579999999999</v>
      </c>
      <c r="J1183" s="14" t="s">
        <v>17</v>
      </c>
      <c r="K1183" s="14" t="s">
        <v>17</v>
      </c>
      <c r="L1183" s="168">
        <v>6</v>
      </c>
      <c r="M1183" s="14" t="s">
        <v>17</v>
      </c>
      <c r="N1183" s="168">
        <v>36.066000000000003</v>
      </c>
      <c r="O1183" s="14" t="s">
        <v>17</v>
      </c>
      <c r="P1183" s="168">
        <v>7.5410000000000005E-2</v>
      </c>
      <c r="Q1183" s="168">
        <v>0.86799999999999999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</row>
    <row r="1184" spans="1:25" x14ac:dyDescent="0.2">
      <c r="A1184" t="s">
        <v>143</v>
      </c>
      <c r="B1184" t="s">
        <v>126</v>
      </c>
      <c r="C1184" s="244" t="s">
        <v>280</v>
      </c>
      <c r="D1184" s="244" t="s">
        <v>280</v>
      </c>
      <c r="E1184">
        <v>1993</v>
      </c>
      <c r="F1184" s="34">
        <v>1</v>
      </c>
      <c r="G1184" s="34">
        <v>5</v>
      </c>
      <c r="H1184">
        <v>35.380400000000002</v>
      </c>
      <c r="I1184">
        <v>1.9767779999999999</v>
      </c>
      <c r="J1184" s="14" t="s">
        <v>17</v>
      </c>
      <c r="K1184" s="14" t="s">
        <v>17</v>
      </c>
      <c r="L1184" s="168">
        <v>5.79</v>
      </c>
      <c r="M1184" s="14" t="s">
        <v>17</v>
      </c>
      <c r="N1184" s="168">
        <v>63.785999999999994</v>
      </c>
      <c r="O1184" s="14" t="s">
        <v>17</v>
      </c>
      <c r="P1184" s="168">
        <v>6.6000000000000003E-2</v>
      </c>
      <c r="Q1184" s="168">
        <v>0.85599999999999998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</row>
    <row r="1185" spans="1:25" x14ac:dyDescent="0.2">
      <c r="A1185" t="s">
        <v>143</v>
      </c>
      <c r="B1185" t="s">
        <v>126</v>
      </c>
      <c r="C1185" s="244" t="s">
        <v>280</v>
      </c>
      <c r="D1185" s="244" t="s">
        <v>280</v>
      </c>
      <c r="E1185">
        <v>1993</v>
      </c>
      <c r="F1185" s="34">
        <v>1</v>
      </c>
      <c r="G1185" s="34">
        <v>6</v>
      </c>
      <c r="H1185">
        <v>35.223100000000002</v>
      </c>
      <c r="I1185">
        <v>1.989695</v>
      </c>
      <c r="J1185" s="14" t="s">
        <v>17</v>
      </c>
      <c r="K1185" s="14" t="s">
        <v>17</v>
      </c>
      <c r="L1185" s="153" t="s">
        <v>17</v>
      </c>
      <c r="M1185" s="14" t="s">
        <v>17</v>
      </c>
      <c r="N1185" s="180" t="s">
        <v>17</v>
      </c>
      <c r="O1185" s="14" t="s">
        <v>17</v>
      </c>
      <c r="P1185" s="168">
        <v>7.1569999999999995E-2</v>
      </c>
      <c r="Q1185" s="168">
        <v>0.93200000000000005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</row>
    <row r="1186" spans="1:25" x14ac:dyDescent="0.2">
      <c r="A1186" t="s">
        <v>143</v>
      </c>
      <c r="B1186" t="s">
        <v>126</v>
      </c>
      <c r="C1186" s="244" t="s">
        <v>280</v>
      </c>
      <c r="D1186" s="244" t="s">
        <v>280</v>
      </c>
      <c r="E1186">
        <v>1993</v>
      </c>
      <c r="F1186" s="34">
        <v>1</v>
      </c>
      <c r="G1186" s="34">
        <v>7</v>
      </c>
      <c r="H1186">
        <v>36.8566</v>
      </c>
      <c r="I1186">
        <v>2.5977489999999999</v>
      </c>
      <c r="J1186" s="14" t="s">
        <v>17</v>
      </c>
      <c r="K1186" s="14" t="s">
        <v>17</v>
      </c>
      <c r="L1186" s="168">
        <v>5.12</v>
      </c>
      <c r="M1186" s="14" t="s">
        <v>17</v>
      </c>
      <c r="N1186" s="168">
        <v>52.977999999999994</v>
      </c>
      <c r="O1186" s="14" t="s">
        <v>17</v>
      </c>
      <c r="P1186" s="168">
        <v>6.1490000000000003E-2</v>
      </c>
      <c r="Q1186" s="168">
        <v>0.92600000000000005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</row>
    <row r="1187" spans="1:25" x14ac:dyDescent="0.2">
      <c r="A1187" t="s">
        <v>143</v>
      </c>
      <c r="B1187" t="s">
        <v>126</v>
      </c>
      <c r="C1187" s="244" t="s">
        <v>280</v>
      </c>
      <c r="D1187" s="244" t="s">
        <v>280</v>
      </c>
      <c r="E1187">
        <v>1993</v>
      </c>
      <c r="F1187">
        <v>1</v>
      </c>
      <c r="G1187">
        <v>8</v>
      </c>
      <c r="H1187">
        <v>34.8964</v>
      </c>
      <c r="I1187" t="s">
        <v>17</v>
      </c>
      <c r="J1187" s="14" t="s">
        <v>17</v>
      </c>
      <c r="K1187" s="14" t="s">
        <v>17</v>
      </c>
      <c r="L1187" s="14" t="s">
        <v>17</v>
      </c>
      <c r="M1187" s="14" t="s">
        <v>17</v>
      </c>
      <c r="N1187" s="14" t="s">
        <v>17</v>
      </c>
      <c r="O1187" s="14" t="s">
        <v>17</v>
      </c>
      <c r="P1187" s="14" t="s">
        <v>17</v>
      </c>
      <c r="Q1187" s="14" t="s">
        <v>17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</row>
    <row r="1188" spans="1:25" x14ac:dyDescent="0.2">
      <c r="A1188" t="s">
        <v>143</v>
      </c>
      <c r="B1188" t="s">
        <v>126</v>
      </c>
      <c r="C1188" s="244" t="s">
        <v>280</v>
      </c>
      <c r="D1188" s="244" t="s">
        <v>280</v>
      </c>
      <c r="E1188">
        <v>1993</v>
      </c>
      <c r="F1188">
        <v>1</v>
      </c>
      <c r="G1188">
        <v>9</v>
      </c>
      <c r="H1188">
        <v>33.045099999999998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</row>
    <row r="1189" spans="1:25" x14ac:dyDescent="0.2">
      <c r="A1189" t="s">
        <v>143</v>
      </c>
      <c r="B1189" t="s">
        <v>126</v>
      </c>
      <c r="C1189" s="244" t="s">
        <v>280</v>
      </c>
      <c r="D1189" s="244" t="s">
        <v>280</v>
      </c>
      <c r="E1189">
        <v>1993</v>
      </c>
      <c r="F1189">
        <v>1</v>
      </c>
      <c r="G1189">
        <v>10</v>
      </c>
      <c r="H1189">
        <v>32.113399999999999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</row>
    <row r="1190" spans="1:25" x14ac:dyDescent="0.2">
      <c r="A1190" t="s">
        <v>143</v>
      </c>
      <c r="B1190" t="s">
        <v>126</v>
      </c>
      <c r="C1190" s="244" t="s">
        <v>280</v>
      </c>
      <c r="D1190" s="244" t="s">
        <v>280</v>
      </c>
      <c r="E1190">
        <v>1993</v>
      </c>
      <c r="F1190">
        <v>1</v>
      </c>
      <c r="G1190">
        <v>11</v>
      </c>
      <c r="H1190">
        <v>35.041600000000003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</row>
    <row r="1191" spans="1:25" x14ac:dyDescent="0.2">
      <c r="A1191" t="s">
        <v>143</v>
      </c>
      <c r="B1191" t="s">
        <v>126</v>
      </c>
      <c r="C1191" s="244" t="s">
        <v>280</v>
      </c>
      <c r="D1191" s="244" t="s">
        <v>280</v>
      </c>
      <c r="E1191">
        <v>1993</v>
      </c>
      <c r="F1191">
        <v>1</v>
      </c>
      <c r="G1191">
        <v>12</v>
      </c>
      <c r="H1191">
        <v>38.574800000000003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</row>
    <row r="1192" spans="1:25" x14ac:dyDescent="0.2">
      <c r="A1192" t="s">
        <v>143</v>
      </c>
      <c r="B1192" t="s">
        <v>126</v>
      </c>
      <c r="C1192" s="244" t="s">
        <v>280</v>
      </c>
      <c r="D1192" s="244" t="s">
        <v>280</v>
      </c>
      <c r="E1192">
        <v>1993</v>
      </c>
      <c r="F1192">
        <v>1</v>
      </c>
      <c r="G1192">
        <v>13</v>
      </c>
      <c r="H1192">
        <v>36.4452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</row>
    <row r="1193" spans="1:25" x14ac:dyDescent="0.2">
      <c r="A1193" t="s">
        <v>143</v>
      </c>
      <c r="B1193" t="s">
        <v>126</v>
      </c>
      <c r="C1193" s="244" t="s">
        <v>280</v>
      </c>
      <c r="D1193" s="244" t="s">
        <v>280</v>
      </c>
      <c r="E1193">
        <v>1993</v>
      </c>
      <c r="F1193">
        <v>1</v>
      </c>
      <c r="G1193">
        <v>14</v>
      </c>
      <c r="H1193">
        <v>29.753900000000002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</row>
    <row r="1194" spans="1:25" x14ac:dyDescent="0.2">
      <c r="A1194" t="s">
        <v>143</v>
      </c>
      <c r="B1194" t="s">
        <v>126</v>
      </c>
      <c r="C1194" s="244" t="s">
        <v>280</v>
      </c>
      <c r="D1194" s="244" t="s">
        <v>280</v>
      </c>
      <c r="E1194">
        <v>1993</v>
      </c>
      <c r="F1194">
        <v>2</v>
      </c>
      <c r="G1194">
        <v>1</v>
      </c>
      <c r="H1194">
        <v>14.036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</row>
    <row r="1195" spans="1:25" x14ac:dyDescent="0.2">
      <c r="A1195" t="s">
        <v>143</v>
      </c>
      <c r="B1195" t="s">
        <v>126</v>
      </c>
      <c r="C1195" s="244" t="s">
        <v>280</v>
      </c>
      <c r="D1195" s="244" t="s">
        <v>280</v>
      </c>
      <c r="E1195">
        <v>1993</v>
      </c>
      <c r="F1195" s="34">
        <v>2</v>
      </c>
      <c r="G1195" s="34">
        <v>2</v>
      </c>
      <c r="H1195">
        <v>15.282299999999999</v>
      </c>
      <c r="I1195">
        <v>1.922952</v>
      </c>
      <c r="J1195" s="14" t="s">
        <v>17</v>
      </c>
      <c r="K1195" s="14" t="s">
        <v>17</v>
      </c>
      <c r="L1195" s="168">
        <v>5.65</v>
      </c>
      <c r="M1195" s="14" t="s">
        <v>17</v>
      </c>
      <c r="N1195" s="168">
        <v>60.649999999999991</v>
      </c>
      <c r="O1195" s="14" t="s">
        <v>17</v>
      </c>
      <c r="P1195" s="168">
        <v>5.3749999999999999E-2</v>
      </c>
      <c r="Q1195" s="168">
        <v>0.81399999999999995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</row>
    <row r="1196" spans="1:25" x14ac:dyDescent="0.2">
      <c r="A1196" t="s">
        <v>143</v>
      </c>
      <c r="B1196" t="s">
        <v>126</v>
      </c>
      <c r="C1196" s="244" t="s">
        <v>280</v>
      </c>
      <c r="D1196" s="244" t="s">
        <v>280</v>
      </c>
      <c r="E1196">
        <v>1993</v>
      </c>
      <c r="F1196" s="34">
        <v>2</v>
      </c>
      <c r="G1196" s="34">
        <v>3</v>
      </c>
      <c r="H1196">
        <v>17.799099999999999</v>
      </c>
      <c r="I1196">
        <v>1.782381</v>
      </c>
      <c r="J1196" s="14" t="s">
        <v>17</v>
      </c>
      <c r="K1196" s="14" t="s">
        <v>17</v>
      </c>
      <c r="L1196" s="168">
        <v>5.7050000000000001</v>
      </c>
      <c r="M1196" s="14" t="s">
        <v>17</v>
      </c>
      <c r="N1196" s="168">
        <v>28.562000000000005</v>
      </c>
      <c r="O1196" s="14" t="s">
        <v>17</v>
      </c>
      <c r="P1196" s="168">
        <v>5.7349999999999998E-2</v>
      </c>
      <c r="Q1196" s="168">
        <v>0.79500000000000004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</row>
    <row r="1197" spans="1:25" x14ac:dyDescent="0.2">
      <c r="A1197" t="s">
        <v>143</v>
      </c>
      <c r="B1197" t="s">
        <v>126</v>
      </c>
      <c r="C1197" s="244" t="s">
        <v>280</v>
      </c>
      <c r="D1197" s="244" t="s">
        <v>280</v>
      </c>
      <c r="E1197">
        <v>1993</v>
      </c>
      <c r="F1197" s="34">
        <v>2</v>
      </c>
      <c r="G1197" s="34">
        <v>4</v>
      </c>
      <c r="H1197">
        <v>30.867100000000001</v>
      </c>
      <c r="I1197">
        <v>1.8601289999999999</v>
      </c>
      <c r="J1197" s="14" t="s">
        <v>17</v>
      </c>
      <c r="K1197" s="14" t="s">
        <v>17</v>
      </c>
      <c r="L1197" s="168">
        <v>5.31</v>
      </c>
      <c r="M1197" s="14" t="s">
        <v>17</v>
      </c>
      <c r="N1197" s="168">
        <v>34.89</v>
      </c>
      <c r="O1197" s="14" t="s">
        <v>17</v>
      </c>
      <c r="P1197" s="168">
        <v>8.2600000000000007E-2</v>
      </c>
      <c r="Q1197" s="168">
        <v>0.88100000000000001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</row>
    <row r="1198" spans="1:25" x14ac:dyDescent="0.2">
      <c r="A1198" t="s">
        <v>143</v>
      </c>
      <c r="B1198" t="s">
        <v>126</v>
      </c>
      <c r="C1198" s="244" t="s">
        <v>280</v>
      </c>
      <c r="D1198" s="244" t="s">
        <v>280</v>
      </c>
      <c r="E1198">
        <v>1993</v>
      </c>
      <c r="F1198" s="34">
        <v>2</v>
      </c>
      <c r="G1198" s="34">
        <v>5</v>
      </c>
      <c r="H1198">
        <v>29.4877</v>
      </c>
      <c r="I1198">
        <v>1.775204</v>
      </c>
      <c r="J1198" s="14" t="s">
        <v>17</v>
      </c>
      <c r="K1198" s="14" t="s">
        <v>17</v>
      </c>
      <c r="L1198" s="168">
        <v>5.6400000000000006</v>
      </c>
      <c r="M1198" s="14" t="s">
        <v>17</v>
      </c>
      <c r="N1198" s="168">
        <v>38.194000000000003</v>
      </c>
      <c r="O1198" s="14" t="s">
        <v>17</v>
      </c>
      <c r="P1198" s="168">
        <v>7.3719999999999994E-2</v>
      </c>
      <c r="Q1198" s="168">
        <v>0.88500000000000001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</row>
    <row r="1199" spans="1:25" x14ac:dyDescent="0.2">
      <c r="A1199" t="s">
        <v>143</v>
      </c>
      <c r="B1199" t="s">
        <v>126</v>
      </c>
      <c r="C1199" s="244" t="s">
        <v>280</v>
      </c>
      <c r="D1199" s="244" t="s">
        <v>280</v>
      </c>
      <c r="E1199">
        <v>1993</v>
      </c>
      <c r="F1199" s="34">
        <v>2</v>
      </c>
      <c r="G1199" s="34">
        <v>6</v>
      </c>
      <c r="H1199">
        <v>49.029200000000003</v>
      </c>
      <c r="I1199">
        <v>2.144047</v>
      </c>
      <c r="J1199" s="14" t="s">
        <v>17</v>
      </c>
      <c r="K1199" s="14" t="s">
        <v>17</v>
      </c>
      <c r="L1199" s="168">
        <v>5.0299999999999994</v>
      </c>
      <c r="M1199" s="14" t="s">
        <v>17</v>
      </c>
      <c r="N1199" s="168">
        <v>58.074000000000005</v>
      </c>
      <c r="O1199" s="14" t="s">
        <v>17</v>
      </c>
      <c r="P1199" s="168">
        <v>6.1089999999999998E-2</v>
      </c>
      <c r="Q1199" s="168">
        <v>0.86699999999999999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</row>
    <row r="1200" spans="1:25" x14ac:dyDescent="0.2">
      <c r="A1200" t="s">
        <v>143</v>
      </c>
      <c r="B1200" t="s">
        <v>126</v>
      </c>
      <c r="C1200" s="244" t="s">
        <v>280</v>
      </c>
      <c r="D1200" s="244" t="s">
        <v>280</v>
      </c>
      <c r="E1200">
        <v>1993</v>
      </c>
      <c r="F1200" s="34">
        <v>2</v>
      </c>
      <c r="G1200" s="34">
        <v>7</v>
      </c>
      <c r="H1200">
        <v>33.904200000000003</v>
      </c>
      <c r="I1200">
        <v>2.486415</v>
      </c>
      <c r="J1200" s="14" t="s">
        <v>17</v>
      </c>
      <c r="K1200" s="14" t="s">
        <v>17</v>
      </c>
      <c r="L1200" s="168">
        <v>4.6099999999999994</v>
      </c>
      <c r="M1200" s="14" t="s">
        <v>17</v>
      </c>
      <c r="N1200" s="168">
        <v>81.09</v>
      </c>
      <c r="O1200" s="14" t="s">
        <v>17</v>
      </c>
      <c r="P1200" s="168">
        <v>8.1820000000000004E-2</v>
      </c>
      <c r="Q1200" s="168">
        <v>0.92400000000000004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</row>
    <row r="1201" spans="1:25" x14ac:dyDescent="0.2">
      <c r="A1201" t="s">
        <v>143</v>
      </c>
      <c r="B1201" t="s">
        <v>126</v>
      </c>
      <c r="C1201" s="244" t="s">
        <v>280</v>
      </c>
      <c r="D1201" s="244" t="s">
        <v>280</v>
      </c>
      <c r="E1201">
        <v>1993</v>
      </c>
      <c r="F1201">
        <v>2</v>
      </c>
      <c r="G1201">
        <v>8</v>
      </c>
      <c r="H1201">
        <v>38.163400000000003</v>
      </c>
      <c r="I1201" t="s">
        <v>17</v>
      </c>
      <c r="J1201" s="14" t="s">
        <v>17</v>
      </c>
      <c r="K1201" s="14" t="s">
        <v>17</v>
      </c>
      <c r="L1201" s="14" t="s">
        <v>17</v>
      </c>
      <c r="M1201" s="14" t="s">
        <v>17</v>
      </c>
      <c r="N1201" s="14" t="s">
        <v>17</v>
      </c>
      <c r="O1201" s="14" t="s">
        <v>17</v>
      </c>
      <c r="P1201" s="14" t="s">
        <v>17</v>
      </c>
      <c r="Q1201" s="14" t="s">
        <v>17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</row>
    <row r="1202" spans="1:25" x14ac:dyDescent="0.2">
      <c r="A1202" t="s">
        <v>143</v>
      </c>
      <c r="B1202" t="s">
        <v>126</v>
      </c>
      <c r="C1202" s="244" t="s">
        <v>280</v>
      </c>
      <c r="D1202" s="244" t="s">
        <v>280</v>
      </c>
      <c r="E1202">
        <v>1993</v>
      </c>
      <c r="F1202">
        <v>2</v>
      </c>
      <c r="G1202">
        <v>9</v>
      </c>
      <c r="H1202">
        <v>40.898000000000003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</row>
    <row r="1203" spans="1:25" x14ac:dyDescent="0.2">
      <c r="A1203" t="s">
        <v>143</v>
      </c>
      <c r="B1203" t="s">
        <v>126</v>
      </c>
      <c r="C1203" s="244" t="s">
        <v>280</v>
      </c>
      <c r="D1203" s="244" t="s">
        <v>280</v>
      </c>
      <c r="E1203">
        <v>1993</v>
      </c>
      <c r="F1203">
        <v>2</v>
      </c>
      <c r="G1203">
        <v>10</v>
      </c>
      <c r="H1203">
        <v>34.097799999999999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</row>
    <row r="1204" spans="1:25" x14ac:dyDescent="0.2">
      <c r="A1204" t="s">
        <v>143</v>
      </c>
      <c r="B1204" t="s">
        <v>126</v>
      </c>
      <c r="C1204" s="244" t="s">
        <v>280</v>
      </c>
      <c r="D1204" s="244" t="s">
        <v>280</v>
      </c>
      <c r="E1204">
        <v>1993</v>
      </c>
      <c r="F1204">
        <v>2</v>
      </c>
      <c r="G1204">
        <v>11</v>
      </c>
      <c r="H1204">
        <v>32.609499999999997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</row>
    <row r="1205" spans="1:25" x14ac:dyDescent="0.2">
      <c r="A1205" t="s">
        <v>143</v>
      </c>
      <c r="B1205" t="s">
        <v>126</v>
      </c>
      <c r="C1205" s="244" t="s">
        <v>280</v>
      </c>
      <c r="D1205" s="244" t="s">
        <v>280</v>
      </c>
      <c r="E1205">
        <v>1993</v>
      </c>
      <c r="F1205">
        <v>2</v>
      </c>
      <c r="G1205">
        <v>12</v>
      </c>
      <c r="H1205">
        <v>38.889400000000002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</row>
    <row r="1206" spans="1:25" x14ac:dyDescent="0.2">
      <c r="A1206" t="s">
        <v>143</v>
      </c>
      <c r="B1206" t="s">
        <v>126</v>
      </c>
      <c r="C1206" s="244" t="s">
        <v>280</v>
      </c>
      <c r="D1206" s="244" t="s">
        <v>280</v>
      </c>
      <c r="E1206">
        <v>1993</v>
      </c>
      <c r="F1206">
        <v>2</v>
      </c>
      <c r="G1206">
        <v>13</v>
      </c>
      <c r="H1206">
        <v>33.396000000000001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</row>
    <row r="1207" spans="1:25" x14ac:dyDescent="0.2">
      <c r="A1207" t="s">
        <v>143</v>
      </c>
      <c r="B1207" t="s">
        <v>126</v>
      </c>
      <c r="C1207" s="244" t="s">
        <v>280</v>
      </c>
      <c r="D1207" s="244" t="s">
        <v>280</v>
      </c>
      <c r="E1207">
        <v>1993</v>
      </c>
      <c r="F1207">
        <v>2</v>
      </c>
      <c r="G1207">
        <v>14</v>
      </c>
      <c r="H1207">
        <v>43.076000000000001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</row>
    <row r="1208" spans="1:25" x14ac:dyDescent="0.2">
      <c r="A1208" t="s">
        <v>143</v>
      </c>
      <c r="B1208" t="s">
        <v>126</v>
      </c>
      <c r="C1208" s="244" t="s">
        <v>280</v>
      </c>
      <c r="D1208" s="244" t="s">
        <v>280</v>
      </c>
      <c r="E1208">
        <v>1993</v>
      </c>
      <c r="F1208">
        <v>3</v>
      </c>
      <c r="G1208">
        <v>1</v>
      </c>
      <c r="H1208">
        <v>24.562999999999999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</row>
    <row r="1209" spans="1:25" x14ac:dyDescent="0.2">
      <c r="A1209" t="s">
        <v>143</v>
      </c>
      <c r="B1209" t="s">
        <v>126</v>
      </c>
      <c r="C1209" s="244" t="s">
        <v>280</v>
      </c>
      <c r="D1209" s="244" t="s">
        <v>280</v>
      </c>
      <c r="E1209">
        <v>1993</v>
      </c>
      <c r="F1209" s="34">
        <v>3</v>
      </c>
      <c r="G1209" s="34">
        <v>2</v>
      </c>
      <c r="H1209">
        <v>17.327200000000001</v>
      </c>
      <c r="I1209">
        <v>1.862997</v>
      </c>
      <c r="J1209" s="14" t="s">
        <v>17</v>
      </c>
      <c r="K1209" s="14" t="s">
        <v>17</v>
      </c>
      <c r="L1209" s="168">
        <v>5.9550000000000001</v>
      </c>
      <c r="M1209" s="14" t="s">
        <v>17</v>
      </c>
      <c r="N1209" s="168">
        <v>44.018000000000001</v>
      </c>
      <c r="O1209" s="14" t="s">
        <v>17</v>
      </c>
      <c r="P1209" s="168">
        <v>6.2780000000000002E-2</v>
      </c>
      <c r="Q1209" s="168">
        <v>0.91400000000000003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</row>
    <row r="1210" spans="1:25" x14ac:dyDescent="0.2">
      <c r="A1210" t="s">
        <v>143</v>
      </c>
      <c r="B1210" t="s">
        <v>126</v>
      </c>
      <c r="C1210" s="244" t="s">
        <v>280</v>
      </c>
      <c r="D1210" s="244" t="s">
        <v>280</v>
      </c>
      <c r="E1210">
        <v>1993</v>
      </c>
      <c r="F1210" s="34">
        <v>3</v>
      </c>
      <c r="G1210" s="34">
        <v>3</v>
      </c>
      <c r="H1210">
        <v>28.616499999999998</v>
      </c>
      <c r="I1210">
        <v>1.8745149999999999</v>
      </c>
      <c r="J1210" s="14" t="s">
        <v>17</v>
      </c>
      <c r="K1210" s="14" t="s">
        <v>17</v>
      </c>
      <c r="L1210" s="168">
        <v>5.6950000000000003</v>
      </c>
      <c r="M1210" s="14" t="s">
        <v>17</v>
      </c>
      <c r="N1210" s="168">
        <v>69.777999999999992</v>
      </c>
      <c r="O1210" s="14" t="s">
        <v>17</v>
      </c>
      <c r="P1210" s="168">
        <v>4.1509999999999998E-2</v>
      </c>
      <c r="Q1210" s="168">
        <v>0.85799999999999998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</row>
    <row r="1211" spans="1:25" x14ac:dyDescent="0.2">
      <c r="A1211" t="s">
        <v>143</v>
      </c>
      <c r="B1211" t="s">
        <v>126</v>
      </c>
      <c r="C1211" s="244" t="s">
        <v>280</v>
      </c>
      <c r="D1211" s="244" t="s">
        <v>280</v>
      </c>
      <c r="E1211">
        <v>1993</v>
      </c>
      <c r="F1211" s="34">
        <v>3</v>
      </c>
      <c r="G1211" s="34">
        <v>4</v>
      </c>
      <c r="H1211">
        <v>34.7149</v>
      </c>
      <c r="I1211">
        <v>1.9465779999999999</v>
      </c>
      <c r="J1211" s="14" t="s">
        <v>17</v>
      </c>
      <c r="K1211" s="14" t="s">
        <v>17</v>
      </c>
      <c r="L1211" s="168">
        <v>5.415</v>
      </c>
      <c r="M1211" s="14" t="s">
        <v>17</v>
      </c>
      <c r="N1211" s="168">
        <v>74.873999999999995</v>
      </c>
      <c r="O1211" s="14" t="s">
        <v>17</v>
      </c>
      <c r="P1211" s="168">
        <v>7.3429999999999995E-2</v>
      </c>
      <c r="Q1211" s="168">
        <v>0.88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</row>
    <row r="1212" spans="1:25" x14ac:dyDescent="0.2">
      <c r="A1212" t="s">
        <v>143</v>
      </c>
      <c r="B1212" t="s">
        <v>126</v>
      </c>
      <c r="C1212" s="244" t="s">
        <v>280</v>
      </c>
      <c r="D1212" s="244" t="s">
        <v>280</v>
      </c>
      <c r="E1212">
        <v>1993</v>
      </c>
      <c r="F1212" s="34">
        <v>3</v>
      </c>
      <c r="G1212" s="34">
        <v>5</v>
      </c>
      <c r="H1212">
        <v>37.461599999999997</v>
      </c>
      <c r="I1212">
        <v>1.867348</v>
      </c>
      <c r="J1212" s="14" t="s">
        <v>17</v>
      </c>
      <c r="K1212" s="14" t="s">
        <v>17</v>
      </c>
      <c r="L1212" s="168">
        <v>5.5250000000000004</v>
      </c>
      <c r="M1212" s="14" t="s">
        <v>17</v>
      </c>
      <c r="N1212" s="153" t="s">
        <v>17</v>
      </c>
      <c r="O1212" s="14" t="s">
        <v>17</v>
      </c>
      <c r="P1212" s="168">
        <v>6.8019999999999997E-2</v>
      </c>
      <c r="Q1212" s="168">
        <v>0.91700000000000004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</row>
    <row r="1213" spans="1:25" x14ac:dyDescent="0.2">
      <c r="A1213" t="s">
        <v>143</v>
      </c>
      <c r="B1213" t="s">
        <v>126</v>
      </c>
      <c r="C1213" s="244" t="s">
        <v>280</v>
      </c>
      <c r="D1213" s="244" t="s">
        <v>280</v>
      </c>
      <c r="E1213">
        <v>1993</v>
      </c>
      <c r="F1213" s="34">
        <v>3</v>
      </c>
      <c r="G1213" s="34">
        <v>6</v>
      </c>
      <c r="H1213">
        <v>43.511600000000001</v>
      </c>
      <c r="I1213">
        <v>2.124028</v>
      </c>
      <c r="J1213" s="14" t="s">
        <v>17</v>
      </c>
      <c r="K1213" s="14" t="s">
        <v>17</v>
      </c>
      <c r="L1213" s="168">
        <v>5.48</v>
      </c>
      <c r="M1213" s="14" t="s">
        <v>17</v>
      </c>
      <c r="N1213" s="168">
        <v>49.225999999999992</v>
      </c>
      <c r="O1213" s="14" t="s">
        <v>17</v>
      </c>
      <c r="P1213" s="168">
        <v>7.4910000000000004E-2</v>
      </c>
      <c r="Q1213" s="168">
        <v>0.89800000000000002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</row>
    <row r="1214" spans="1:25" x14ac:dyDescent="0.2">
      <c r="A1214" t="s">
        <v>143</v>
      </c>
      <c r="B1214" t="s">
        <v>126</v>
      </c>
      <c r="C1214" s="244" t="s">
        <v>280</v>
      </c>
      <c r="D1214" s="244" t="s">
        <v>280</v>
      </c>
      <c r="E1214">
        <v>1993</v>
      </c>
      <c r="F1214" s="34">
        <v>3</v>
      </c>
      <c r="G1214" s="34">
        <v>7</v>
      </c>
      <c r="H1214">
        <v>35.816000000000003</v>
      </c>
      <c r="I1214">
        <v>2.2465320000000002</v>
      </c>
      <c r="J1214" s="14" t="s">
        <v>17</v>
      </c>
      <c r="K1214" s="14" t="s">
        <v>17</v>
      </c>
      <c r="L1214" s="168">
        <v>5.23</v>
      </c>
      <c r="M1214" s="14" t="s">
        <v>17</v>
      </c>
      <c r="N1214" s="168">
        <v>56.730000000000004</v>
      </c>
      <c r="O1214" s="14" t="s">
        <v>17</v>
      </c>
      <c r="P1214" s="168">
        <v>5.969E-2</v>
      </c>
      <c r="Q1214" s="168">
        <v>0.94399999999999995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</row>
    <row r="1215" spans="1:25" x14ac:dyDescent="0.2">
      <c r="A1215" t="s">
        <v>143</v>
      </c>
      <c r="B1215" t="s">
        <v>126</v>
      </c>
      <c r="C1215" s="244" t="s">
        <v>280</v>
      </c>
      <c r="D1215" s="244" t="s">
        <v>280</v>
      </c>
      <c r="E1215">
        <v>1993</v>
      </c>
      <c r="F1215">
        <v>3</v>
      </c>
      <c r="G1215">
        <v>8</v>
      </c>
      <c r="H1215">
        <v>44.068199999999997</v>
      </c>
      <c r="I1215" t="s">
        <v>17</v>
      </c>
      <c r="J1215" s="14" t="s">
        <v>17</v>
      </c>
      <c r="K1215" s="14" t="s">
        <v>17</v>
      </c>
      <c r="L1215" s="14" t="s">
        <v>17</v>
      </c>
      <c r="M1215" s="14" t="s">
        <v>17</v>
      </c>
      <c r="N1215" s="14" t="s">
        <v>17</v>
      </c>
      <c r="O1215" s="14" t="s">
        <v>17</v>
      </c>
      <c r="P1215" s="14" t="s">
        <v>17</v>
      </c>
      <c r="Q1215" s="14" t="s">
        <v>17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</row>
    <row r="1216" spans="1:25" x14ac:dyDescent="0.2">
      <c r="A1216" t="s">
        <v>143</v>
      </c>
      <c r="B1216" t="s">
        <v>126</v>
      </c>
      <c r="C1216" s="244" t="s">
        <v>280</v>
      </c>
      <c r="D1216" s="244" t="s">
        <v>280</v>
      </c>
      <c r="E1216">
        <v>1993</v>
      </c>
      <c r="F1216">
        <v>3</v>
      </c>
      <c r="G1216">
        <v>9</v>
      </c>
      <c r="H1216">
        <v>33.843699999999998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</row>
    <row r="1217" spans="1:25" x14ac:dyDescent="0.2">
      <c r="A1217" t="s">
        <v>143</v>
      </c>
      <c r="B1217" t="s">
        <v>126</v>
      </c>
      <c r="C1217" s="244" t="s">
        <v>280</v>
      </c>
      <c r="D1217" s="244" t="s">
        <v>280</v>
      </c>
      <c r="E1217">
        <v>1993</v>
      </c>
      <c r="F1217">
        <v>3</v>
      </c>
      <c r="G1217">
        <v>10</v>
      </c>
      <c r="H1217">
        <v>37.461599999999997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</row>
    <row r="1218" spans="1:25" x14ac:dyDescent="0.2">
      <c r="A1218" t="s">
        <v>143</v>
      </c>
      <c r="B1218" t="s">
        <v>126</v>
      </c>
      <c r="C1218" s="244" t="s">
        <v>280</v>
      </c>
      <c r="D1218" s="244" t="s">
        <v>280</v>
      </c>
      <c r="E1218">
        <v>1993</v>
      </c>
      <c r="F1218">
        <v>3</v>
      </c>
      <c r="G1218">
        <v>11</v>
      </c>
      <c r="H1218">
        <v>36.045900000000003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</row>
    <row r="1219" spans="1:25" x14ac:dyDescent="0.2">
      <c r="A1219" t="s">
        <v>143</v>
      </c>
      <c r="B1219" t="s">
        <v>126</v>
      </c>
      <c r="C1219" s="244" t="s">
        <v>280</v>
      </c>
      <c r="D1219" s="244" t="s">
        <v>280</v>
      </c>
      <c r="E1219">
        <v>1993</v>
      </c>
      <c r="F1219">
        <v>3</v>
      </c>
      <c r="G1219">
        <v>12</v>
      </c>
      <c r="H1219">
        <v>32.948300000000003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</row>
    <row r="1220" spans="1:25" x14ac:dyDescent="0.2">
      <c r="A1220" t="s">
        <v>143</v>
      </c>
      <c r="B1220" t="s">
        <v>126</v>
      </c>
      <c r="C1220" s="244" t="s">
        <v>280</v>
      </c>
      <c r="D1220" s="244" t="s">
        <v>280</v>
      </c>
      <c r="E1220">
        <v>1993</v>
      </c>
      <c r="F1220">
        <v>3</v>
      </c>
      <c r="G1220">
        <v>13</v>
      </c>
      <c r="H1220">
        <v>38.308599999999998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</row>
    <row r="1221" spans="1:25" x14ac:dyDescent="0.2">
      <c r="A1221" t="s">
        <v>143</v>
      </c>
      <c r="B1221" t="s">
        <v>126</v>
      </c>
      <c r="C1221" s="244" t="s">
        <v>280</v>
      </c>
      <c r="D1221" s="244" t="s">
        <v>280</v>
      </c>
      <c r="E1221">
        <v>1993</v>
      </c>
      <c r="F1221">
        <v>3</v>
      </c>
      <c r="G1221">
        <v>14</v>
      </c>
      <c r="H1221">
        <v>35.501399999999997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</row>
    <row r="1222" spans="1:25" x14ac:dyDescent="0.2">
      <c r="A1222" t="s">
        <v>143</v>
      </c>
      <c r="B1222" t="s">
        <v>126</v>
      </c>
      <c r="C1222" s="244" t="s">
        <v>280</v>
      </c>
      <c r="D1222" s="244" t="s">
        <v>280</v>
      </c>
      <c r="E1222">
        <v>1993</v>
      </c>
      <c r="F1222">
        <v>4</v>
      </c>
      <c r="G1222">
        <v>1</v>
      </c>
      <c r="H1222">
        <v>20.884599999999999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</row>
    <row r="1223" spans="1:25" x14ac:dyDescent="0.2">
      <c r="A1223" t="s">
        <v>143</v>
      </c>
      <c r="B1223" t="s">
        <v>126</v>
      </c>
      <c r="C1223" s="244" t="s">
        <v>280</v>
      </c>
      <c r="D1223" s="244" t="s">
        <v>280</v>
      </c>
      <c r="E1223">
        <v>1993</v>
      </c>
      <c r="F1223" s="34">
        <v>4</v>
      </c>
      <c r="G1223" s="34">
        <v>2</v>
      </c>
      <c r="H1223">
        <v>21.5501</v>
      </c>
      <c r="I1223">
        <v>2.0679829999999999</v>
      </c>
      <c r="J1223" s="14" t="s">
        <v>17</v>
      </c>
      <c r="K1223" s="14" t="s">
        <v>17</v>
      </c>
      <c r="L1223" s="168">
        <v>6.1850000000000005</v>
      </c>
      <c r="M1223" s="14" t="s">
        <v>17</v>
      </c>
      <c r="N1223" s="168">
        <v>62.554000000000009</v>
      </c>
      <c r="O1223" s="14" t="s">
        <v>17</v>
      </c>
      <c r="P1223" s="168">
        <v>6.3329999999999997E-2</v>
      </c>
      <c r="Q1223" s="168">
        <v>0.79300000000000004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</row>
    <row r="1224" spans="1:25" x14ac:dyDescent="0.2">
      <c r="A1224" t="s">
        <v>143</v>
      </c>
      <c r="B1224" t="s">
        <v>126</v>
      </c>
      <c r="C1224" s="244" t="s">
        <v>280</v>
      </c>
      <c r="D1224" s="244" t="s">
        <v>280</v>
      </c>
      <c r="E1224">
        <v>1993</v>
      </c>
      <c r="F1224" s="34">
        <v>4</v>
      </c>
      <c r="G1224" s="34">
        <v>3</v>
      </c>
      <c r="H1224">
        <v>32.379600000000003</v>
      </c>
      <c r="I1224">
        <v>1.825966</v>
      </c>
      <c r="J1224" s="14" t="s">
        <v>17</v>
      </c>
      <c r="K1224" s="14" t="s">
        <v>17</v>
      </c>
      <c r="L1224" s="168">
        <v>5.52</v>
      </c>
      <c r="M1224" s="14" t="s">
        <v>17</v>
      </c>
      <c r="N1224" s="168">
        <v>71.122</v>
      </c>
      <c r="O1224" s="14" t="s">
        <v>17</v>
      </c>
      <c r="P1224" s="168" t="s">
        <v>17</v>
      </c>
      <c r="Q1224" s="14" t="s">
        <v>17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</row>
    <row r="1225" spans="1:25" x14ac:dyDescent="0.2">
      <c r="A1225" t="s">
        <v>143</v>
      </c>
      <c r="B1225" t="s">
        <v>126</v>
      </c>
      <c r="C1225" s="244" t="s">
        <v>280</v>
      </c>
      <c r="D1225" s="244" t="s">
        <v>280</v>
      </c>
      <c r="E1225">
        <v>1993</v>
      </c>
      <c r="F1225" s="34">
        <v>4</v>
      </c>
      <c r="G1225" s="34">
        <v>4</v>
      </c>
      <c r="H1225">
        <v>37.001800000000003</v>
      </c>
      <c r="I1225">
        <v>1.8798859999999999</v>
      </c>
      <c r="J1225" s="14" t="s">
        <v>17</v>
      </c>
      <c r="K1225" s="14" t="s">
        <v>17</v>
      </c>
      <c r="L1225" s="168">
        <v>6.1749999999999998</v>
      </c>
      <c r="M1225" s="14" t="s">
        <v>17</v>
      </c>
      <c r="N1225" s="168">
        <v>46.201999999999998</v>
      </c>
      <c r="O1225" s="14" t="s">
        <v>17</v>
      </c>
      <c r="P1225" s="168">
        <v>5.425E-2</v>
      </c>
      <c r="Q1225" s="168">
        <v>0.88300000000000001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</row>
    <row r="1226" spans="1:25" x14ac:dyDescent="0.2">
      <c r="A1226" t="s">
        <v>143</v>
      </c>
      <c r="B1226" t="s">
        <v>126</v>
      </c>
      <c r="C1226" s="244" t="s">
        <v>280</v>
      </c>
      <c r="D1226" s="244" t="s">
        <v>280</v>
      </c>
      <c r="E1226">
        <v>1993</v>
      </c>
      <c r="F1226" s="34">
        <v>4</v>
      </c>
      <c r="G1226" s="34">
        <v>5</v>
      </c>
      <c r="H1226">
        <v>45.859000000000002</v>
      </c>
      <c r="I1226">
        <v>2.1529989999999999</v>
      </c>
      <c r="J1226" s="14" t="s">
        <v>17</v>
      </c>
      <c r="K1226" s="14" t="s">
        <v>17</v>
      </c>
      <c r="L1226" s="168">
        <v>5.625</v>
      </c>
      <c r="M1226" s="14" t="s">
        <v>17</v>
      </c>
      <c r="N1226" s="168">
        <v>65.745999999999995</v>
      </c>
      <c r="O1226" s="14" t="s">
        <v>17</v>
      </c>
      <c r="P1226" s="168">
        <v>5.3289999999999997E-2</v>
      </c>
      <c r="Q1226" s="168">
        <v>0.90600000000000003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</row>
    <row r="1227" spans="1:25" x14ac:dyDescent="0.2">
      <c r="A1227" t="s">
        <v>143</v>
      </c>
      <c r="B1227" t="s">
        <v>126</v>
      </c>
      <c r="C1227" s="244" t="s">
        <v>280</v>
      </c>
      <c r="D1227" s="244" t="s">
        <v>280</v>
      </c>
      <c r="E1227">
        <v>1993</v>
      </c>
      <c r="F1227" s="34">
        <v>4</v>
      </c>
      <c r="G1227" s="34">
        <v>6</v>
      </c>
      <c r="H1227">
        <v>46.343000000000004</v>
      </c>
      <c r="I1227">
        <v>2.05741</v>
      </c>
      <c r="J1227" s="14" t="s">
        <v>17</v>
      </c>
      <c r="K1227" s="14" t="s">
        <v>17</v>
      </c>
      <c r="L1227" s="168">
        <v>5.9749999999999996</v>
      </c>
      <c r="M1227" s="14" t="s">
        <v>17</v>
      </c>
      <c r="N1227" s="168">
        <v>61.434000000000005</v>
      </c>
      <c r="O1227" s="14" t="s">
        <v>17</v>
      </c>
      <c r="P1227" s="168">
        <v>5.8189999999999999E-2</v>
      </c>
      <c r="Q1227" s="168">
        <v>0.95299999999999996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</row>
    <row r="1228" spans="1:25" x14ac:dyDescent="0.2">
      <c r="A1228" t="s">
        <v>143</v>
      </c>
      <c r="B1228" t="s">
        <v>126</v>
      </c>
      <c r="C1228" s="244" t="s">
        <v>280</v>
      </c>
      <c r="D1228" s="244" t="s">
        <v>280</v>
      </c>
      <c r="E1228">
        <v>1993</v>
      </c>
      <c r="F1228" s="34">
        <v>4</v>
      </c>
      <c r="G1228" s="34">
        <v>7</v>
      </c>
      <c r="H1228">
        <v>38.695799999999998</v>
      </c>
      <c r="I1228">
        <v>2.4867490000000001</v>
      </c>
      <c r="J1228" s="14" t="s">
        <v>17</v>
      </c>
      <c r="K1228" s="14" t="s">
        <v>17</v>
      </c>
      <c r="L1228" s="168">
        <v>5.6099999999999994</v>
      </c>
      <c r="M1228" s="14" t="s">
        <v>17</v>
      </c>
      <c r="N1228" s="168">
        <v>45.529999999999987</v>
      </c>
      <c r="O1228" s="14" t="s">
        <v>17</v>
      </c>
      <c r="P1228" s="168">
        <v>7.5020000000000003E-2</v>
      </c>
      <c r="Q1228" s="168">
        <v>0.95499999999999996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</row>
    <row r="1229" spans="1:25" x14ac:dyDescent="0.2">
      <c r="A1229" t="s">
        <v>143</v>
      </c>
      <c r="B1229" t="s">
        <v>126</v>
      </c>
      <c r="C1229" s="244" t="s">
        <v>280</v>
      </c>
      <c r="D1229" s="244" t="s">
        <v>280</v>
      </c>
      <c r="E1229">
        <v>1993</v>
      </c>
      <c r="F1229">
        <v>4</v>
      </c>
      <c r="G1229">
        <v>8</v>
      </c>
      <c r="H1229">
        <v>38.235999999999997</v>
      </c>
      <c r="I1229" t="s">
        <v>17</v>
      </c>
      <c r="J1229" s="14" t="s">
        <v>17</v>
      </c>
      <c r="K1229" s="14" t="s">
        <v>17</v>
      </c>
      <c r="L1229" s="14" t="s">
        <v>17</v>
      </c>
      <c r="M1229" s="14" t="s">
        <v>17</v>
      </c>
      <c r="N1229" s="14" t="s">
        <v>17</v>
      </c>
      <c r="O1229" s="14" t="s">
        <v>17</v>
      </c>
      <c r="P1229" s="14" t="s">
        <v>17</v>
      </c>
      <c r="Q1229" s="14" t="s">
        <v>17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</row>
    <row r="1230" spans="1:25" x14ac:dyDescent="0.2">
      <c r="A1230" t="s">
        <v>143</v>
      </c>
      <c r="B1230" t="s">
        <v>126</v>
      </c>
      <c r="C1230" s="244" t="s">
        <v>280</v>
      </c>
      <c r="D1230" s="244" t="s">
        <v>280</v>
      </c>
      <c r="E1230">
        <v>1993</v>
      </c>
      <c r="F1230">
        <v>4</v>
      </c>
      <c r="G1230">
        <v>9</v>
      </c>
      <c r="H1230">
        <v>36.8324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</row>
    <row r="1231" spans="1:25" x14ac:dyDescent="0.2">
      <c r="A1231" t="s">
        <v>143</v>
      </c>
      <c r="B1231" t="s">
        <v>126</v>
      </c>
      <c r="C1231" s="244" t="s">
        <v>280</v>
      </c>
      <c r="D1231" s="244" t="s">
        <v>280</v>
      </c>
      <c r="E1231">
        <v>1993</v>
      </c>
      <c r="F1231">
        <v>4</v>
      </c>
      <c r="G1231">
        <v>10</v>
      </c>
      <c r="H1231">
        <v>38.332799999999999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</row>
    <row r="1232" spans="1:25" x14ac:dyDescent="0.2">
      <c r="A1232" t="s">
        <v>143</v>
      </c>
      <c r="B1232" t="s">
        <v>126</v>
      </c>
      <c r="C1232" s="244" t="s">
        <v>280</v>
      </c>
      <c r="D1232" s="244" t="s">
        <v>280</v>
      </c>
      <c r="E1232">
        <v>1993</v>
      </c>
      <c r="F1232">
        <v>4</v>
      </c>
      <c r="G1232">
        <v>11</v>
      </c>
      <c r="H1232">
        <v>32.161799999999999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</row>
    <row r="1233" spans="1:25" x14ac:dyDescent="0.2">
      <c r="A1233" t="s">
        <v>143</v>
      </c>
      <c r="B1233" t="s">
        <v>126</v>
      </c>
      <c r="C1233" s="244" t="s">
        <v>280</v>
      </c>
      <c r="D1233" s="244" t="s">
        <v>280</v>
      </c>
      <c r="E1233">
        <v>1993</v>
      </c>
      <c r="F1233">
        <v>4</v>
      </c>
      <c r="G1233">
        <v>12</v>
      </c>
      <c r="H1233">
        <v>35.8765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</row>
    <row r="1234" spans="1:25" x14ac:dyDescent="0.2">
      <c r="A1234" t="s">
        <v>143</v>
      </c>
      <c r="B1234" t="s">
        <v>126</v>
      </c>
      <c r="C1234" s="244" t="s">
        <v>280</v>
      </c>
      <c r="D1234" s="244" t="s">
        <v>280</v>
      </c>
      <c r="E1234">
        <v>1993</v>
      </c>
      <c r="F1234">
        <v>4</v>
      </c>
      <c r="G1234">
        <v>13</v>
      </c>
      <c r="H1234">
        <v>36.154800000000002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</row>
    <row r="1235" spans="1:25" x14ac:dyDescent="0.2">
      <c r="A1235" t="s">
        <v>143</v>
      </c>
      <c r="B1235" t="s">
        <v>126</v>
      </c>
      <c r="C1235" s="244" t="s">
        <v>280</v>
      </c>
      <c r="D1235" s="244" t="s">
        <v>280</v>
      </c>
      <c r="E1235">
        <v>1993</v>
      </c>
      <c r="F1235">
        <v>4</v>
      </c>
      <c r="G1235">
        <v>14</v>
      </c>
      <c r="H1235">
        <v>40.002600000000001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</row>
    <row r="1236" spans="1:25" x14ac:dyDescent="0.2">
      <c r="A1236" t="s">
        <v>143</v>
      </c>
      <c r="B1236" t="s">
        <v>126</v>
      </c>
      <c r="C1236" s="244">
        <v>34254</v>
      </c>
      <c r="D1236" s="244" t="s">
        <v>280</v>
      </c>
      <c r="E1236">
        <v>1994</v>
      </c>
      <c r="F1236">
        <v>1</v>
      </c>
      <c r="G1236">
        <v>1</v>
      </c>
      <c r="H1236">
        <v>9.5469000000000008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</row>
    <row r="1237" spans="1:25" x14ac:dyDescent="0.2">
      <c r="A1237" t="s">
        <v>143</v>
      </c>
      <c r="B1237" t="s">
        <v>126</v>
      </c>
      <c r="C1237" s="244">
        <v>34254</v>
      </c>
      <c r="D1237" s="244" t="s">
        <v>280</v>
      </c>
      <c r="E1237">
        <v>1994</v>
      </c>
      <c r="F1237">
        <v>1</v>
      </c>
      <c r="G1237">
        <v>2</v>
      </c>
      <c r="H1237">
        <v>11.507099999999999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</row>
    <row r="1238" spans="1:25" x14ac:dyDescent="0.2">
      <c r="A1238" t="s">
        <v>143</v>
      </c>
      <c r="B1238" t="s">
        <v>126</v>
      </c>
      <c r="C1238" s="244">
        <v>34254</v>
      </c>
      <c r="D1238" s="244" t="s">
        <v>280</v>
      </c>
      <c r="E1238">
        <v>1994</v>
      </c>
      <c r="F1238">
        <v>1</v>
      </c>
      <c r="G1238">
        <v>3</v>
      </c>
      <c r="H1238">
        <v>13.515700000000001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</row>
    <row r="1239" spans="1:25" x14ac:dyDescent="0.2">
      <c r="A1239" t="s">
        <v>143</v>
      </c>
      <c r="B1239" t="s">
        <v>126</v>
      </c>
      <c r="C1239" s="244">
        <v>34254</v>
      </c>
      <c r="D1239" s="244" t="s">
        <v>280</v>
      </c>
      <c r="E1239">
        <v>1994</v>
      </c>
      <c r="F1239">
        <v>1</v>
      </c>
      <c r="G1239">
        <v>4</v>
      </c>
      <c r="H1239">
        <v>15.2944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</row>
    <row r="1240" spans="1:25" x14ac:dyDescent="0.2">
      <c r="A1240" t="s">
        <v>143</v>
      </c>
      <c r="B1240" t="s">
        <v>126</v>
      </c>
      <c r="C1240" s="244">
        <v>34254</v>
      </c>
      <c r="D1240" s="244" t="s">
        <v>280</v>
      </c>
      <c r="E1240">
        <v>1994</v>
      </c>
      <c r="F1240">
        <v>1</v>
      </c>
      <c r="G1240">
        <v>5</v>
      </c>
      <c r="H1240">
        <v>33.045099999999998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</row>
    <row r="1241" spans="1:25" x14ac:dyDescent="0.2">
      <c r="A1241" t="s">
        <v>143</v>
      </c>
      <c r="B1241" t="s">
        <v>126</v>
      </c>
      <c r="C1241" s="244">
        <v>34254</v>
      </c>
      <c r="D1241" s="244" t="s">
        <v>280</v>
      </c>
      <c r="E1241">
        <v>1994</v>
      </c>
      <c r="F1241">
        <v>1</v>
      </c>
      <c r="G1241">
        <v>6</v>
      </c>
      <c r="H1241">
        <v>26.051300000000001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</row>
    <row r="1242" spans="1:25" x14ac:dyDescent="0.2">
      <c r="A1242" t="s">
        <v>143</v>
      </c>
      <c r="B1242" t="s">
        <v>126</v>
      </c>
      <c r="C1242" s="244">
        <v>34254</v>
      </c>
      <c r="D1242" s="244" t="s">
        <v>280</v>
      </c>
      <c r="E1242">
        <v>1994</v>
      </c>
      <c r="F1242">
        <v>1</v>
      </c>
      <c r="G1242">
        <v>7</v>
      </c>
      <c r="H1242">
        <v>41.744999999999997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</row>
    <row r="1243" spans="1:25" x14ac:dyDescent="0.2">
      <c r="A1243" t="s">
        <v>143</v>
      </c>
      <c r="B1243" t="s">
        <v>126</v>
      </c>
      <c r="C1243" s="244">
        <v>34254</v>
      </c>
      <c r="D1243" s="244" t="s">
        <v>280</v>
      </c>
      <c r="E1243">
        <v>1994</v>
      </c>
      <c r="F1243">
        <v>1</v>
      </c>
      <c r="G1243">
        <v>8</v>
      </c>
      <c r="H1243">
        <v>34.3035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</row>
    <row r="1244" spans="1:25" x14ac:dyDescent="0.2">
      <c r="A1244" t="s">
        <v>143</v>
      </c>
      <c r="B1244" t="s">
        <v>126</v>
      </c>
      <c r="C1244" s="244">
        <v>34254</v>
      </c>
      <c r="D1244" s="244" t="s">
        <v>280</v>
      </c>
      <c r="E1244">
        <v>1994</v>
      </c>
      <c r="F1244">
        <v>1</v>
      </c>
      <c r="G1244">
        <v>9</v>
      </c>
      <c r="H1244">
        <v>29.0642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</row>
    <row r="1245" spans="1:25" x14ac:dyDescent="0.2">
      <c r="A1245" t="s">
        <v>143</v>
      </c>
      <c r="B1245" t="s">
        <v>126</v>
      </c>
      <c r="C1245" s="244">
        <v>34254</v>
      </c>
      <c r="D1245" s="244" t="s">
        <v>280</v>
      </c>
      <c r="E1245">
        <v>1994</v>
      </c>
      <c r="F1245">
        <v>1</v>
      </c>
      <c r="G1245">
        <v>10</v>
      </c>
      <c r="H1245">
        <v>29.427199999999999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</row>
    <row r="1246" spans="1:25" x14ac:dyDescent="0.2">
      <c r="A1246" t="s">
        <v>143</v>
      </c>
      <c r="B1246" t="s">
        <v>126</v>
      </c>
      <c r="C1246" s="244">
        <v>34254</v>
      </c>
      <c r="D1246" s="244" t="s">
        <v>280</v>
      </c>
      <c r="E1246">
        <v>1994</v>
      </c>
      <c r="F1246">
        <v>1</v>
      </c>
      <c r="G1246">
        <v>11</v>
      </c>
      <c r="H1246">
        <v>30.2742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</row>
    <row r="1247" spans="1:25" x14ac:dyDescent="0.2">
      <c r="A1247" t="s">
        <v>143</v>
      </c>
      <c r="B1247" t="s">
        <v>126</v>
      </c>
      <c r="C1247" s="244">
        <v>34254</v>
      </c>
      <c r="D1247" s="244" t="s">
        <v>280</v>
      </c>
      <c r="E1247">
        <v>1994</v>
      </c>
      <c r="F1247">
        <v>1</v>
      </c>
      <c r="G1247">
        <v>12</v>
      </c>
      <c r="H1247">
        <v>33.383899999999997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</row>
    <row r="1248" spans="1:25" x14ac:dyDescent="0.2">
      <c r="A1248" t="s">
        <v>143</v>
      </c>
      <c r="B1248" t="s">
        <v>126</v>
      </c>
      <c r="C1248" s="244">
        <v>34254</v>
      </c>
      <c r="D1248" s="244" t="s">
        <v>280</v>
      </c>
      <c r="E1248">
        <v>1994</v>
      </c>
      <c r="F1248">
        <v>1</v>
      </c>
      <c r="G1248">
        <v>13</v>
      </c>
      <c r="H1248">
        <v>32.258600000000001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</row>
    <row r="1249" spans="1:25" x14ac:dyDescent="0.2">
      <c r="A1249" t="s">
        <v>143</v>
      </c>
      <c r="B1249" t="s">
        <v>126</v>
      </c>
      <c r="C1249" s="244">
        <v>34254</v>
      </c>
      <c r="D1249" s="244" t="s">
        <v>280</v>
      </c>
      <c r="E1249">
        <v>1994</v>
      </c>
      <c r="F1249">
        <v>1</v>
      </c>
      <c r="G1249">
        <v>14</v>
      </c>
      <c r="H1249">
        <v>25.833500000000001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</row>
    <row r="1250" spans="1:25" x14ac:dyDescent="0.2">
      <c r="A1250" t="s">
        <v>143</v>
      </c>
      <c r="B1250" t="s">
        <v>126</v>
      </c>
      <c r="C1250" s="244">
        <v>34254</v>
      </c>
      <c r="D1250" s="244" t="s">
        <v>280</v>
      </c>
      <c r="E1250">
        <v>1994</v>
      </c>
      <c r="F1250">
        <v>2</v>
      </c>
      <c r="G1250">
        <v>1</v>
      </c>
      <c r="H1250">
        <v>8.7966999999999995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</row>
    <row r="1251" spans="1:25" x14ac:dyDescent="0.2">
      <c r="A1251" t="s">
        <v>143</v>
      </c>
      <c r="B1251" t="s">
        <v>126</v>
      </c>
      <c r="C1251" s="244">
        <v>34254</v>
      </c>
      <c r="D1251" s="244" t="s">
        <v>280</v>
      </c>
      <c r="E1251">
        <v>1994</v>
      </c>
      <c r="F1251">
        <v>2</v>
      </c>
      <c r="G1251">
        <v>2</v>
      </c>
      <c r="H1251">
        <v>10.1882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</row>
    <row r="1252" spans="1:25" x14ac:dyDescent="0.2">
      <c r="A1252" t="s">
        <v>143</v>
      </c>
      <c r="B1252" t="s">
        <v>126</v>
      </c>
      <c r="C1252" s="244">
        <v>34254</v>
      </c>
      <c r="D1252" s="244" t="s">
        <v>280</v>
      </c>
      <c r="E1252">
        <v>1994</v>
      </c>
      <c r="F1252">
        <v>2</v>
      </c>
      <c r="G1252">
        <v>3</v>
      </c>
      <c r="H1252">
        <v>13.7577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</row>
    <row r="1253" spans="1:25" x14ac:dyDescent="0.2">
      <c r="A1253" t="s">
        <v>143</v>
      </c>
      <c r="B1253" t="s">
        <v>126</v>
      </c>
      <c r="C1253" s="244">
        <v>34254</v>
      </c>
      <c r="D1253" s="244" t="s">
        <v>280</v>
      </c>
      <c r="E1253">
        <v>1994</v>
      </c>
      <c r="F1253">
        <v>2</v>
      </c>
      <c r="G1253">
        <v>4</v>
      </c>
      <c r="H1253">
        <v>20.630500000000001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</row>
    <row r="1254" spans="1:25" x14ac:dyDescent="0.2">
      <c r="A1254" t="s">
        <v>143</v>
      </c>
      <c r="B1254" t="s">
        <v>126</v>
      </c>
      <c r="C1254" s="244">
        <v>34254</v>
      </c>
      <c r="D1254" s="244" t="s">
        <v>280</v>
      </c>
      <c r="E1254">
        <v>1994</v>
      </c>
      <c r="F1254">
        <v>2</v>
      </c>
      <c r="G1254">
        <v>5</v>
      </c>
      <c r="H1254">
        <v>27.854199999999999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</row>
    <row r="1255" spans="1:25" x14ac:dyDescent="0.2">
      <c r="A1255" t="s">
        <v>143</v>
      </c>
      <c r="B1255" t="s">
        <v>126</v>
      </c>
      <c r="C1255" s="244">
        <v>34254</v>
      </c>
      <c r="D1255" s="244" t="s">
        <v>280</v>
      </c>
      <c r="E1255">
        <v>1994</v>
      </c>
      <c r="F1255">
        <v>2</v>
      </c>
      <c r="G1255">
        <v>6</v>
      </c>
      <c r="H1255">
        <v>38.9983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</row>
    <row r="1256" spans="1:25" x14ac:dyDescent="0.2">
      <c r="A1256" t="s">
        <v>143</v>
      </c>
      <c r="B1256" t="s">
        <v>126</v>
      </c>
      <c r="C1256" s="244">
        <v>34254</v>
      </c>
      <c r="D1256" s="244" t="s">
        <v>280</v>
      </c>
      <c r="E1256">
        <v>1994</v>
      </c>
      <c r="F1256">
        <v>2</v>
      </c>
      <c r="G1256">
        <v>7</v>
      </c>
      <c r="H1256">
        <v>51.255600000000001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</row>
    <row r="1257" spans="1:25" x14ac:dyDescent="0.2">
      <c r="A1257" t="s">
        <v>143</v>
      </c>
      <c r="B1257" t="s">
        <v>126</v>
      </c>
      <c r="C1257" s="244">
        <v>34254</v>
      </c>
      <c r="D1257" s="244" t="s">
        <v>280</v>
      </c>
      <c r="E1257">
        <v>1994</v>
      </c>
      <c r="F1257">
        <v>2</v>
      </c>
      <c r="G1257">
        <v>8</v>
      </c>
      <c r="H1257">
        <v>28.580200000000001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</row>
    <row r="1258" spans="1:25" x14ac:dyDescent="0.2">
      <c r="A1258" t="s">
        <v>143</v>
      </c>
      <c r="B1258" t="s">
        <v>126</v>
      </c>
      <c r="C1258" s="244">
        <v>34254</v>
      </c>
      <c r="D1258" s="244" t="s">
        <v>280</v>
      </c>
      <c r="E1258">
        <v>1994</v>
      </c>
      <c r="F1258">
        <v>2</v>
      </c>
      <c r="G1258">
        <v>9</v>
      </c>
      <c r="H1258">
        <v>33.722700000000003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</row>
    <row r="1259" spans="1:25" x14ac:dyDescent="0.2">
      <c r="A1259" t="s">
        <v>143</v>
      </c>
      <c r="B1259" t="s">
        <v>126</v>
      </c>
      <c r="C1259" s="244">
        <v>34254</v>
      </c>
      <c r="D1259" s="244" t="s">
        <v>280</v>
      </c>
      <c r="E1259">
        <v>1994</v>
      </c>
      <c r="F1259">
        <v>2</v>
      </c>
      <c r="G1259">
        <v>10</v>
      </c>
      <c r="H1259">
        <v>27.793700000000001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</row>
    <row r="1260" spans="1:25" x14ac:dyDescent="0.2">
      <c r="A1260" t="s">
        <v>143</v>
      </c>
      <c r="B1260" t="s">
        <v>126</v>
      </c>
      <c r="C1260" s="244">
        <v>34254</v>
      </c>
      <c r="D1260" s="244" t="s">
        <v>280</v>
      </c>
      <c r="E1260">
        <v>1994</v>
      </c>
      <c r="F1260">
        <v>2</v>
      </c>
      <c r="G1260">
        <v>11</v>
      </c>
      <c r="H1260">
        <v>30.746099999999998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</row>
    <row r="1261" spans="1:25" x14ac:dyDescent="0.2">
      <c r="A1261" t="s">
        <v>143</v>
      </c>
      <c r="B1261" t="s">
        <v>126</v>
      </c>
      <c r="C1261" s="244">
        <v>34254</v>
      </c>
      <c r="D1261" s="244" t="s">
        <v>280</v>
      </c>
      <c r="E1261">
        <v>1994</v>
      </c>
      <c r="F1261">
        <v>2</v>
      </c>
      <c r="G1261">
        <v>12</v>
      </c>
      <c r="H1261">
        <v>39.458100000000002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</row>
    <row r="1262" spans="1:25" x14ac:dyDescent="0.2">
      <c r="A1262" t="s">
        <v>143</v>
      </c>
      <c r="B1262" t="s">
        <v>126</v>
      </c>
      <c r="C1262" s="244">
        <v>34254</v>
      </c>
      <c r="D1262" s="244" t="s">
        <v>280</v>
      </c>
      <c r="E1262">
        <v>1994</v>
      </c>
      <c r="F1262">
        <v>2</v>
      </c>
      <c r="G1262">
        <v>13</v>
      </c>
      <c r="H1262">
        <v>42.495199999999997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</row>
    <row r="1263" spans="1:25" x14ac:dyDescent="0.2">
      <c r="A1263" t="s">
        <v>143</v>
      </c>
      <c r="B1263" t="s">
        <v>126</v>
      </c>
      <c r="C1263" s="244">
        <v>34254</v>
      </c>
      <c r="D1263" s="244" t="s">
        <v>280</v>
      </c>
      <c r="E1263">
        <v>1994</v>
      </c>
      <c r="F1263">
        <v>2</v>
      </c>
      <c r="G1263">
        <v>14</v>
      </c>
      <c r="H1263">
        <v>42.083799999999997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</row>
    <row r="1264" spans="1:25" x14ac:dyDescent="0.2">
      <c r="A1264" t="s">
        <v>143</v>
      </c>
      <c r="B1264" t="s">
        <v>126</v>
      </c>
      <c r="C1264" s="244">
        <v>34254</v>
      </c>
      <c r="D1264" s="244" t="s">
        <v>280</v>
      </c>
      <c r="E1264">
        <v>1994</v>
      </c>
      <c r="F1264">
        <v>3</v>
      </c>
      <c r="G1264">
        <v>1</v>
      </c>
      <c r="H1264">
        <v>12.2331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</row>
    <row r="1265" spans="1:25" x14ac:dyDescent="0.2">
      <c r="A1265" t="s">
        <v>143</v>
      </c>
      <c r="B1265" t="s">
        <v>126</v>
      </c>
      <c r="C1265" s="244">
        <v>34254</v>
      </c>
      <c r="D1265" s="244" t="s">
        <v>280</v>
      </c>
      <c r="E1265">
        <v>1994</v>
      </c>
      <c r="F1265">
        <v>3</v>
      </c>
      <c r="G1265">
        <v>2</v>
      </c>
      <c r="H1265">
        <v>10.418100000000001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</row>
    <row r="1266" spans="1:25" x14ac:dyDescent="0.2">
      <c r="A1266" t="s">
        <v>143</v>
      </c>
      <c r="B1266" t="s">
        <v>126</v>
      </c>
      <c r="C1266" s="244">
        <v>34254</v>
      </c>
      <c r="D1266" s="244" t="s">
        <v>280</v>
      </c>
      <c r="E1266">
        <v>1994</v>
      </c>
      <c r="F1266">
        <v>3</v>
      </c>
      <c r="G1266">
        <v>3</v>
      </c>
      <c r="H1266">
        <v>18.924399999999999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</row>
    <row r="1267" spans="1:25" x14ac:dyDescent="0.2">
      <c r="A1267" t="s">
        <v>143</v>
      </c>
      <c r="B1267" t="s">
        <v>126</v>
      </c>
      <c r="C1267" s="244">
        <v>34254</v>
      </c>
      <c r="D1267" s="244" t="s">
        <v>280</v>
      </c>
      <c r="E1267">
        <v>1994</v>
      </c>
      <c r="F1267">
        <v>3</v>
      </c>
      <c r="G1267">
        <v>4</v>
      </c>
      <c r="H1267">
        <v>31.0365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</row>
    <row r="1268" spans="1:25" x14ac:dyDescent="0.2">
      <c r="A1268" t="s">
        <v>143</v>
      </c>
      <c r="B1268" t="s">
        <v>126</v>
      </c>
      <c r="C1268" s="244">
        <v>34254</v>
      </c>
      <c r="D1268" s="244" t="s">
        <v>280</v>
      </c>
      <c r="E1268">
        <v>1994</v>
      </c>
      <c r="F1268">
        <v>3</v>
      </c>
      <c r="G1268">
        <v>5</v>
      </c>
      <c r="H1268">
        <v>32.125500000000002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</row>
    <row r="1269" spans="1:25" x14ac:dyDescent="0.2">
      <c r="A1269" t="s">
        <v>143</v>
      </c>
      <c r="B1269" t="s">
        <v>126</v>
      </c>
      <c r="C1269" s="244">
        <v>34254</v>
      </c>
      <c r="D1269" s="244" t="s">
        <v>280</v>
      </c>
      <c r="E1269">
        <v>1994</v>
      </c>
      <c r="F1269">
        <v>3</v>
      </c>
      <c r="G1269">
        <v>6</v>
      </c>
      <c r="H1269">
        <v>39.591200000000001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</row>
    <row r="1270" spans="1:25" x14ac:dyDescent="0.2">
      <c r="A1270" t="s">
        <v>143</v>
      </c>
      <c r="B1270" t="s">
        <v>126</v>
      </c>
      <c r="C1270" s="244">
        <v>34254</v>
      </c>
      <c r="D1270" s="244" t="s">
        <v>280</v>
      </c>
      <c r="E1270">
        <v>1994</v>
      </c>
      <c r="F1270">
        <v>3</v>
      </c>
      <c r="G1270">
        <v>7</v>
      </c>
      <c r="H1270">
        <v>40.752800000000001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</row>
    <row r="1271" spans="1:25" x14ac:dyDescent="0.2">
      <c r="A1271" t="s">
        <v>143</v>
      </c>
      <c r="B1271" t="s">
        <v>126</v>
      </c>
      <c r="C1271" s="244">
        <v>34254</v>
      </c>
      <c r="D1271" s="244" t="s">
        <v>280</v>
      </c>
      <c r="E1271">
        <v>1994</v>
      </c>
      <c r="F1271">
        <v>3</v>
      </c>
      <c r="G1271">
        <v>8</v>
      </c>
      <c r="H1271">
        <v>37.6068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</row>
    <row r="1272" spans="1:25" x14ac:dyDescent="0.2">
      <c r="A1272" t="s">
        <v>143</v>
      </c>
      <c r="B1272" t="s">
        <v>126</v>
      </c>
      <c r="C1272" s="244">
        <v>34254</v>
      </c>
      <c r="D1272" s="244" t="s">
        <v>280</v>
      </c>
      <c r="E1272">
        <v>1994</v>
      </c>
      <c r="F1272">
        <v>3</v>
      </c>
      <c r="G1272">
        <v>9</v>
      </c>
      <c r="H1272">
        <v>26.535299999999999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</row>
    <row r="1273" spans="1:25" x14ac:dyDescent="0.2">
      <c r="A1273" t="s">
        <v>143</v>
      </c>
      <c r="B1273" t="s">
        <v>126</v>
      </c>
      <c r="C1273" s="244">
        <v>34254</v>
      </c>
      <c r="D1273" s="244" t="s">
        <v>280</v>
      </c>
      <c r="E1273">
        <v>1994</v>
      </c>
      <c r="F1273">
        <v>3</v>
      </c>
      <c r="G1273">
        <v>10</v>
      </c>
      <c r="H1273">
        <v>33.759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</row>
    <row r="1274" spans="1:25" x14ac:dyDescent="0.2">
      <c r="A1274" t="s">
        <v>143</v>
      </c>
      <c r="B1274" t="s">
        <v>126</v>
      </c>
      <c r="C1274" s="244">
        <v>34254</v>
      </c>
      <c r="D1274" s="244" t="s">
        <v>280</v>
      </c>
      <c r="E1274">
        <v>1994</v>
      </c>
      <c r="F1274">
        <v>3</v>
      </c>
      <c r="G1274">
        <v>11</v>
      </c>
      <c r="H1274">
        <v>36.977600000000002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</row>
    <row r="1275" spans="1:25" x14ac:dyDescent="0.2">
      <c r="A1275" t="s">
        <v>143</v>
      </c>
      <c r="B1275" t="s">
        <v>126</v>
      </c>
      <c r="C1275" s="244">
        <v>34254</v>
      </c>
      <c r="D1275" s="244" t="s">
        <v>280</v>
      </c>
      <c r="E1275">
        <v>1994</v>
      </c>
      <c r="F1275">
        <v>3</v>
      </c>
      <c r="G1275">
        <v>12</v>
      </c>
      <c r="H1275">
        <v>28.434999999999999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</row>
    <row r="1276" spans="1:25" x14ac:dyDescent="0.2">
      <c r="A1276" t="s">
        <v>143</v>
      </c>
      <c r="B1276" t="s">
        <v>126</v>
      </c>
      <c r="C1276" s="244">
        <v>34254</v>
      </c>
      <c r="D1276" s="244" t="s">
        <v>280</v>
      </c>
      <c r="E1276">
        <v>1994</v>
      </c>
      <c r="F1276">
        <v>3</v>
      </c>
      <c r="G1276">
        <v>13</v>
      </c>
      <c r="H1276">
        <v>41.624000000000002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</row>
    <row r="1277" spans="1:25" x14ac:dyDescent="0.2">
      <c r="A1277" t="s">
        <v>143</v>
      </c>
      <c r="B1277" t="s">
        <v>126</v>
      </c>
      <c r="C1277" s="244">
        <v>34254</v>
      </c>
      <c r="D1277" s="244" t="s">
        <v>280</v>
      </c>
      <c r="E1277">
        <v>1994</v>
      </c>
      <c r="F1277">
        <v>3</v>
      </c>
      <c r="G1277">
        <v>14</v>
      </c>
      <c r="H1277">
        <v>29.2699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</row>
    <row r="1278" spans="1:25" x14ac:dyDescent="0.2">
      <c r="A1278" t="s">
        <v>143</v>
      </c>
      <c r="B1278" t="s">
        <v>126</v>
      </c>
      <c r="C1278" s="244">
        <v>34254</v>
      </c>
      <c r="D1278" s="244" t="s">
        <v>280</v>
      </c>
      <c r="E1278">
        <v>1994</v>
      </c>
      <c r="F1278">
        <v>4</v>
      </c>
      <c r="G1278">
        <v>1</v>
      </c>
      <c r="H1278">
        <v>12.8744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</row>
    <row r="1279" spans="1:25" x14ac:dyDescent="0.2">
      <c r="A1279" t="s">
        <v>143</v>
      </c>
      <c r="B1279" t="s">
        <v>126</v>
      </c>
      <c r="C1279" s="244">
        <v>34254</v>
      </c>
      <c r="D1279" s="244" t="s">
        <v>280</v>
      </c>
      <c r="E1279">
        <v>1994</v>
      </c>
      <c r="F1279">
        <v>4</v>
      </c>
      <c r="G1279">
        <v>2</v>
      </c>
      <c r="H1279">
        <v>12.257300000000001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</row>
    <row r="1280" spans="1:25" x14ac:dyDescent="0.2">
      <c r="A1280" t="s">
        <v>143</v>
      </c>
      <c r="B1280" t="s">
        <v>126</v>
      </c>
      <c r="C1280" s="244">
        <v>34254</v>
      </c>
      <c r="D1280" s="244" t="s">
        <v>280</v>
      </c>
      <c r="E1280">
        <v>1994</v>
      </c>
      <c r="F1280">
        <v>4</v>
      </c>
      <c r="G1280">
        <v>3</v>
      </c>
      <c r="H1280">
        <v>21.610600000000002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</row>
    <row r="1281" spans="1:30" x14ac:dyDescent="0.2">
      <c r="A1281" t="s">
        <v>143</v>
      </c>
      <c r="B1281" t="s">
        <v>126</v>
      </c>
      <c r="C1281" s="244">
        <v>34254</v>
      </c>
      <c r="D1281" s="244" t="s">
        <v>280</v>
      </c>
      <c r="E1281">
        <v>1994</v>
      </c>
      <c r="F1281">
        <v>4</v>
      </c>
      <c r="G1281">
        <v>4</v>
      </c>
      <c r="H1281">
        <v>23.316700000000001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</row>
    <row r="1282" spans="1:30" x14ac:dyDescent="0.2">
      <c r="A1282" t="s">
        <v>143</v>
      </c>
      <c r="B1282" t="s">
        <v>126</v>
      </c>
      <c r="C1282" s="244">
        <v>34254</v>
      </c>
      <c r="D1282" s="244" t="s">
        <v>280</v>
      </c>
      <c r="E1282">
        <v>1994</v>
      </c>
      <c r="F1282">
        <v>4</v>
      </c>
      <c r="G1282">
        <v>5</v>
      </c>
      <c r="H1282">
        <v>38.986199999999997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</row>
    <row r="1283" spans="1:30" x14ac:dyDescent="0.2">
      <c r="A1283" t="s">
        <v>143</v>
      </c>
      <c r="B1283" t="s">
        <v>126</v>
      </c>
      <c r="C1283" s="244">
        <v>34254</v>
      </c>
      <c r="D1283" s="244" t="s">
        <v>280</v>
      </c>
      <c r="E1283">
        <v>1994</v>
      </c>
      <c r="F1283">
        <v>4</v>
      </c>
      <c r="G1283">
        <v>6</v>
      </c>
      <c r="H1283">
        <v>40.994799999999998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</row>
    <row r="1284" spans="1:30" x14ac:dyDescent="0.2">
      <c r="A1284" t="s">
        <v>143</v>
      </c>
      <c r="B1284" t="s">
        <v>126</v>
      </c>
      <c r="C1284" s="244">
        <v>34254</v>
      </c>
      <c r="D1284" s="244" t="s">
        <v>280</v>
      </c>
      <c r="E1284">
        <v>1994</v>
      </c>
      <c r="F1284">
        <v>4</v>
      </c>
      <c r="G1284">
        <v>7</v>
      </c>
      <c r="H1284">
        <v>47.504600000000003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</row>
    <row r="1285" spans="1:30" x14ac:dyDescent="0.2">
      <c r="A1285" t="s">
        <v>143</v>
      </c>
      <c r="B1285" t="s">
        <v>126</v>
      </c>
      <c r="C1285" s="244">
        <v>34254</v>
      </c>
      <c r="D1285" s="244" t="s">
        <v>280</v>
      </c>
      <c r="E1285">
        <v>1994</v>
      </c>
      <c r="F1285">
        <v>4</v>
      </c>
      <c r="G1285">
        <v>8</v>
      </c>
      <c r="H1285">
        <v>35.973300000000002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</row>
    <row r="1286" spans="1:30" x14ac:dyDescent="0.2">
      <c r="A1286" t="s">
        <v>143</v>
      </c>
      <c r="B1286" t="s">
        <v>126</v>
      </c>
      <c r="C1286" s="244">
        <v>34254</v>
      </c>
      <c r="D1286" s="244" t="s">
        <v>280</v>
      </c>
      <c r="E1286">
        <v>1994</v>
      </c>
      <c r="F1286">
        <v>4</v>
      </c>
      <c r="G1286">
        <v>9</v>
      </c>
      <c r="H1286">
        <v>34.521299999999997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</row>
    <row r="1287" spans="1:30" x14ac:dyDescent="0.2">
      <c r="A1287" t="s">
        <v>143</v>
      </c>
      <c r="B1287" t="s">
        <v>126</v>
      </c>
      <c r="C1287" s="244">
        <v>34254</v>
      </c>
      <c r="D1287" s="244" t="s">
        <v>280</v>
      </c>
      <c r="E1287">
        <v>1994</v>
      </c>
      <c r="F1287">
        <v>4</v>
      </c>
      <c r="G1287">
        <v>10</v>
      </c>
      <c r="H1287">
        <v>31.3995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</row>
    <row r="1288" spans="1:30" x14ac:dyDescent="0.2">
      <c r="A1288" t="s">
        <v>143</v>
      </c>
      <c r="B1288" t="s">
        <v>126</v>
      </c>
      <c r="C1288" s="244">
        <v>34254</v>
      </c>
      <c r="D1288" s="244" t="s">
        <v>280</v>
      </c>
      <c r="E1288">
        <v>1994</v>
      </c>
      <c r="F1288">
        <v>4</v>
      </c>
      <c r="G1288">
        <v>11</v>
      </c>
      <c r="H1288">
        <v>33.154000000000003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</row>
    <row r="1289" spans="1:30" x14ac:dyDescent="0.2">
      <c r="A1289" t="s">
        <v>143</v>
      </c>
      <c r="B1289" t="s">
        <v>126</v>
      </c>
      <c r="C1289" s="244">
        <v>34254</v>
      </c>
      <c r="D1289" s="244" t="s">
        <v>280</v>
      </c>
      <c r="E1289">
        <v>1994</v>
      </c>
      <c r="F1289">
        <v>4</v>
      </c>
      <c r="G1289">
        <v>12</v>
      </c>
      <c r="H1289">
        <v>32.137599999999999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</row>
    <row r="1290" spans="1:30" x14ac:dyDescent="0.2">
      <c r="A1290" t="s">
        <v>143</v>
      </c>
      <c r="B1290" t="s">
        <v>126</v>
      </c>
      <c r="C1290" s="244">
        <v>34254</v>
      </c>
      <c r="D1290" s="244" t="s">
        <v>280</v>
      </c>
      <c r="E1290">
        <v>1994</v>
      </c>
      <c r="F1290">
        <v>4</v>
      </c>
      <c r="G1290">
        <v>13</v>
      </c>
      <c r="H1290">
        <v>39.567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</row>
    <row r="1291" spans="1:30" x14ac:dyDescent="0.2">
      <c r="A1291" t="s">
        <v>143</v>
      </c>
      <c r="B1291" t="s">
        <v>126</v>
      </c>
      <c r="C1291" s="244">
        <v>34254</v>
      </c>
      <c r="D1291" s="244" t="s">
        <v>280</v>
      </c>
      <c r="E1291">
        <v>1994</v>
      </c>
      <c r="F1291">
        <v>4</v>
      </c>
      <c r="G1291">
        <v>14</v>
      </c>
      <c r="H1291">
        <v>35.017400000000002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</row>
    <row r="1292" spans="1:30" x14ac:dyDescent="0.2">
      <c r="A1292" t="s">
        <v>143</v>
      </c>
      <c r="B1292" t="s">
        <v>127</v>
      </c>
      <c r="C1292" s="244">
        <v>34635</v>
      </c>
      <c r="D1292" s="244">
        <v>34869</v>
      </c>
      <c r="E1292">
        <v>1995</v>
      </c>
      <c r="F1292">
        <v>1</v>
      </c>
      <c r="G1292">
        <v>1</v>
      </c>
      <c r="H1292">
        <v>26.595013500000004</v>
      </c>
      <c r="I1292" t="s">
        <v>17</v>
      </c>
      <c r="J1292" s="14" t="s">
        <v>17</v>
      </c>
      <c r="K1292" s="14" t="s">
        <v>17</v>
      </c>
      <c r="L1292" s="14">
        <v>5.74</v>
      </c>
      <c r="M1292" s="14">
        <v>2.06</v>
      </c>
      <c r="N1292" s="14">
        <v>43.646000000000001</v>
      </c>
      <c r="O1292" s="14">
        <v>360</v>
      </c>
      <c r="P1292" s="14">
        <v>0.105131</v>
      </c>
      <c r="Q1292" s="14">
        <v>1.106803</v>
      </c>
      <c r="R1292" s="14">
        <v>1032.2670361445785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AD1292" s="14" t="s">
        <v>17</v>
      </c>
    </row>
    <row r="1293" spans="1:30" x14ac:dyDescent="0.2">
      <c r="A1293" t="s">
        <v>143</v>
      </c>
      <c r="B1293" t="s">
        <v>127</v>
      </c>
      <c r="C1293" s="244">
        <v>34635</v>
      </c>
      <c r="D1293" s="244">
        <v>34869</v>
      </c>
      <c r="E1293">
        <v>1995</v>
      </c>
      <c r="F1293">
        <v>1</v>
      </c>
      <c r="G1293">
        <v>2</v>
      </c>
      <c r="H1293">
        <v>29.36143375</v>
      </c>
      <c r="I1293" t="s">
        <v>17</v>
      </c>
      <c r="J1293" s="14" t="s">
        <v>17</v>
      </c>
      <c r="K1293" s="14" t="s">
        <v>17</v>
      </c>
      <c r="L1293" s="14">
        <v>6.03</v>
      </c>
      <c r="M1293" s="14">
        <v>2.0350000000000001</v>
      </c>
      <c r="N1293" s="14">
        <v>32.720999999999997</v>
      </c>
      <c r="O1293" s="14">
        <v>380</v>
      </c>
      <c r="P1293" s="169">
        <v>9.8699999999999996E-2</v>
      </c>
      <c r="Q1293" s="14">
        <v>1.0355829999999999</v>
      </c>
      <c r="R1293" s="14">
        <v>933.6804489795918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AD1293" s="14" t="s">
        <v>17</v>
      </c>
    </row>
    <row r="1294" spans="1:30" x14ac:dyDescent="0.2">
      <c r="A1294" t="s">
        <v>143</v>
      </c>
      <c r="B1294" t="s">
        <v>127</v>
      </c>
      <c r="C1294" s="244">
        <v>34635</v>
      </c>
      <c r="D1294" s="244">
        <v>34869</v>
      </c>
      <c r="E1294">
        <v>1995</v>
      </c>
      <c r="F1294">
        <v>1</v>
      </c>
      <c r="G1294">
        <v>3</v>
      </c>
      <c r="H1294">
        <v>28.747487999999997</v>
      </c>
      <c r="I1294" t="s">
        <v>17</v>
      </c>
      <c r="J1294" s="14" t="s">
        <v>17</v>
      </c>
      <c r="K1294" s="14" t="s">
        <v>17</v>
      </c>
      <c r="L1294" s="14">
        <v>6.29</v>
      </c>
      <c r="M1294" s="14">
        <v>2.29</v>
      </c>
      <c r="N1294" s="14">
        <v>70.900999999999996</v>
      </c>
      <c r="O1294" s="14">
        <v>390</v>
      </c>
      <c r="P1294" s="169">
        <v>9.7799999999999998E-2</v>
      </c>
      <c r="Q1294" s="14">
        <v>1.0939000000000001</v>
      </c>
      <c r="R1294" s="14">
        <v>1232.056274678112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AD1294" s="14" t="s">
        <v>17</v>
      </c>
    </row>
    <row r="1295" spans="1:30" x14ac:dyDescent="0.2">
      <c r="A1295" t="s">
        <v>143</v>
      </c>
      <c r="B1295" t="s">
        <v>127</v>
      </c>
      <c r="C1295" s="244">
        <v>34635</v>
      </c>
      <c r="D1295" s="244">
        <v>34869</v>
      </c>
      <c r="E1295">
        <v>1995</v>
      </c>
      <c r="F1295">
        <v>1</v>
      </c>
      <c r="G1295">
        <v>4</v>
      </c>
      <c r="H1295">
        <v>27.9186765</v>
      </c>
      <c r="I1295" t="s">
        <v>17</v>
      </c>
      <c r="J1295" s="14" t="s">
        <v>17</v>
      </c>
      <c r="K1295" s="14" t="s">
        <v>17</v>
      </c>
      <c r="L1295" s="14">
        <v>6.24</v>
      </c>
      <c r="M1295" s="14">
        <v>3.3580000000000001</v>
      </c>
      <c r="N1295" s="14">
        <v>59.860999999999997</v>
      </c>
      <c r="O1295" s="14">
        <v>450</v>
      </c>
      <c r="P1295" s="14">
        <v>9.3717999999999996E-2</v>
      </c>
      <c r="Q1295" s="14">
        <v>1.0204759999999999</v>
      </c>
      <c r="R1295" s="14">
        <v>1423.632409470752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AD1295" s="14" t="s">
        <v>17</v>
      </c>
    </row>
    <row r="1296" spans="1:30" x14ac:dyDescent="0.2">
      <c r="A1296" t="s">
        <v>143</v>
      </c>
      <c r="B1296" t="s">
        <v>127</v>
      </c>
      <c r="C1296" s="244">
        <v>34635</v>
      </c>
      <c r="D1296" s="244">
        <v>34869</v>
      </c>
      <c r="E1296">
        <v>1995</v>
      </c>
      <c r="F1296">
        <v>1</v>
      </c>
      <c r="G1296">
        <v>5</v>
      </c>
      <c r="H1296">
        <v>40.168128000000003</v>
      </c>
      <c r="I1296" t="s">
        <v>17</v>
      </c>
      <c r="J1296" s="14" t="s">
        <v>17</v>
      </c>
      <c r="K1296" s="14" t="s">
        <v>17</v>
      </c>
      <c r="L1296" s="14">
        <v>5.65</v>
      </c>
      <c r="M1296" s="14">
        <v>6.7050000000000001</v>
      </c>
      <c r="N1296" s="14">
        <v>75.156000000000006</v>
      </c>
      <c r="O1296" s="14">
        <v>440</v>
      </c>
      <c r="P1296" s="14">
        <v>0.10395699999999999</v>
      </c>
      <c r="Q1296" s="14">
        <v>1.1532910000000001</v>
      </c>
      <c r="R1296" s="14">
        <v>2134.3774137931036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AD1296" s="14" t="s">
        <v>17</v>
      </c>
    </row>
    <row r="1297" spans="1:30" x14ac:dyDescent="0.2">
      <c r="A1297" t="s">
        <v>143</v>
      </c>
      <c r="B1297" t="s">
        <v>127</v>
      </c>
      <c r="C1297" s="244">
        <v>34635</v>
      </c>
      <c r="D1297" s="244">
        <v>34869</v>
      </c>
      <c r="E1297">
        <v>1995</v>
      </c>
      <c r="F1297">
        <v>1</v>
      </c>
      <c r="G1297">
        <v>6</v>
      </c>
      <c r="H1297">
        <v>36.663610500000004</v>
      </c>
      <c r="I1297" t="s">
        <v>17</v>
      </c>
      <c r="J1297" s="14" t="s">
        <v>17</v>
      </c>
      <c r="K1297" s="14" t="s">
        <v>17</v>
      </c>
      <c r="L1297" s="14">
        <v>5.88</v>
      </c>
      <c r="M1297" s="14">
        <v>3.2410000000000001</v>
      </c>
      <c r="N1297" s="14">
        <v>37.780999999999999</v>
      </c>
      <c r="O1297" s="14">
        <v>340</v>
      </c>
      <c r="P1297" s="14">
        <v>0.104214</v>
      </c>
      <c r="Q1297" s="14">
        <v>1.0481529999999999</v>
      </c>
      <c r="R1297" s="14">
        <v>1945.380130434783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AD1297" s="14" t="s">
        <v>17</v>
      </c>
    </row>
    <row r="1298" spans="1:30" x14ac:dyDescent="0.2">
      <c r="A1298" t="s">
        <v>143</v>
      </c>
      <c r="B1298" t="s">
        <v>127</v>
      </c>
      <c r="C1298" s="244">
        <v>34635</v>
      </c>
      <c r="D1298" s="244">
        <v>34869</v>
      </c>
      <c r="E1298">
        <v>1995</v>
      </c>
      <c r="F1298">
        <v>1</v>
      </c>
      <c r="G1298">
        <v>7</v>
      </c>
      <c r="H1298">
        <v>46.533623125000005</v>
      </c>
      <c r="I1298" t="s">
        <v>17</v>
      </c>
      <c r="J1298" s="14" t="s">
        <v>17</v>
      </c>
      <c r="K1298" s="14" t="s">
        <v>17</v>
      </c>
      <c r="L1298" s="14">
        <v>5.56</v>
      </c>
      <c r="M1298" s="14">
        <v>5.8550000000000004</v>
      </c>
      <c r="N1298" s="14">
        <v>72.855999999999995</v>
      </c>
      <c r="O1298" s="14">
        <v>440</v>
      </c>
      <c r="P1298" s="14">
        <v>0.107155</v>
      </c>
      <c r="Q1298" s="14">
        <v>1.108088</v>
      </c>
      <c r="R1298" s="14">
        <v>1409.9420689655176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AD1298" s="14" t="s">
        <v>17</v>
      </c>
    </row>
    <row r="1299" spans="1:30" x14ac:dyDescent="0.2">
      <c r="A1299" t="s">
        <v>143</v>
      </c>
      <c r="B1299" t="s">
        <v>127</v>
      </c>
      <c r="C1299" s="244">
        <v>34635</v>
      </c>
      <c r="D1299" s="244">
        <v>34869</v>
      </c>
      <c r="E1299">
        <v>1995</v>
      </c>
      <c r="F1299">
        <v>1</v>
      </c>
      <c r="G1299">
        <v>8</v>
      </c>
      <c r="H1299">
        <v>30.667007249999997</v>
      </c>
      <c r="I1299" t="s">
        <v>17</v>
      </c>
      <c r="J1299" s="14" t="s">
        <v>17</v>
      </c>
      <c r="K1299" s="14" t="s">
        <v>17</v>
      </c>
      <c r="L1299" s="14">
        <v>5.62</v>
      </c>
      <c r="M1299" s="14">
        <v>4.335</v>
      </c>
      <c r="N1299" s="14">
        <v>29.155999999999999</v>
      </c>
      <c r="O1299" s="14">
        <v>440</v>
      </c>
      <c r="P1299" s="14">
        <v>0.100524</v>
      </c>
      <c r="Q1299" s="14">
        <v>1.048446</v>
      </c>
      <c r="R1299" s="14">
        <v>532.17344680851068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AD1299" s="14" t="s">
        <v>17</v>
      </c>
    </row>
    <row r="1300" spans="1:30" x14ac:dyDescent="0.2">
      <c r="A1300" t="s">
        <v>143</v>
      </c>
      <c r="B1300" t="s">
        <v>127</v>
      </c>
      <c r="C1300" s="244">
        <v>34635</v>
      </c>
      <c r="D1300" s="244">
        <v>34869</v>
      </c>
      <c r="E1300">
        <v>1995</v>
      </c>
      <c r="F1300">
        <v>1</v>
      </c>
      <c r="G1300">
        <v>9</v>
      </c>
      <c r="H1300">
        <v>38.602860999999997</v>
      </c>
      <c r="I1300" t="s">
        <v>17</v>
      </c>
      <c r="J1300" s="14" t="s">
        <v>17</v>
      </c>
      <c r="K1300" s="14" t="s">
        <v>17</v>
      </c>
      <c r="L1300" s="14">
        <v>5.75</v>
      </c>
      <c r="M1300" s="14">
        <v>3.141</v>
      </c>
      <c r="N1300" s="14">
        <v>64.691000000000003</v>
      </c>
      <c r="O1300" s="14">
        <v>470</v>
      </c>
      <c r="P1300" s="14">
        <v>0.102059</v>
      </c>
      <c r="Q1300" s="14">
        <v>1.090997</v>
      </c>
      <c r="R1300" s="14">
        <v>2335.0882499999993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AD1300" s="14" t="s">
        <v>17</v>
      </c>
    </row>
    <row r="1301" spans="1:30" x14ac:dyDescent="0.2">
      <c r="A1301" t="s">
        <v>143</v>
      </c>
      <c r="B1301" t="s">
        <v>127</v>
      </c>
      <c r="C1301" s="244">
        <v>34635</v>
      </c>
      <c r="D1301" s="244">
        <v>34869</v>
      </c>
      <c r="E1301">
        <v>1995</v>
      </c>
      <c r="F1301">
        <v>1</v>
      </c>
      <c r="G1301">
        <v>10</v>
      </c>
      <c r="H1301">
        <v>38.024360000000001</v>
      </c>
      <c r="I1301" t="s">
        <v>17</v>
      </c>
      <c r="J1301" s="14" t="s">
        <v>17</v>
      </c>
      <c r="K1301" s="14" t="s">
        <v>17</v>
      </c>
      <c r="L1301" s="14">
        <v>5.82</v>
      </c>
      <c r="M1301" s="14">
        <v>2.8940000000000001</v>
      </c>
      <c r="N1301" s="14">
        <v>87.116</v>
      </c>
      <c r="O1301" s="14">
        <v>480</v>
      </c>
      <c r="P1301" s="14">
        <v>9.9215999999999999E-2</v>
      </c>
      <c r="Q1301" s="14">
        <v>1.103796</v>
      </c>
      <c r="R1301" s="14">
        <v>2082.8741774744035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AD1301" s="14" t="s">
        <v>17</v>
      </c>
    </row>
    <row r="1302" spans="1:30" x14ac:dyDescent="0.2">
      <c r="A1302" t="s">
        <v>143</v>
      </c>
      <c r="B1302" t="s">
        <v>127</v>
      </c>
      <c r="C1302" s="244">
        <v>34635</v>
      </c>
      <c r="D1302" s="244">
        <v>34869</v>
      </c>
      <c r="E1302">
        <v>1995</v>
      </c>
      <c r="F1302">
        <v>1</v>
      </c>
      <c r="G1302">
        <v>11</v>
      </c>
      <c r="H1302">
        <v>38.524694999999987</v>
      </c>
      <c r="I1302" t="s">
        <v>17</v>
      </c>
      <c r="J1302" s="14" t="s">
        <v>17</v>
      </c>
      <c r="K1302" s="14" t="s">
        <v>17</v>
      </c>
      <c r="L1302" s="14">
        <v>5.79</v>
      </c>
      <c r="M1302" s="14">
        <v>5.5490000000000004</v>
      </c>
      <c r="N1302" s="14">
        <v>125.986</v>
      </c>
      <c r="O1302" s="14">
        <v>480</v>
      </c>
      <c r="P1302" s="14">
        <v>0.105544</v>
      </c>
      <c r="Q1302" s="14">
        <v>1.237738</v>
      </c>
      <c r="R1302" s="14">
        <v>1875.72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AD1302" s="14" t="s">
        <v>17</v>
      </c>
    </row>
    <row r="1303" spans="1:30" x14ac:dyDescent="0.2">
      <c r="A1303" t="s">
        <v>143</v>
      </c>
      <c r="B1303" t="s">
        <v>127</v>
      </c>
      <c r="C1303" s="244">
        <v>34635</v>
      </c>
      <c r="D1303" s="244">
        <v>34869</v>
      </c>
      <c r="E1303">
        <v>1995</v>
      </c>
      <c r="F1303">
        <v>1</v>
      </c>
      <c r="G1303">
        <v>12</v>
      </c>
      <c r="H1303">
        <v>39.771125625000003</v>
      </c>
      <c r="I1303" t="s">
        <v>17</v>
      </c>
      <c r="J1303" s="14" t="s">
        <v>17</v>
      </c>
      <c r="K1303" s="14" t="s">
        <v>17</v>
      </c>
      <c r="L1303" s="14">
        <v>5.47</v>
      </c>
      <c r="M1303" s="14">
        <v>4.415</v>
      </c>
      <c r="N1303" s="14">
        <v>83.896000000000001</v>
      </c>
      <c r="O1303" s="14">
        <v>390</v>
      </c>
      <c r="P1303" s="14">
        <v>0.105424</v>
      </c>
      <c r="Q1303" s="14">
        <v>1.141745</v>
      </c>
      <c r="R1303" s="14">
        <v>2084.0388461538469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AD1303" s="14" t="s">
        <v>17</v>
      </c>
    </row>
    <row r="1304" spans="1:30" x14ac:dyDescent="0.2">
      <c r="A1304" t="s">
        <v>143</v>
      </c>
      <c r="B1304" t="s">
        <v>127</v>
      </c>
      <c r="C1304" s="244">
        <v>34635</v>
      </c>
      <c r="D1304" s="244">
        <v>34869</v>
      </c>
      <c r="E1304">
        <v>1995</v>
      </c>
      <c r="F1304">
        <v>1</v>
      </c>
      <c r="G1304">
        <v>13</v>
      </c>
      <c r="H1304">
        <v>40.272127500000003</v>
      </c>
      <c r="I1304" t="s">
        <v>17</v>
      </c>
      <c r="J1304" s="14" t="s">
        <v>17</v>
      </c>
      <c r="K1304" s="14" t="s">
        <v>17</v>
      </c>
      <c r="L1304" s="14">
        <v>5.72</v>
      </c>
      <c r="M1304" s="14">
        <v>4.9630000000000001</v>
      </c>
      <c r="N1304" s="14">
        <v>91.486000000000004</v>
      </c>
      <c r="O1304" s="14">
        <v>480</v>
      </c>
      <c r="P1304" s="14">
        <v>0.108931</v>
      </c>
      <c r="Q1304" s="14">
        <v>1.206529</v>
      </c>
      <c r="R1304" s="14">
        <v>1407.6549069767445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AD1304" s="14" t="s">
        <v>17</v>
      </c>
    </row>
    <row r="1305" spans="1:30" x14ac:dyDescent="0.2">
      <c r="A1305" t="s">
        <v>143</v>
      </c>
      <c r="B1305" t="s">
        <v>127</v>
      </c>
      <c r="C1305" s="244">
        <v>34635</v>
      </c>
      <c r="D1305" s="244">
        <v>34869</v>
      </c>
      <c r="E1305">
        <v>1995</v>
      </c>
      <c r="F1305">
        <v>1</v>
      </c>
      <c r="G1305">
        <v>14</v>
      </c>
      <c r="H1305">
        <v>38.813568750000002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4.6059999999999999</v>
      </c>
      <c r="N1305" s="14">
        <v>61.816000000000003</v>
      </c>
      <c r="O1305" s="14">
        <v>440</v>
      </c>
      <c r="P1305" s="14">
        <v>0.10009899999999999</v>
      </c>
      <c r="Q1305" s="14">
        <v>1.1011</v>
      </c>
      <c r="R1305" s="14">
        <v>2306.592035433071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AD1305" s="14" t="s">
        <v>17</v>
      </c>
    </row>
    <row r="1306" spans="1:30" x14ac:dyDescent="0.2">
      <c r="A1306" t="s">
        <v>143</v>
      </c>
      <c r="B1306" t="s">
        <v>127</v>
      </c>
      <c r="C1306" s="244">
        <v>34635</v>
      </c>
      <c r="D1306" s="244">
        <v>34869</v>
      </c>
      <c r="E1306">
        <v>1995</v>
      </c>
      <c r="F1306">
        <v>2</v>
      </c>
      <c r="G1306">
        <v>1</v>
      </c>
      <c r="H1306">
        <v>23.365174249999995</v>
      </c>
      <c r="I1306" t="s">
        <v>17</v>
      </c>
      <c r="J1306" s="14" t="s">
        <v>17</v>
      </c>
      <c r="K1306" s="14" t="s">
        <v>17</v>
      </c>
      <c r="L1306" s="14">
        <v>6.15</v>
      </c>
      <c r="M1306" s="14">
        <v>1.2190000000000001</v>
      </c>
      <c r="N1306" s="14">
        <v>40.655999999999999</v>
      </c>
      <c r="O1306" s="14">
        <v>400</v>
      </c>
      <c r="P1306" s="169">
        <v>9.0800000000000006E-2</v>
      </c>
      <c r="Q1306" s="14">
        <v>1.009093</v>
      </c>
      <c r="R1306" s="14">
        <v>928.94422500000007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AD1306" s="14" t="s">
        <v>17</v>
      </c>
    </row>
    <row r="1307" spans="1:30" x14ac:dyDescent="0.2">
      <c r="A1307" t="s">
        <v>143</v>
      </c>
      <c r="B1307" t="s">
        <v>127</v>
      </c>
      <c r="C1307" s="244">
        <v>34635</v>
      </c>
      <c r="D1307" s="244">
        <v>34869</v>
      </c>
      <c r="E1307">
        <v>1995</v>
      </c>
      <c r="F1307">
        <v>2</v>
      </c>
      <c r="G1307">
        <v>2</v>
      </c>
      <c r="H1307">
        <v>28.280125499999997</v>
      </c>
      <c r="I1307" t="s">
        <v>17</v>
      </c>
      <c r="J1307" s="14" t="s">
        <v>17</v>
      </c>
      <c r="K1307" s="14" t="s">
        <v>17</v>
      </c>
      <c r="L1307" s="14">
        <v>6.02</v>
      </c>
      <c r="M1307" s="14">
        <v>1.27</v>
      </c>
      <c r="N1307" s="14">
        <v>87.575999999999993</v>
      </c>
      <c r="O1307" s="14">
        <v>520</v>
      </c>
      <c r="P1307" s="169">
        <v>8.8300000000000003E-2</v>
      </c>
      <c r="Q1307" s="14">
        <v>1.01617</v>
      </c>
      <c r="R1307" s="14">
        <v>1107.3660714285713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AD1307" s="14" t="s">
        <v>17</v>
      </c>
    </row>
    <row r="1308" spans="1:30" x14ac:dyDescent="0.2">
      <c r="A1308" t="s">
        <v>143</v>
      </c>
      <c r="B1308" t="s">
        <v>127</v>
      </c>
      <c r="C1308" s="244">
        <v>34635</v>
      </c>
      <c r="D1308" s="244">
        <v>34869</v>
      </c>
      <c r="E1308">
        <v>1995</v>
      </c>
      <c r="F1308">
        <v>2</v>
      </c>
      <c r="G1308">
        <v>3</v>
      </c>
      <c r="H1308">
        <v>27.667067999999997</v>
      </c>
      <c r="I1308" t="s">
        <v>17</v>
      </c>
      <c r="J1308" s="14" t="s">
        <v>17</v>
      </c>
      <c r="K1308" s="14" t="s">
        <v>17</v>
      </c>
      <c r="L1308" s="14">
        <v>5.91</v>
      </c>
      <c r="M1308" s="14">
        <v>1.7609999999999999</v>
      </c>
      <c r="N1308" s="14">
        <v>57.331000000000003</v>
      </c>
      <c r="O1308" s="14">
        <v>480</v>
      </c>
      <c r="P1308" s="169">
        <v>8.7300000000000003E-2</v>
      </c>
      <c r="Q1308" s="14">
        <v>1.0366299999999999</v>
      </c>
      <c r="R1308" s="14">
        <v>1184.1879221789884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AD1308" s="14" t="s">
        <v>17</v>
      </c>
    </row>
    <row r="1309" spans="1:30" x14ac:dyDescent="0.2">
      <c r="A1309" t="s">
        <v>143</v>
      </c>
      <c r="B1309" t="s">
        <v>127</v>
      </c>
      <c r="C1309" s="244">
        <v>34635</v>
      </c>
      <c r="D1309" s="244">
        <v>34869</v>
      </c>
      <c r="E1309">
        <v>1995</v>
      </c>
      <c r="F1309">
        <v>2</v>
      </c>
      <c r="G1309">
        <v>4</v>
      </c>
      <c r="H1309">
        <v>34.687354625000005</v>
      </c>
      <c r="I1309" t="s">
        <v>17</v>
      </c>
      <c r="J1309" s="14" t="s">
        <v>17</v>
      </c>
      <c r="K1309" s="14" t="s">
        <v>17</v>
      </c>
      <c r="L1309" s="14">
        <v>5.88</v>
      </c>
      <c r="M1309" s="14">
        <v>3.2349999999999999</v>
      </c>
      <c r="N1309" s="14">
        <v>33.295999999999999</v>
      </c>
      <c r="O1309" s="14">
        <v>430</v>
      </c>
      <c r="P1309" s="169">
        <v>9.5799999999999996E-2</v>
      </c>
      <c r="Q1309" s="14">
        <v>1.080443</v>
      </c>
      <c r="R1309" s="14">
        <v>1083.6925578947369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AD1309" s="14" t="s">
        <v>17</v>
      </c>
    </row>
    <row r="1310" spans="1:30" x14ac:dyDescent="0.2">
      <c r="A1310" t="s">
        <v>143</v>
      </c>
      <c r="B1310" t="s">
        <v>127</v>
      </c>
      <c r="C1310" s="244">
        <v>34635</v>
      </c>
      <c r="D1310" s="244">
        <v>34869</v>
      </c>
      <c r="E1310">
        <v>1995</v>
      </c>
      <c r="F1310">
        <v>2</v>
      </c>
      <c r="G1310">
        <v>5</v>
      </c>
      <c r="H1310">
        <v>35.703415</v>
      </c>
      <c r="I1310" t="s">
        <v>17</v>
      </c>
      <c r="J1310" s="14" t="s">
        <v>17</v>
      </c>
      <c r="K1310" s="14" t="s">
        <v>17</v>
      </c>
      <c r="L1310" s="14">
        <v>5.79</v>
      </c>
      <c r="M1310" s="14">
        <v>3.6589999999999998</v>
      </c>
      <c r="N1310" s="14">
        <v>67.911000000000001</v>
      </c>
      <c r="O1310" s="14">
        <v>460</v>
      </c>
      <c r="P1310" s="14">
        <v>9.3332999999999999E-2</v>
      </c>
      <c r="Q1310" s="14">
        <v>1.131343</v>
      </c>
      <c r="R1310" s="14">
        <v>1792.7449216589857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AD1310" s="14" t="s">
        <v>17</v>
      </c>
    </row>
    <row r="1311" spans="1:30" x14ac:dyDescent="0.2">
      <c r="A1311" t="s">
        <v>143</v>
      </c>
      <c r="B1311" t="s">
        <v>127</v>
      </c>
      <c r="C1311" s="244">
        <v>34635</v>
      </c>
      <c r="D1311" s="244">
        <v>34869</v>
      </c>
      <c r="E1311">
        <v>1995</v>
      </c>
      <c r="F1311">
        <v>2</v>
      </c>
      <c r="G1311">
        <v>6</v>
      </c>
      <c r="H1311">
        <v>46.478245000000001</v>
      </c>
      <c r="I1311" t="s">
        <v>17</v>
      </c>
      <c r="J1311" s="14" t="s">
        <v>17</v>
      </c>
      <c r="K1311" s="14" t="s">
        <v>17</v>
      </c>
      <c r="L1311" s="14">
        <v>5.38</v>
      </c>
      <c r="M1311" s="14">
        <v>6.282</v>
      </c>
      <c r="N1311" s="14">
        <v>81.596000000000004</v>
      </c>
      <c r="O1311" s="14">
        <v>550</v>
      </c>
      <c r="P1311" s="169">
        <v>9.4200000000000006E-2</v>
      </c>
      <c r="Q1311" s="14">
        <v>1.129653</v>
      </c>
      <c r="R1311" s="14">
        <v>2044.9047920792075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AD1311" s="14" t="s">
        <v>17</v>
      </c>
    </row>
    <row r="1312" spans="1:30" x14ac:dyDescent="0.2">
      <c r="A1312" t="s">
        <v>143</v>
      </c>
      <c r="B1312" t="s">
        <v>127</v>
      </c>
      <c r="C1312" s="244">
        <v>34635</v>
      </c>
      <c r="D1312" s="244">
        <v>34869</v>
      </c>
      <c r="E1312">
        <v>1995</v>
      </c>
      <c r="F1312">
        <v>2</v>
      </c>
      <c r="G1312">
        <v>7</v>
      </c>
      <c r="H1312">
        <v>45.198862500000004</v>
      </c>
      <c r="I1312" t="s">
        <v>17</v>
      </c>
      <c r="J1312" s="14" t="s">
        <v>17</v>
      </c>
      <c r="K1312" s="14" t="s">
        <v>17</v>
      </c>
      <c r="L1312" s="14">
        <v>5.26</v>
      </c>
      <c r="M1312" s="14">
        <v>7.2679999999999998</v>
      </c>
      <c r="N1312" s="14">
        <v>115.98099999999999</v>
      </c>
      <c r="O1312" s="14">
        <v>500</v>
      </c>
      <c r="P1312" s="169">
        <v>9.6500000000000002E-2</v>
      </c>
      <c r="Q1312" s="14">
        <v>1.12113</v>
      </c>
      <c r="R1312" s="14">
        <v>1969.873160869565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AD1312" s="14" t="s">
        <v>17</v>
      </c>
    </row>
    <row r="1313" spans="1:30" x14ac:dyDescent="0.2">
      <c r="A1313" t="s">
        <v>143</v>
      </c>
      <c r="B1313" t="s">
        <v>127</v>
      </c>
      <c r="C1313" s="244">
        <v>34635</v>
      </c>
      <c r="D1313" s="244">
        <v>34869</v>
      </c>
      <c r="E1313">
        <v>1995</v>
      </c>
      <c r="F1313">
        <v>2</v>
      </c>
      <c r="G1313">
        <v>8</v>
      </c>
      <c r="H1313">
        <v>34.256945249999994</v>
      </c>
      <c r="I1313" t="s">
        <v>17</v>
      </c>
      <c r="J1313" s="14" t="s">
        <v>17</v>
      </c>
      <c r="K1313" s="14" t="s">
        <v>17</v>
      </c>
      <c r="L1313" s="14">
        <v>5.68</v>
      </c>
      <c r="M1313" s="14">
        <v>3.1110000000000002</v>
      </c>
      <c r="N1313" s="14">
        <v>32.720999999999997</v>
      </c>
      <c r="O1313" s="14">
        <v>510</v>
      </c>
      <c r="P1313" s="169">
        <v>8.9200000000000002E-2</v>
      </c>
      <c r="Q1313" s="14">
        <v>1.0126040000000001</v>
      </c>
      <c r="R1313" s="14">
        <v>820.41255605381173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AD1313" s="14" t="s">
        <v>17</v>
      </c>
    </row>
    <row r="1314" spans="1:30" x14ac:dyDescent="0.2">
      <c r="A1314" t="s">
        <v>143</v>
      </c>
      <c r="B1314" t="s">
        <v>127</v>
      </c>
      <c r="C1314" s="244">
        <v>34635</v>
      </c>
      <c r="D1314" s="244">
        <v>34869</v>
      </c>
      <c r="E1314">
        <v>1995</v>
      </c>
      <c r="F1314">
        <v>2</v>
      </c>
      <c r="G1314">
        <v>9</v>
      </c>
      <c r="H1314">
        <v>42.399336374999997</v>
      </c>
      <c r="I1314" t="s">
        <v>17</v>
      </c>
      <c r="J1314" s="14" t="s">
        <v>17</v>
      </c>
      <c r="K1314" s="14" t="s">
        <v>17</v>
      </c>
      <c r="L1314" s="14">
        <v>5.5</v>
      </c>
      <c r="M1314" s="14">
        <v>5.194</v>
      </c>
      <c r="N1314" s="14">
        <v>65.381</v>
      </c>
      <c r="O1314" s="14">
        <v>530</v>
      </c>
      <c r="P1314" s="169">
        <v>9.0399999999999994E-2</v>
      </c>
      <c r="Q1314" s="14">
        <v>1.0909219999999999</v>
      </c>
      <c r="R1314" s="14">
        <v>1636.1489189189192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AD1314" s="14" t="s">
        <v>17</v>
      </c>
    </row>
    <row r="1315" spans="1:30" x14ac:dyDescent="0.2">
      <c r="A1315" t="s">
        <v>143</v>
      </c>
      <c r="B1315" t="s">
        <v>127</v>
      </c>
      <c r="C1315" s="244">
        <v>34635</v>
      </c>
      <c r="D1315" s="244">
        <v>34869</v>
      </c>
      <c r="E1315">
        <v>1995</v>
      </c>
      <c r="F1315">
        <v>2</v>
      </c>
      <c r="G1315">
        <v>10</v>
      </c>
      <c r="H1315">
        <v>44.597189999999998</v>
      </c>
      <c r="I1315" t="s">
        <v>17</v>
      </c>
      <c r="J1315" s="14" t="s">
        <v>17</v>
      </c>
      <c r="K1315" s="14" t="s">
        <v>17</v>
      </c>
      <c r="L1315" s="14">
        <v>5.61</v>
      </c>
      <c r="M1315" s="14">
        <v>4.0129999999999999</v>
      </c>
      <c r="N1315" s="14">
        <v>90.105999999999995</v>
      </c>
      <c r="O1315" s="14">
        <v>520</v>
      </c>
      <c r="P1315" s="169">
        <v>9.98E-2</v>
      </c>
      <c r="Q1315" s="14">
        <v>1.2169399999999999</v>
      </c>
      <c r="R1315" s="14">
        <v>2370.5175405405407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AD1315" s="14" t="s">
        <v>17</v>
      </c>
    </row>
    <row r="1316" spans="1:30" x14ac:dyDescent="0.2">
      <c r="A1316" t="s">
        <v>143</v>
      </c>
      <c r="B1316" t="s">
        <v>127</v>
      </c>
      <c r="C1316" s="244">
        <v>34635</v>
      </c>
      <c r="D1316" s="244">
        <v>34869</v>
      </c>
      <c r="E1316">
        <v>1995</v>
      </c>
      <c r="F1316">
        <v>2</v>
      </c>
      <c r="G1316">
        <v>11</v>
      </c>
      <c r="H1316">
        <v>40.732427999999999</v>
      </c>
      <c r="I1316" t="s">
        <v>17</v>
      </c>
      <c r="J1316" s="14" t="s">
        <v>17</v>
      </c>
      <c r="K1316" s="14" t="s">
        <v>17</v>
      </c>
      <c r="L1316" s="14">
        <v>5.72</v>
      </c>
      <c r="M1316" s="14">
        <v>3.0059999999999998</v>
      </c>
      <c r="N1316" s="14">
        <v>96.775999999999996</v>
      </c>
      <c r="O1316" s="14">
        <v>500</v>
      </c>
      <c r="P1316" s="169">
        <v>9.5399999999999999E-2</v>
      </c>
      <c r="Q1316" s="14">
        <v>1.1342970000000001</v>
      </c>
      <c r="R1316" s="14">
        <v>2033.6093114754096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AD1316" s="14" t="s">
        <v>17</v>
      </c>
    </row>
    <row r="1317" spans="1:30" x14ac:dyDescent="0.2">
      <c r="A1317" t="s">
        <v>143</v>
      </c>
      <c r="B1317" t="s">
        <v>127</v>
      </c>
      <c r="C1317" s="244">
        <v>34635</v>
      </c>
      <c r="D1317" s="244">
        <v>34869</v>
      </c>
      <c r="E1317">
        <v>1995</v>
      </c>
      <c r="F1317">
        <v>2</v>
      </c>
      <c r="G1317">
        <v>12</v>
      </c>
      <c r="H1317">
        <v>44.263642499999989</v>
      </c>
      <c r="I1317" t="s">
        <v>17</v>
      </c>
      <c r="J1317" s="14" t="s">
        <v>17</v>
      </c>
      <c r="K1317" s="14" t="s">
        <v>17</v>
      </c>
      <c r="L1317" s="14">
        <v>5.3</v>
      </c>
      <c r="M1317" s="14">
        <v>6.2380000000000004</v>
      </c>
      <c r="N1317" s="14">
        <v>127.366</v>
      </c>
      <c r="O1317" s="14">
        <v>490</v>
      </c>
      <c r="P1317" s="169">
        <v>9.6000000000000002E-2</v>
      </c>
      <c r="Q1317" s="14">
        <v>1.176231</v>
      </c>
      <c r="R1317" s="14">
        <v>2159.7572913669069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AD1317" s="14" t="s">
        <v>17</v>
      </c>
    </row>
    <row r="1318" spans="1:30" x14ac:dyDescent="0.2">
      <c r="A1318" t="s">
        <v>143</v>
      </c>
      <c r="B1318" t="s">
        <v>127</v>
      </c>
      <c r="C1318" s="244">
        <v>34635</v>
      </c>
      <c r="D1318" s="244">
        <v>34869</v>
      </c>
      <c r="E1318">
        <v>1995</v>
      </c>
      <c r="F1318">
        <v>2</v>
      </c>
      <c r="G1318">
        <v>13</v>
      </c>
      <c r="H1318">
        <v>44.605576125000006</v>
      </c>
      <c r="I1318" t="s">
        <v>17</v>
      </c>
      <c r="J1318" s="14" t="s">
        <v>17</v>
      </c>
      <c r="K1318" s="14" t="s">
        <v>17</v>
      </c>
      <c r="L1318" s="14">
        <v>5.33</v>
      </c>
      <c r="M1318" s="14">
        <v>6.1230000000000002</v>
      </c>
      <c r="N1318" s="14">
        <v>144.6926</v>
      </c>
      <c r="O1318" s="14">
        <v>530</v>
      </c>
      <c r="P1318" s="169">
        <v>9.5600000000000004E-2</v>
      </c>
      <c r="Q1318" s="14">
        <v>1.1527540000000001</v>
      </c>
      <c r="R1318" s="14">
        <v>2931.6493521126768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AD1318" s="14" t="s">
        <v>17</v>
      </c>
    </row>
    <row r="1319" spans="1:30" x14ac:dyDescent="0.2">
      <c r="A1319" t="s">
        <v>143</v>
      </c>
      <c r="B1319" t="s">
        <v>127</v>
      </c>
      <c r="C1319" s="244">
        <v>34635</v>
      </c>
      <c r="D1319" s="244">
        <v>34869</v>
      </c>
      <c r="E1319">
        <v>1995</v>
      </c>
      <c r="F1319">
        <v>2</v>
      </c>
      <c r="G1319">
        <v>14</v>
      </c>
      <c r="H1319">
        <v>45.097387500000004</v>
      </c>
      <c r="I1319" t="s">
        <v>17</v>
      </c>
      <c r="J1319" s="14" t="s">
        <v>17</v>
      </c>
      <c r="K1319" s="14" t="s">
        <v>17</v>
      </c>
      <c r="L1319" s="14">
        <v>5.35</v>
      </c>
      <c r="M1319" s="14">
        <v>5.8810000000000002</v>
      </c>
      <c r="N1319" s="14">
        <v>80.389290000000003</v>
      </c>
      <c r="O1319" s="14">
        <v>530</v>
      </c>
      <c r="P1319" s="169">
        <v>8.8099999999999998E-2</v>
      </c>
      <c r="Q1319" s="14">
        <v>1.1065210000000001</v>
      </c>
      <c r="R1319" s="14">
        <v>1710.8927343750006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AD1319" s="14" t="s">
        <v>17</v>
      </c>
    </row>
    <row r="1320" spans="1:30" x14ac:dyDescent="0.2">
      <c r="A1320" t="s">
        <v>143</v>
      </c>
      <c r="B1320" t="s">
        <v>127</v>
      </c>
      <c r="C1320" s="244">
        <v>34635</v>
      </c>
      <c r="D1320" s="244">
        <v>34869</v>
      </c>
      <c r="E1320">
        <v>1995</v>
      </c>
      <c r="F1320">
        <v>3</v>
      </c>
      <c r="G1320">
        <v>1</v>
      </c>
      <c r="H1320">
        <v>29.749362499999993</v>
      </c>
      <c r="I1320" t="s">
        <v>17</v>
      </c>
      <c r="J1320" s="14" t="s">
        <v>17</v>
      </c>
      <c r="K1320" s="14" t="s">
        <v>17</v>
      </c>
      <c r="L1320" s="14">
        <v>5.76</v>
      </c>
      <c r="M1320" s="14">
        <v>1.766</v>
      </c>
      <c r="N1320" s="14">
        <v>85.047300000000007</v>
      </c>
      <c r="O1320" s="14">
        <v>560</v>
      </c>
      <c r="P1320" s="169">
        <v>8.4000000000000005E-2</v>
      </c>
      <c r="Q1320" s="14">
        <v>1.0902890000000001</v>
      </c>
      <c r="R1320" s="14">
        <v>847.23850961538506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AD1320" s="14" t="s">
        <v>17</v>
      </c>
    </row>
    <row r="1321" spans="1:30" x14ac:dyDescent="0.2">
      <c r="A1321" t="s">
        <v>143</v>
      </c>
      <c r="B1321" t="s">
        <v>127</v>
      </c>
      <c r="C1321" s="244">
        <v>34635</v>
      </c>
      <c r="D1321" s="244">
        <v>34869</v>
      </c>
      <c r="E1321">
        <v>1995</v>
      </c>
      <c r="F1321">
        <v>3</v>
      </c>
      <c r="G1321">
        <v>2</v>
      </c>
      <c r="H1321">
        <v>28.9864575</v>
      </c>
      <c r="I1321" t="s">
        <v>17</v>
      </c>
      <c r="J1321" s="14" t="s">
        <v>17</v>
      </c>
      <c r="K1321" s="14" t="s">
        <v>17</v>
      </c>
      <c r="L1321" s="14">
        <v>5.9</v>
      </c>
      <c r="M1321" s="14">
        <v>1.1439999999999999</v>
      </c>
      <c r="N1321" s="14">
        <v>63.802230000000002</v>
      </c>
      <c r="O1321" s="14">
        <v>490</v>
      </c>
      <c r="P1321" s="169">
        <v>8.09E-2</v>
      </c>
      <c r="Q1321" s="14">
        <v>1.062025</v>
      </c>
      <c r="R1321" s="14">
        <v>1682.5752580645162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AD1321" s="14" t="s">
        <v>17</v>
      </c>
    </row>
    <row r="1322" spans="1:30" x14ac:dyDescent="0.2">
      <c r="A1322" t="s">
        <v>143</v>
      </c>
      <c r="B1322" t="s">
        <v>127</v>
      </c>
      <c r="C1322" s="244">
        <v>34635</v>
      </c>
      <c r="D1322" s="244">
        <v>34869</v>
      </c>
      <c r="E1322">
        <v>1995</v>
      </c>
      <c r="F1322">
        <v>3</v>
      </c>
      <c r="G1322">
        <v>3</v>
      </c>
      <c r="H1322">
        <v>41.584471499999999</v>
      </c>
      <c r="I1322" t="s">
        <v>17</v>
      </c>
      <c r="J1322" s="14" t="s">
        <v>17</v>
      </c>
      <c r="K1322" s="14" t="s">
        <v>17</v>
      </c>
      <c r="L1322" s="14">
        <v>5.58</v>
      </c>
      <c r="M1322" s="14">
        <v>2.25</v>
      </c>
      <c r="N1322" s="14">
        <v>22.902629999999998</v>
      </c>
      <c r="O1322" s="14">
        <v>370</v>
      </c>
      <c r="P1322" s="169">
        <v>8.2100000000000006E-2</v>
      </c>
      <c r="Q1322" s="14">
        <v>1.0287029999999999</v>
      </c>
      <c r="R1322" s="14">
        <v>2372.1207014218003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AD1322" s="14" t="s">
        <v>17</v>
      </c>
    </row>
    <row r="1323" spans="1:30" x14ac:dyDescent="0.2">
      <c r="A1323" t="s">
        <v>143</v>
      </c>
      <c r="B1323" t="s">
        <v>127</v>
      </c>
      <c r="C1323" s="244">
        <v>34635</v>
      </c>
      <c r="D1323" s="244">
        <v>34869</v>
      </c>
      <c r="E1323">
        <v>1995</v>
      </c>
      <c r="F1323">
        <v>3</v>
      </c>
      <c r="G1323">
        <v>4</v>
      </c>
      <c r="H1323">
        <v>47.438655000000004</v>
      </c>
      <c r="I1323" t="s">
        <v>17</v>
      </c>
      <c r="J1323" s="14" t="s">
        <v>17</v>
      </c>
      <c r="K1323" s="14" t="s">
        <v>17</v>
      </c>
      <c r="L1323" s="14">
        <v>5.4</v>
      </c>
      <c r="M1323" s="14">
        <v>5.3339999999999996</v>
      </c>
      <c r="N1323" s="14">
        <v>102.7705</v>
      </c>
      <c r="O1323" s="14">
        <v>480</v>
      </c>
      <c r="P1323" s="169">
        <v>8.6699999999999999E-2</v>
      </c>
      <c r="Q1323" s="14">
        <v>1.1399520000000001</v>
      </c>
      <c r="R1323" s="14">
        <v>2086.7962499999999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AD1323" s="14" t="s">
        <v>17</v>
      </c>
    </row>
    <row r="1324" spans="1:30" x14ac:dyDescent="0.2">
      <c r="A1324" t="s">
        <v>143</v>
      </c>
      <c r="B1324" t="s">
        <v>127</v>
      </c>
      <c r="C1324" s="244">
        <v>34635</v>
      </c>
      <c r="D1324" s="244">
        <v>34869</v>
      </c>
      <c r="E1324">
        <v>1995</v>
      </c>
      <c r="F1324">
        <v>3</v>
      </c>
      <c r="G1324">
        <v>5</v>
      </c>
      <c r="H1324">
        <v>47.363064375000008</v>
      </c>
      <c r="I1324" t="s">
        <v>17</v>
      </c>
      <c r="J1324" s="14" t="s">
        <v>17</v>
      </c>
      <c r="K1324" s="14" t="s">
        <v>17</v>
      </c>
      <c r="L1324" s="14">
        <v>5.58</v>
      </c>
      <c r="M1324" s="14">
        <v>4.2949999999999999</v>
      </c>
      <c r="N1324" s="14">
        <v>71.300489999999996</v>
      </c>
      <c r="O1324" s="14">
        <v>440</v>
      </c>
      <c r="P1324" s="14">
        <v>8.1061999999999995E-2</v>
      </c>
      <c r="Q1324" s="14">
        <v>1.0626009999999999</v>
      </c>
      <c r="R1324" s="14">
        <v>2200.8229859154922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AD1324" s="14" t="s">
        <v>17</v>
      </c>
    </row>
    <row r="1325" spans="1:30" x14ac:dyDescent="0.2">
      <c r="A1325" t="s">
        <v>143</v>
      </c>
      <c r="B1325" t="s">
        <v>127</v>
      </c>
      <c r="C1325" s="244">
        <v>34635</v>
      </c>
      <c r="D1325" s="244">
        <v>34869</v>
      </c>
      <c r="E1325">
        <v>1995</v>
      </c>
      <c r="F1325">
        <v>3</v>
      </c>
      <c r="G1325">
        <v>6</v>
      </c>
      <c r="H1325">
        <v>42.552254250000004</v>
      </c>
      <c r="I1325" t="s">
        <v>17</v>
      </c>
      <c r="J1325" s="14" t="s">
        <v>17</v>
      </c>
      <c r="K1325" s="14" t="s">
        <v>17</v>
      </c>
      <c r="L1325" s="14">
        <v>5.66</v>
      </c>
      <c r="M1325" s="14">
        <v>4.9089999999999998</v>
      </c>
      <c r="N1325" s="14">
        <v>55.622309999999999</v>
      </c>
      <c r="O1325" s="14">
        <v>390</v>
      </c>
      <c r="P1325" s="169">
        <v>8.5500000000000007E-2</v>
      </c>
      <c r="Q1325" s="14">
        <v>1.0415970000000001</v>
      </c>
      <c r="R1325" s="14">
        <v>1512.5372307692307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AD1325" s="14" t="s">
        <v>17</v>
      </c>
    </row>
    <row r="1326" spans="1:30" x14ac:dyDescent="0.2">
      <c r="A1326" t="s">
        <v>143</v>
      </c>
      <c r="B1326" t="s">
        <v>127</v>
      </c>
      <c r="C1326" s="244">
        <v>34635</v>
      </c>
      <c r="D1326" s="244">
        <v>34869</v>
      </c>
      <c r="E1326">
        <v>1995</v>
      </c>
      <c r="F1326">
        <v>3</v>
      </c>
      <c r="G1326">
        <v>7</v>
      </c>
      <c r="H1326">
        <v>43.4700475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4.0460000000000003</v>
      </c>
      <c r="N1326" s="14">
        <v>63.915840000000003</v>
      </c>
      <c r="O1326" s="14">
        <v>470</v>
      </c>
      <c r="P1326" s="169">
        <v>8.43E-2</v>
      </c>
      <c r="Q1326" s="14">
        <v>1.0841289999999999</v>
      </c>
      <c r="R1326" s="14">
        <v>2274.1223999999997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AD1326" s="14" t="s">
        <v>17</v>
      </c>
    </row>
    <row r="1327" spans="1:30" x14ac:dyDescent="0.2">
      <c r="A1327" t="s">
        <v>143</v>
      </c>
      <c r="B1327" t="s">
        <v>127</v>
      </c>
      <c r="C1327" s="244">
        <v>34635</v>
      </c>
      <c r="D1327" s="244">
        <v>34869</v>
      </c>
      <c r="E1327">
        <v>1995</v>
      </c>
      <c r="F1327">
        <v>3</v>
      </c>
      <c r="G1327">
        <v>8</v>
      </c>
      <c r="H1327">
        <v>42.88509775</v>
      </c>
      <c r="I1327" t="s">
        <v>17</v>
      </c>
      <c r="J1327" s="14" t="s">
        <v>17</v>
      </c>
      <c r="K1327" s="14" t="s">
        <v>17</v>
      </c>
      <c r="L1327" s="14">
        <v>5.5</v>
      </c>
      <c r="M1327" s="14">
        <v>6.0640000000000001</v>
      </c>
      <c r="N1327" s="14">
        <v>61.1892</v>
      </c>
      <c r="O1327" s="14">
        <v>510</v>
      </c>
      <c r="P1327" s="169">
        <v>8.43E-2</v>
      </c>
      <c r="Q1327" s="14">
        <v>1.086873</v>
      </c>
      <c r="R1327" s="14">
        <v>1706.2727286245354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AD1327" s="14" t="s">
        <v>17</v>
      </c>
    </row>
    <row r="1328" spans="1:30" x14ac:dyDescent="0.2">
      <c r="A1328" t="s">
        <v>143</v>
      </c>
      <c r="B1328" t="s">
        <v>127</v>
      </c>
      <c r="C1328" s="244">
        <v>34635</v>
      </c>
      <c r="D1328" s="244">
        <v>34869</v>
      </c>
      <c r="E1328">
        <v>1995</v>
      </c>
      <c r="F1328">
        <v>3</v>
      </c>
      <c r="G1328">
        <v>9</v>
      </c>
      <c r="H1328">
        <v>44.2687685</v>
      </c>
      <c r="I1328" t="s">
        <v>17</v>
      </c>
      <c r="J1328" s="14" t="s">
        <v>17</v>
      </c>
      <c r="K1328" s="14" t="s">
        <v>17</v>
      </c>
      <c r="L1328" s="14">
        <v>5.55</v>
      </c>
      <c r="M1328" s="14">
        <v>3.3039999999999998</v>
      </c>
      <c r="N1328" s="14">
        <v>84.365639999999999</v>
      </c>
      <c r="O1328" s="14">
        <v>510</v>
      </c>
      <c r="P1328" s="169">
        <v>8.4099999999999994E-2</v>
      </c>
      <c r="Q1328" s="14">
        <v>1.1032109999999999</v>
      </c>
      <c r="R1328" s="14">
        <v>2345.1374457831334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AD1328" s="14" t="s">
        <v>17</v>
      </c>
    </row>
    <row r="1329" spans="1:30" x14ac:dyDescent="0.2">
      <c r="A1329" t="s">
        <v>143</v>
      </c>
      <c r="B1329" t="s">
        <v>127</v>
      </c>
      <c r="C1329" s="244">
        <v>34635</v>
      </c>
      <c r="D1329" s="244">
        <v>34869</v>
      </c>
      <c r="E1329">
        <v>1995</v>
      </c>
      <c r="F1329">
        <v>3</v>
      </c>
      <c r="G1329">
        <v>10</v>
      </c>
      <c r="H1329">
        <v>44.147379374999993</v>
      </c>
      <c r="I1329" t="s">
        <v>17</v>
      </c>
      <c r="J1329" s="14" t="s">
        <v>17</v>
      </c>
      <c r="K1329" s="14" t="s">
        <v>17</v>
      </c>
      <c r="L1329" s="14">
        <v>5.48</v>
      </c>
      <c r="M1329" s="14">
        <v>5.6849999999999996</v>
      </c>
      <c r="N1329" s="14">
        <v>80.16207</v>
      </c>
      <c r="O1329" s="14">
        <v>490</v>
      </c>
      <c r="P1329" s="169">
        <v>8.0600000000000005E-2</v>
      </c>
      <c r="Q1329" s="14">
        <v>1.04677</v>
      </c>
      <c r="R1329" s="14">
        <v>1760.2650000000001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AD1329" s="14" t="s">
        <v>17</v>
      </c>
    </row>
    <row r="1330" spans="1:30" x14ac:dyDescent="0.2">
      <c r="A1330" t="s">
        <v>143</v>
      </c>
      <c r="B1330" t="s">
        <v>127</v>
      </c>
      <c r="C1330" s="244">
        <v>34635</v>
      </c>
      <c r="D1330" s="244">
        <v>34869</v>
      </c>
      <c r="E1330">
        <v>1995</v>
      </c>
      <c r="F1330">
        <v>3</v>
      </c>
      <c r="G1330">
        <v>11</v>
      </c>
      <c r="H1330">
        <v>46.41508575000001</v>
      </c>
      <c r="I1330" t="s">
        <v>17</v>
      </c>
      <c r="J1330" s="14" t="s">
        <v>17</v>
      </c>
      <c r="K1330" s="14" t="s">
        <v>17</v>
      </c>
      <c r="L1330" s="14">
        <v>5.45</v>
      </c>
      <c r="M1330" s="14">
        <v>5.2809999999999997</v>
      </c>
      <c r="N1330" s="14">
        <v>91.750290000000007</v>
      </c>
      <c r="O1330" s="14">
        <v>520</v>
      </c>
      <c r="P1330" s="14">
        <v>8.5514000000000007E-2</v>
      </c>
      <c r="Q1330" s="14">
        <v>1.1153869999999999</v>
      </c>
      <c r="R1330" s="14">
        <v>2450.6856000000002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AD1330" s="14" t="s">
        <v>17</v>
      </c>
    </row>
    <row r="1331" spans="1:30" x14ac:dyDescent="0.2">
      <c r="A1331" t="s">
        <v>143</v>
      </c>
      <c r="B1331" t="s">
        <v>127</v>
      </c>
      <c r="C1331" s="244">
        <v>34635</v>
      </c>
      <c r="D1331" s="244">
        <v>34869</v>
      </c>
      <c r="E1331">
        <v>1995</v>
      </c>
      <c r="F1331">
        <v>3</v>
      </c>
      <c r="G1331">
        <v>12</v>
      </c>
      <c r="H1331">
        <v>43.307151250000011</v>
      </c>
      <c r="I1331" t="s">
        <v>17</v>
      </c>
      <c r="J1331" s="14" t="s">
        <v>17</v>
      </c>
      <c r="K1331" s="14" t="s">
        <v>17</v>
      </c>
      <c r="L1331" s="14">
        <v>5.69</v>
      </c>
      <c r="M1331" s="14">
        <v>3.6539999999999999</v>
      </c>
      <c r="N1331" s="14">
        <v>85.956180000000003</v>
      </c>
      <c r="O1331" s="14">
        <v>380</v>
      </c>
      <c r="P1331" s="169">
        <v>8.0699999999999994E-2</v>
      </c>
      <c r="Q1331" s="14">
        <v>1.1460999999999999</v>
      </c>
      <c r="R1331" s="14">
        <v>2235.8598829787243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AD1331" s="14" t="s">
        <v>17</v>
      </c>
    </row>
    <row r="1332" spans="1:30" x14ac:dyDescent="0.2">
      <c r="A1332" t="s">
        <v>143</v>
      </c>
      <c r="B1332" t="s">
        <v>127</v>
      </c>
      <c r="C1332" s="244">
        <v>34635</v>
      </c>
      <c r="D1332" s="244">
        <v>34869</v>
      </c>
      <c r="E1332">
        <v>1995</v>
      </c>
      <c r="F1332">
        <v>3</v>
      </c>
      <c r="G1332">
        <v>13</v>
      </c>
      <c r="H1332">
        <v>49.293034999999996</v>
      </c>
      <c r="I1332" t="s">
        <v>17</v>
      </c>
      <c r="J1332" s="14" t="s">
        <v>17</v>
      </c>
      <c r="K1332" s="14" t="s">
        <v>17</v>
      </c>
      <c r="L1332" s="14">
        <v>5.38</v>
      </c>
      <c r="M1332" s="14">
        <v>5.7140000000000004</v>
      </c>
      <c r="N1332" s="14">
        <v>141.73869999999999</v>
      </c>
      <c r="O1332" s="14">
        <v>530</v>
      </c>
      <c r="P1332" s="14">
        <v>8.8811000000000001E-2</v>
      </c>
      <c r="Q1332" s="14">
        <v>1.195112</v>
      </c>
      <c r="R1332" s="14">
        <v>2042.610810810811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AD1332" s="14" t="s">
        <v>17</v>
      </c>
    </row>
    <row r="1333" spans="1:30" x14ac:dyDescent="0.2">
      <c r="A1333" t="s">
        <v>143</v>
      </c>
      <c r="B1333" t="s">
        <v>127</v>
      </c>
      <c r="C1333" s="244">
        <v>34635</v>
      </c>
      <c r="D1333" s="244">
        <v>34869</v>
      </c>
      <c r="E1333">
        <v>1995</v>
      </c>
      <c r="F1333">
        <v>3</v>
      </c>
      <c r="G1333">
        <v>14</v>
      </c>
      <c r="H1333">
        <v>42.736166000000004</v>
      </c>
      <c r="I1333" t="s">
        <v>17</v>
      </c>
      <c r="J1333" s="14" t="s">
        <v>17</v>
      </c>
      <c r="K1333" s="14" t="s">
        <v>17</v>
      </c>
      <c r="L1333" s="14">
        <v>5.65</v>
      </c>
      <c r="M1333" s="14">
        <v>2.9220000000000002</v>
      </c>
      <c r="N1333" s="14">
        <v>52.1004</v>
      </c>
      <c r="O1333" s="14">
        <v>370</v>
      </c>
      <c r="P1333" s="169">
        <v>8.8099999999999998E-2</v>
      </c>
      <c r="Q1333" s="14">
        <v>1.1870860000000001</v>
      </c>
      <c r="R1333" s="14">
        <v>1496.5409853658534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AD1333" s="14" t="s">
        <v>17</v>
      </c>
    </row>
    <row r="1334" spans="1:30" x14ac:dyDescent="0.2">
      <c r="A1334" t="s">
        <v>143</v>
      </c>
      <c r="B1334" t="s">
        <v>127</v>
      </c>
      <c r="C1334" s="244">
        <v>34635</v>
      </c>
      <c r="D1334" s="244">
        <v>34869</v>
      </c>
      <c r="E1334">
        <v>1995</v>
      </c>
      <c r="F1334">
        <v>4</v>
      </c>
      <c r="G1334">
        <v>1</v>
      </c>
      <c r="H1334">
        <v>32.561625250000006</v>
      </c>
      <c r="I1334" t="s">
        <v>17</v>
      </c>
      <c r="J1334" s="14" t="s">
        <v>17</v>
      </c>
      <c r="K1334" s="14" t="s">
        <v>17</v>
      </c>
      <c r="L1334" s="14">
        <v>5.79</v>
      </c>
      <c r="M1334" s="14">
        <v>1.77</v>
      </c>
      <c r="N1334" s="14">
        <v>34.036409999999997</v>
      </c>
      <c r="O1334" s="14">
        <v>400</v>
      </c>
      <c r="P1334" s="169">
        <v>7.8899999999999998E-2</v>
      </c>
      <c r="Q1334" s="14">
        <v>1.0273190000000001</v>
      </c>
      <c r="R1334" s="14">
        <v>1446.2985829787235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AD1334" s="14" t="s">
        <v>17</v>
      </c>
    </row>
    <row r="1335" spans="1:30" x14ac:dyDescent="0.2">
      <c r="A1335" t="s">
        <v>143</v>
      </c>
      <c r="B1335" t="s">
        <v>127</v>
      </c>
      <c r="C1335" s="244">
        <v>34635</v>
      </c>
      <c r="D1335" s="244">
        <v>34869</v>
      </c>
      <c r="E1335">
        <v>1995</v>
      </c>
      <c r="F1335">
        <v>4</v>
      </c>
      <c r="G1335">
        <v>2</v>
      </c>
      <c r="H1335">
        <v>30.917254499999999</v>
      </c>
      <c r="I1335" t="s">
        <v>17</v>
      </c>
      <c r="J1335" s="14" t="s">
        <v>17</v>
      </c>
      <c r="K1335" s="14" t="s">
        <v>17</v>
      </c>
      <c r="L1335" s="14">
        <v>5.87</v>
      </c>
      <c r="M1335" s="14">
        <v>1.0449999999999999</v>
      </c>
      <c r="N1335" s="14">
        <v>94.931370000000001</v>
      </c>
      <c r="O1335" s="14">
        <v>560</v>
      </c>
      <c r="P1335" s="169">
        <v>7.2700000000000001E-2</v>
      </c>
      <c r="Q1335" s="14">
        <v>0.99480199999999996</v>
      </c>
      <c r="R1335" s="14">
        <v>1348.4583959390868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AD1335" s="14" t="s">
        <v>17</v>
      </c>
    </row>
    <row r="1336" spans="1:30" x14ac:dyDescent="0.2">
      <c r="A1336" t="s">
        <v>143</v>
      </c>
      <c r="B1336" t="s">
        <v>127</v>
      </c>
      <c r="C1336" s="244">
        <v>34635</v>
      </c>
      <c r="D1336" s="244">
        <v>34869</v>
      </c>
      <c r="E1336">
        <v>1995</v>
      </c>
      <c r="F1336">
        <v>4</v>
      </c>
      <c r="G1336">
        <v>3</v>
      </c>
      <c r="H1336">
        <v>38.608589250000001</v>
      </c>
      <c r="I1336" t="s">
        <v>17</v>
      </c>
      <c r="J1336" s="14" t="s">
        <v>17</v>
      </c>
      <c r="K1336" s="14" t="s">
        <v>17</v>
      </c>
      <c r="L1336" s="14">
        <v>5.53</v>
      </c>
      <c r="M1336" s="14">
        <v>3.222</v>
      </c>
      <c r="N1336" s="14">
        <v>112.54089999999999</v>
      </c>
      <c r="O1336" s="14">
        <v>510</v>
      </c>
      <c r="P1336" s="169">
        <v>8.3500000000000005E-2</v>
      </c>
      <c r="Q1336" s="14">
        <v>1.127102</v>
      </c>
      <c r="R1336" s="14">
        <v>1303.0067718120813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AD1336" s="14" t="s">
        <v>17</v>
      </c>
    </row>
    <row r="1337" spans="1:30" x14ac:dyDescent="0.2">
      <c r="A1337" t="s">
        <v>143</v>
      </c>
      <c r="B1337" t="s">
        <v>127</v>
      </c>
      <c r="C1337" s="244">
        <v>34635</v>
      </c>
      <c r="D1337" s="244">
        <v>34869</v>
      </c>
      <c r="E1337">
        <v>1995</v>
      </c>
      <c r="F1337">
        <v>4</v>
      </c>
      <c r="G1337">
        <v>4</v>
      </c>
      <c r="H1337">
        <v>41.398681499999995</v>
      </c>
      <c r="I1337" t="s">
        <v>17</v>
      </c>
      <c r="J1337" s="14" t="s">
        <v>17</v>
      </c>
      <c r="K1337" s="14" t="s">
        <v>17</v>
      </c>
      <c r="L1337" s="14">
        <v>5.55</v>
      </c>
      <c r="M1337" s="14">
        <v>3.09</v>
      </c>
      <c r="N1337" s="14">
        <v>86.86506</v>
      </c>
      <c r="O1337" s="14">
        <v>510</v>
      </c>
      <c r="P1337" s="169">
        <v>7.9299999999999995E-2</v>
      </c>
      <c r="Q1337" s="14">
        <v>1.0232760000000001</v>
      </c>
      <c r="R1337" s="14">
        <v>2278.6589189189185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AD1337" s="14" t="s">
        <v>17</v>
      </c>
    </row>
    <row r="1338" spans="1:30" x14ac:dyDescent="0.2">
      <c r="A1338" t="s">
        <v>143</v>
      </c>
      <c r="B1338" t="s">
        <v>127</v>
      </c>
      <c r="C1338" s="244">
        <v>34635</v>
      </c>
      <c r="D1338" s="244">
        <v>34869</v>
      </c>
      <c r="E1338">
        <v>1995</v>
      </c>
      <c r="F1338">
        <v>4</v>
      </c>
      <c r="G1338">
        <v>5</v>
      </c>
      <c r="H1338">
        <v>42.189050750000007</v>
      </c>
      <c r="I1338" t="s">
        <v>17</v>
      </c>
      <c r="J1338" s="14" t="s">
        <v>17</v>
      </c>
      <c r="K1338" s="14" t="s">
        <v>17</v>
      </c>
      <c r="L1338" s="14">
        <v>5.67</v>
      </c>
      <c r="M1338" s="14">
        <v>3.1179999999999999</v>
      </c>
      <c r="N1338" s="14">
        <v>84.933689999999999</v>
      </c>
      <c r="O1338" s="14">
        <v>480</v>
      </c>
      <c r="P1338" s="169">
        <v>7.9799999999999996E-2</v>
      </c>
      <c r="Q1338" s="14">
        <v>1.071985</v>
      </c>
      <c r="R1338" s="14">
        <v>1379.1786585365855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AD1338" s="14" t="s">
        <v>17</v>
      </c>
    </row>
    <row r="1339" spans="1:30" x14ac:dyDescent="0.2">
      <c r="A1339" t="s">
        <v>143</v>
      </c>
      <c r="B1339" t="s">
        <v>127</v>
      </c>
      <c r="C1339" s="244">
        <v>34635</v>
      </c>
      <c r="D1339" s="244">
        <v>34869</v>
      </c>
      <c r="E1339">
        <v>1995</v>
      </c>
      <c r="F1339">
        <v>4</v>
      </c>
      <c r="G1339">
        <v>6</v>
      </c>
      <c r="H1339">
        <v>48.197023874999992</v>
      </c>
      <c r="I1339" t="s">
        <v>17</v>
      </c>
      <c r="J1339" s="14" t="s">
        <v>17</v>
      </c>
      <c r="K1339" s="14" t="s">
        <v>17</v>
      </c>
      <c r="L1339" s="14">
        <v>5.49</v>
      </c>
      <c r="M1339" s="14">
        <v>4.9249999999999998</v>
      </c>
      <c r="N1339" s="14">
        <v>115.72199999999999</v>
      </c>
      <c r="O1339" s="14">
        <v>590</v>
      </c>
      <c r="P1339" s="169">
        <v>7.1900000000000006E-2</v>
      </c>
      <c r="Q1339" s="14">
        <v>0.981213</v>
      </c>
      <c r="R1339" s="14">
        <v>2701.7730989010988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AD1339" s="14" t="s">
        <v>17</v>
      </c>
    </row>
    <row r="1340" spans="1:30" x14ac:dyDescent="0.2">
      <c r="A1340" t="s">
        <v>143</v>
      </c>
      <c r="B1340" t="s">
        <v>127</v>
      </c>
      <c r="C1340" s="244">
        <v>34635</v>
      </c>
      <c r="D1340" s="244">
        <v>34869</v>
      </c>
      <c r="E1340">
        <v>1995</v>
      </c>
      <c r="F1340">
        <v>4</v>
      </c>
      <c r="G1340">
        <v>7</v>
      </c>
      <c r="H1340">
        <v>48.622793999999992</v>
      </c>
      <c r="I1340" t="s">
        <v>17</v>
      </c>
      <c r="J1340" s="14" t="s">
        <v>17</v>
      </c>
      <c r="K1340" s="14" t="s">
        <v>17</v>
      </c>
      <c r="L1340" s="14">
        <v>5.48</v>
      </c>
      <c r="M1340" s="14">
        <v>5.3550000000000004</v>
      </c>
      <c r="N1340" s="14">
        <v>81.298169999999999</v>
      </c>
      <c r="O1340" s="14">
        <v>420</v>
      </c>
      <c r="P1340" s="169">
        <v>8.8999999999999996E-2</v>
      </c>
      <c r="Q1340" s="14">
        <v>1.2422960000000001</v>
      </c>
      <c r="R1340" s="14">
        <v>2205.8748870967747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AD1340" s="14" t="s">
        <v>17</v>
      </c>
    </row>
    <row r="1341" spans="1:30" x14ac:dyDescent="0.2">
      <c r="A1341" t="s">
        <v>143</v>
      </c>
      <c r="B1341" t="s">
        <v>127</v>
      </c>
      <c r="C1341" s="244">
        <v>34635</v>
      </c>
      <c r="D1341" s="244">
        <v>34869</v>
      </c>
      <c r="E1341">
        <v>1995</v>
      </c>
      <c r="F1341">
        <v>4</v>
      </c>
      <c r="G1341">
        <v>8</v>
      </c>
      <c r="H1341">
        <v>36.241719250000003</v>
      </c>
      <c r="I1341" t="s">
        <v>17</v>
      </c>
      <c r="J1341" s="14" t="s">
        <v>17</v>
      </c>
      <c r="K1341" s="14" t="s">
        <v>17</v>
      </c>
      <c r="L1341" s="14">
        <v>5.57</v>
      </c>
      <c r="M1341" s="14">
        <v>2.984</v>
      </c>
      <c r="N1341" s="14">
        <v>32.786700000000003</v>
      </c>
      <c r="O1341" s="14">
        <v>490</v>
      </c>
      <c r="P1341" s="169">
        <v>8.0699999999999994E-2</v>
      </c>
      <c r="Q1341" s="14">
        <v>1.014848</v>
      </c>
      <c r="R1341" s="14">
        <v>1320.1930746268654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AD1341" s="14" t="s">
        <v>17</v>
      </c>
    </row>
    <row r="1342" spans="1:30" x14ac:dyDescent="0.2">
      <c r="A1342" t="s">
        <v>143</v>
      </c>
      <c r="B1342" t="s">
        <v>127</v>
      </c>
      <c r="C1342" s="244">
        <v>34635</v>
      </c>
      <c r="D1342" s="244">
        <v>34869</v>
      </c>
      <c r="E1342">
        <v>1995</v>
      </c>
      <c r="F1342">
        <v>4</v>
      </c>
      <c r="G1342">
        <v>9</v>
      </c>
      <c r="H1342">
        <v>42.594584999999995</v>
      </c>
      <c r="I1342" t="s">
        <v>17</v>
      </c>
      <c r="J1342" s="14" t="s">
        <v>17</v>
      </c>
      <c r="K1342" s="14" t="s">
        <v>17</v>
      </c>
      <c r="L1342" s="14">
        <v>5.82</v>
      </c>
      <c r="M1342" s="14">
        <v>3.3980000000000001</v>
      </c>
      <c r="N1342" s="14">
        <v>39.83052</v>
      </c>
      <c r="O1342" s="14">
        <v>380</v>
      </c>
      <c r="P1342" s="169">
        <v>8.4500000000000006E-2</v>
      </c>
      <c r="Q1342" s="14">
        <v>1.08606</v>
      </c>
      <c r="R1342" s="14">
        <v>1811.4854309623438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AD1342" s="14" t="s">
        <v>17</v>
      </c>
    </row>
    <row r="1343" spans="1:30" x14ac:dyDescent="0.2">
      <c r="A1343" t="s">
        <v>143</v>
      </c>
      <c r="B1343" t="s">
        <v>127</v>
      </c>
      <c r="C1343" s="244">
        <v>34635</v>
      </c>
      <c r="D1343" s="244">
        <v>34869</v>
      </c>
      <c r="E1343">
        <v>1995</v>
      </c>
      <c r="F1343">
        <v>4</v>
      </c>
      <c r="G1343">
        <v>10</v>
      </c>
      <c r="H1343">
        <v>44.19420499999999</v>
      </c>
      <c r="I1343" t="s">
        <v>17</v>
      </c>
      <c r="J1343" s="14" t="s">
        <v>17</v>
      </c>
      <c r="K1343" s="14" t="s">
        <v>17</v>
      </c>
      <c r="L1343" s="14">
        <v>5.64</v>
      </c>
      <c r="M1343" s="14">
        <v>4.41</v>
      </c>
      <c r="N1343" s="14">
        <v>128.2191</v>
      </c>
      <c r="O1343" s="14">
        <v>610</v>
      </c>
      <c r="P1343" s="169">
        <v>8.2699999999999996E-2</v>
      </c>
      <c r="Q1343" s="14">
        <v>1.1183970000000001</v>
      </c>
      <c r="R1343" s="14">
        <v>2417.4537391304339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AD1343" s="14" t="s">
        <v>17</v>
      </c>
    </row>
    <row r="1344" spans="1:30" x14ac:dyDescent="0.2">
      <c r="A1344" t="s">
        <v>143</v>
      </c>
      <c r="B1344" t="s">
        <v>127</v>
      </c>
      <c r="C1344" s="244">
        <v>34635</v>
      </c>
      <c r="D1344" s="244">
        <v>34869</v>
      </c>
      <c r="E1344">
        <v>1995</v>
      </c>
      <c r="F1344">
        <v>4</v>
      </c>
      <c r="G1344">
        <v>11</v>
      </c>
      <c r="H1344">
        <v>38.970537375000013</v>
      </c>
      <c r="I1344" t="s">
        <v>17</v>
      </c>
      <c r="J1344" s="14" t="s">
        <v>17</v>
      </c>
      <c r="K1344" s="14" t="s">
        <v>17</v>
      </c>
      <c r="L1344" s="14">
        <v>5.67</v>
      </c>
      <c r="M1344" s="14">
        <v>4.72</v>
      </c>
      <c r="N1344" s="14">
        <v>97.773920000000004</v>
      </c>
      <c r="O1344" s="14">
        <v>390</v>
      </c>
      <c r="P1344" s="169">
        <v>8.4000000000000005E-2</v>
      </c>
      <c r="Q1344" s="14">
        <v>1.1658280000000001</v>
      </c>
      <c r="R1344" s="14">
        <v>1865.5505859375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AD1344" s="14" t="s">
        <v>17</v>
      </c>
    </row>
    <row r="1345" spans="1:30" x14ac:dyDescent="0.2">
      <c r="A1345" t="s">
        <v>143</v>
      </c>
      <c r="B1345" t="s">
        <v>127</v>
      </c>
      <c r="C1345" s="244">
        <v>34635</v>
      </c>
      <c r="D1345" s="244">
        <v>34869</v>
      </c>
      <c r="E1345">
        <v>1995</v>
      </c>
      <c r="F1345">
        <v>4</v>
      </c>
      <c r="G1345">
        <v>12</v>
      </c>
      <c r="H1345">
        <v>45.26943575</v>
      </c>
      <c r="I1345" t="s">
        <v>17</v>
      </c>
      <c r="J1345" s="14" t="s">
        <v>17</v>
      </c>
      <c r="K1345" s="14" t="s">
        <v>17</v>
      </c>
      <c r="L1345" s="14">
        <v>5.65</v>
      </c>
      <c r="M1345" s="14">
        <v>3.9340000000000002</v>
      </c>
      <c r="N1345" s="14">
        <v>70.873500000000007</v>
      </c>
      <c r="O1345" s="14">
        <v>290</v>
      </c>
      <c r="P1345" s="169">
        <v>7.8299999999999995E-2</v>
      </c>
      <c r="Q1345" s="14">
        <v>1.0383119999999999</v>
      </c>
      <c r="R1345" s="14">
        <v>1965.5785975609756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AD1345" s="14" t="s">
        <v>17</v>
      </c>
    </row>
    <row r="1346" spans="1:30" x14ac:dyDescent="0.2">
      <c r="A1346" t="s">
        <v>143</v>
      </c>
      <c r="B1346" t="s">
        <v>127</v>
      </c>
      <c r="C1346" s="244">
        <v>34635</v>
      </c>
      <c r="D1346" s="244">
        <v>34869</v>
      </c>
      <c r="E1346">
        <v>1995</v>
      </c>
      <c r="F1346">
        <v>4</v>
      </c>
      <c r="G1346">
        <v>13</v>
      </c>
      <c r="H1346">
        <v>43.919933749999998</v>
      </c>
      <c r="I1346" t="s">
        <v>17</v>
      </c>
      <c r="J1346" s="14" t="s">
        <v>17</v>
      </c>
      <c r="K1346" s="14" t="s">
        <v>17</v>
      </c>
      <c r="L1346" s="14">
        <v>5.36</v>
      </c>
      <c r="M1346" s="14">
        <v>8.1690000000000005</v>
      </c>
      <c r="N1346" s="14">
        <v>138.18039999999999</v>
      </c>
      <c r="O1346" s="14">
        <v>600</v>
      </c>
      <c r="P1346" s="169">
        <v>8.5300000000000001E-2</v>
      </c>
      <c r="Q1346" s="14">
        <v>1.130279</v>
      </c>
      <c r="R1346" s="14">
        <v>1604.6632800000002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AD1346" s="14" t="s">
        <v>17</v>
      </c>
    </row>
    <row r="1347" spans="1:30" x14ac:dyDescent="0.2">
      <c r="A1347" t="s">
        <v>143</v>
      </c>
      <c r="B1347" t="s">
        <v>127</v>
      </c>
      <c r="C1347" s="244">
        <v>34635</v>
      </c>
      <c r="D1347" s="244">
        <v>34869</v>
      </c>
      <c r="E1347">
        <v>1995</v>
      </c>
      <c r="F1347">
        <v>4</v>
      </c>
      <c r="G1347">
        <v>14</v>
      </c>
      <c r="H1347">
        <v>42.971370749999998</v>
      </c>
      <c r="I1347" t="s">
        <v>17</v>
      </c>
      <c r="J1347" s="14" t="s">
        <v>17</v>
      </c>
      <c r="K1347" s="14" t="s">
        <v>17</v>
      </c>
      <c r="L1347" s="14">
        <v>5.66</v>
      </c>
      <c r="M1347" s="14">
        <v>5.6849999999999996</v>
      </c>
      <c r="N1347" s="14">
        <v>63.394959999999998</v>
      </c>
      <c r="O1347" s="14">
        <v>500</v>
      </c>
      <c r="P1347" s="169">
        <v>8.0399999999999999E-2</v>
      </c>
      <c r="Q1347" s="14">
        <v>1.0313600000000001</v>
      </c>
      <c r="R1347" s="14">
        <v>1730.1784499999999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AD1347" s="14" t="s">
        <v>17</v>
      </c>
    </row>
    <row r="1348" spans="1:30" x14ac:dyDescent="0.2">
      <c r="A1348" t="s">
        <v>143</v>
      </c>
      <c r="B1348" t="s">
        <v>127</v>
      </c>
      <c r="C1348" s="244">
        <v>34982</v>
      </c>
      <c r="D1348" s="244">
        <v>35237</v>
      </c>
      <c r="E1348">
        <v>1996</v>
      </c>
      <c r="F1348">
        <v>1</v>
      </c>
      <c r="G1348">
        <v>1</v>
      </c>
      <c r="H1348">
        <v>17.987756707317072</v>
      </c>
      <c r="I1348" t="s">
        <v>17</v>
      </c>
      <c r="J1348" s="14" t="s">
        <v>17</v>
      </c>
      <c r="K1348" s="14" t="s">
        <v>17</v>
      </c>
      <c r="L1348" s="14">
        <v>5.55</v>
      </c>
      <c r="M1348" s="14">
        <v>9.8469999999999995</v>
      </c>
      <c r="N1348" s="14">
        <v>45.236760000000004</v>
      </c>
      <c r="O1348" s="14">
        <v>479</v>
      </c>
      <c r="P1348" s="169">
        <v>8.391113E-2</v>
      </c>
      <c r="Q1348" s="14">
        <v>0.74531259999999999</v>
      </c>
      <c r="R1348" s="14" t="s">
        <v>17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AD1348" s="14" t="s">
        <v>17</v>
      </c>
    </row>
    <row r="1349" spans="1:30" x14ac:dyDescent="0.2">
      <c r="A1349" t="s">
        <v>143</v>
      </c>
      <c r="B1349" t="s">
        <v>127</v>
      </c>
      <c r="C1349" s="244">
        <v>34982</v>
      </c>
      <c r="D1349" s="244">
        <v>35237</v>
      </c>
      <c r="E1349">
        <v>1996</v>
      </c>
      <c r="F1349">
        <v>1</v>
      </c>
      <c r="G1349">
        <v>2</v>
      </c>
      <c r="H1349">
        <v>8.2659416158536576</v>
      </c>
      <c r="I1349">
        <v>3.0534150000000002</v>
      </c>
      <c r="J1349" s="14" t="s">
        <v>17</v>
      </c>
      <c r="K1349" s="14" t="s">
        <v>17</v>
      </c>
      <c r="L1349" s="14">
        <v>5.75</v>
      </c>
      <c r="M1349" s="14">
        <v>14.99</v>
      </c>
      <c r="N1349" s="14">
        <v>42.984930000000006</v>
      </c>
      <c r="O1349" s="14">
        <v>578</v>
      </c>
      <c r="P1349" s="169">
        <v>7.7560660000000003E-2</v>
      </c>
      <c r="Q1349" s="14">
        <v>0.70134450000000004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AD1349" s="14" t="s">
        <v>17</v>
      </c>
    </row>
    <row r="1350" spans="1:30" x14ac:dyDescent="0.2">
      <c r="A1350" t="s">
        <v>143</v>
      </c>
      <c r="B1350" t="s">
        <v>127</v>
      </c>
      <c r="C1350" s="244">
        <v>34982</v>
      </c>
      <c r="D1350" s="244">
        <v>35237</v>
      </c>
      <c r="E1350">
        <v>1996</v>
      </c>
      <c r="F1350">
        <v>1</v>
      </c>
      <c r="G1350">
        <v>3</v>
      </c>
      <c r="H1350">
        <v>22.365005487804876</v>
      </c>
      <c r="I1350">
        <v>2.47207</v>
      </c>
      <c r="J1350" s="14" t="s">
        <v>17</v>
      </c>
      <c r="K1350" s="14" t="s">
        <v>17</v>
      </c>
      <c r="L1350" s="14">
        <v>5.86</v>
      </c>
      <c r="M1350" s="14">
        <v>9.7370000000000001</v>
      </c>
      <c r="N1350" s="14">
        <v>60.034500000000008</v>
      </c>
      <c r="O1350" s="14">
        <v>586</v>
      </c>
      <c r="P1350" s="169">
        <v>8.0422740000000006E-2</v>
      </c>
      <c r="Q1350" s="14">
        <v>0.74219009999999996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AD1350" s="14" t="s">
        <v>17</v>
      </c>
    </row>
    <row r="1351" spans="1:30" x14ac:dyDescent="0.2">
      <c r="A1351" t="s">
        <v>143</v>
      </c>
      <c r="B1351" t="s">
        <v>127</v>
      </c>
      <c r="C1351" s="244">
        <v>34982</v>
      </c>
      <c r="D1351" s="244">
        <v>35237</v>
      </c>
      <c r="E1351">
        <v>1996</v>
      </c>
      <c r="F1351">
        <v>1</v>
      </c>
      <c r="G1351">
        <v>4</v>
      </c>
      <c r="H1351">
        <v>21.946006097560979</v>
      </c>
      <c r="I1351">
        <v>2.6681759999999999</v>
      </c>
      <c r="J1351" s="14" t="s">
        <v>17</v>
      </c>
      <c r="K1351" s="14" t="s">
        <v>17</v>
      </c>
      <c r="L1351" s="14">
        <v>5.78</v>
      </c>
      <c r="M1351" s="14">
        <v>10.743</v>
      </c>
      <c r="N1351" s="14">
        <v>49.097040000000007</v>
      </c>
      <c r="O1351" s="14">
        <v>528</v>
      </c>
      <c r="P1351" s="169">
        <v>7.5130069999999993E-2</v>
      </c>
      <c r="Q1351" s="14">
        <v>0.6901216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AD1351" s="14" t="s">
        <v>17</v>
      </c>
    </row>
    <row r="1352" spans="1:30" x14ac:dyDescent="0.2">
      <c r="A1352" t="s">
        <v>143</v>
      </c>
      <c r="B1352" t="s">
        <v>127</v>
      </c>
      <c r="C1352" s="244">
        <v>34982</v>
      </c>
      <c r="D1352" s="244">
        <v>35237</v>
      </c>
      <c r="E1352">
        <v>1996</v>
      </c>
      <c r="F1352">
        <v>1</v>
      </c>
      <c r="G1352">
        <v>5</v>
      </c>
      <c r="H1352">
        <v>30.936084756097557</v>
      </c>
      <c r="I1352">
        <v>2.7628539999999999</v>
      </c>
      <c r="J1352" s="14" t="s">
        <v>17</v>
      </c>
      <c r="K1352" s="14" t="s">
        <v>17</v>
      </c>
      <c r="L1352" s="14">
        <v>5.46</v>
      </c>
      <c r="M1352" s="14">
        <v>14.773</v>
      </c>
      <c r="N1352" s="14">
        <v>63.358630000000005</v>
      </c>
      <c r="O1352" s="14">
        <v>627</v>
      </c>
      <c r="P1352" s="169">
        <v>8.3703410000000006E-2</v>
      </c>
      <c r="Q1352" s="14">
        <v>0.76637569999999999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AD1352" s="14" t="s">
        <v>17</v>
      </c>
    </row>
    <row r="1353" spans="1:30" x14ac:dyDescent="0.2">
      <c r="A1353" t="s">
        <v>143</v>
      </c>
      <c r="B1353" t="s">
        <v>127</v>
      </c>
      <c r="C1353" s="244">
        <v>34982</v>
      </c>
      <c r="D1353" s="244">
        <v>35237</v>
      </c>
      <c r="E1353">
        <v>1996</v>
      </c>
      <c r="F1353">
        <v>1</v>
      </c>
      <c r="G1353">
        <v>6</v>
      </c>
      <c r="H1353">
        <v>27.092195121951224</v>
      </c>
      <c r="I1353">
        <v>2.9527999999999999</v>
      </c>
      <c r="J1353" s="14" t="s">
        <v>17</v>
      </c>
      <c r="K1353" s="14" t="s">
        <v>17</v>
      </c>
      <c r="L1353" s="14">
        <v>5.46</v>
      </c>
      <c r="M1353" s="14">
        <v>15.025</v>
      </c>
      <c r="N1353" s="14">
        <v>57.246520000000004</v>
      </c>
      <c r="O1353" s="14">
        <v>355</v>
      </c>
      <c r="P1353" s="169">
        <v>8.6704080000000003E-2</v>
      </c>
      <c r="Q1353" s="14">
        <v>0.76132259999999996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AD1353" s="14" t="s">
        <v>17</v>
      </c>
    </row>
    <row r="1354" spans="1:30" x14ac:dyDescent="0.2">
      <c r="A1354" t="s">
        <v>143</v>
      </c>
      <c r="B1354" t="s">
        <v>127</v>
      </c>
      <c r="C1354" s="244">
        <v>34982</v>
      </c>
      <c r="D1354" s="244">
        <v>35237</v>
      </c>
      <c r="E1354">
        <v>1996</v>
      </c>
      <c r="F1354">
        <v>1</v>
      </c>
      <c r="G1354">
        <v>7</v>
      </c>
      <c r="H1354">
        <v>34.802403658536583</v>
      </c>
      <c r="I1354">
        <v>3.1460020000000002</v>
      </c>
      <c r="J1354" s="14" t="s">
        <v>17</v>
      </c>
      <c r="K1354" s="14" t="s">
        <v>17</v>
      </c>
      <c r="L1354" s="14">
        <v>5.07</v>
      </c>
      <c r="M1354" s="14">
        <v>24.5</v>
      </c>
      <c r="N1354" s="14">
        <v>72.15149000000001</v>
      </c>
      <c r="O1354" s="14">
        <v>351</v>
      </c>
      <c r="P1354" s="169">
        <v>8.1267190000000003E-2</v>
      </c>
      <c r="Q1354" s="14">
        <v>0.80834839999999997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AD1354" s="14" t="s">
        <v>17</v>
      </c>
    </row>
    <row r="1355" spans="1:30" x14ac:dyDescent="0.2">
      <c r="A1355" t="s">
        <v>143</v>
      </c>
      <c r="B1355" t="s">
        <v>127</v>
      </c>
      <c r="C1355" s="244">
        <v>34982</v>
      </c>
      <c r="D1355" s="244">
        <v>35237</v>
      </c>
      <c r="E1355">
        <v>1996</v>
      </c>
      <c r="F1355">
        <v>1</v>
      </c>
      <c r="G1355">
        <v>8</v>
      </c>
      <c r="H1355">
        <v>17.24659481707317</v>
      </c>
      <c r="I1355" t="s">
        <v>17</v>
      </c>
      <c r="J1355" s="14" t="s">
        <v>17</v>
      </c>
      <c r="K1355" s="14" t="s">
        <v>17</v>
      </c>
      <c r="L1355" s="14" t="s">
        <v>17</v>
      </c>
      <c r="M1355" s="14" t="s">
        <v>17</v>
      </c>
      <c r="N1355" s="14" t="s">
        <v>17</v>
      </c>
      <c r="O1355" s="14" t="s">
        <v>17</v>
      </c>
      <c r="P1355" s="14" t="s">
        <v>17</v>
      </c>
      <c r="Q1355" s="14" t="s">
        <v>17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AD1355" s="14" t="s">
        <v>17</v>
      </c>
    </row>
    <row r="1356" spans="1:30" x14ac:dyDescent="0.2">
      <c r="A1356" t="s">
        <v>143</v>
      </c>
      <c r="B1356" t="s">
        <v>127</v>
      </c>
      <c r="C1356" s="244">
        <v>34982</v>
      </c>
      <c r="D1356" s="244">
        <v>35237</v>
      </c>
      <c r="E1356">
        <v>1996</v>
      </c>
      <c r="F1356">
        <v>1</v>
      </c>
      <c r="G1356">
        <v>9</v>
      </c>
      <c r="H1356">
        <v>29.770279268292686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AD1356" s="14" t="s">
        <v>17</v>
      </c>
    </row>
    <row r="1357" spans="1:30" x14ac:dyDescent="0.2">
      <c r="A1357" t="s">
        <v>143</v>
      </c>
      <c r="B1357" t="s">
        <v>127</v>
      </c>
      <c r="C1357" s="244">
        <v>34982</v>
      </c>
      <c r="D1357" s="244">
        <v>35237</v>
      </c>
      <c r="E1357">
        <v>1996</v>
      </c>
      <c r="F1357">
        <v>1</v>
      </c>
      <c r="G1357">
        <v>10</v>
      </c>
      <c r="H1357">
        <v>31.746176067073169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AD1357" s="14" t="s">
        <v>17</v>
      </c>
    </row>
    <row r="1358" spans="1:30" x14ac:dyDescent="0.2">
      <c r="A1358" t="s">
        <v>143</v>
      </c>
      <c r="B1358" t="s">
        <v>127</v>
      </c>
      <c r="C1358" s="244">
        <v>34982</v>
      </c>
      <c r="D1358" s="244">
        <v>35237</v>
      </c>
      <c r="E1358">
        <v>1996</v>
      </c>
      <c r="F1358">
        <v>1</v>
      </c>
      <c r="G1358">
        <v>11</v>
      </c>
      <c r="H1358">
        <v>38.671231097560977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AD1358" s="14" t="s">
        <v>17</v>
      </c>
    </row>
    <row r="1359" spans="1:30" x14ac:dyDescent="0.2">
      <c r="A1359" t="s">
        <v>143</v>
      </c>
      <c r="B1359" t="s">
        <v>127</v>
      </c>
      <c r="C1359" s="244">
        <v>34982</v>
      </c>
      <c r="D1359" s="244">
        <v>35237</v>
      </c>
      <c r="E1359">
        <v>1996</v>
      </c>
      <c r="F1359">
        <v>1</v>
      </c>
      <c r="G1359">
        <v>12</v>
      </c>
      <c r="H1359">
        <v>36.433173780487799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AD1359" s="14" t="s">
        <v>17</v>
      </c>
    </row>
    <row r="1360" spans="1:30" x14ac:dyDescent="0.2">
      <c r="A1360" t="s">
        <v>143</v>
      </c>
      <c r="B1360" t="s">
        <v>127</v>
      </c>
      <c r="C1360" s="244">
        <v>34982</v>
      </c>
      <c r="D1360" s="244">
        <v>35237</v>
      </c>
      <c r="E1360">
        <v>1996</v>
      </c>
      <c r="F1360">
        <v>1</v>
      </c>
      <c r="G1360">
        <v>13</v>
      </c>
      <c r="H1360">
        <v>38.445573475609756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AD1360" s="14" t="s">
        <v>17</v>
      </c>
    </row>
    <row r="1361" spans="1:30" x14ac:dyDescent="0.2">
      <c r="A1361" t="s">
        <v>143</v>
      </c>
      <c r="B1361" t="s">
        <v>127</v>
      </c>
      <c r="C1361" s="244">
        <v>34982</v>
      </c>
      <c r="D1361" s="244">
        <v>35237</v>
      </c>
      <c r="E1361">
        <v>1996</v>
      </c>
      <c r="F1361">
        <v>1</v>
      </c>
      <c r="G1361">
        <v>14</v>
      </c>
      <c r="H1361">
        <v>28.737186432926823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AD1361" s="14" t="s">
        <v>17</v>
      </c>
    </row>
    <row r="1362" spans="1:30" x14ac:dyDescent="0.2">
      <c r="A1362" t="s">
        <v>143</v>
      </c>
      <c r="B1362" t="s">
        <v>127</v>
      </c>
      <c r="C1362" s="244">
        <v>34982</v>
      </c>
      <c r="D1362" s="244">
        <v>35237</v>
      </c>
      <c r="E1362">
        <v>1996</v>
      </c>
      <c r="F1362">
        <v>2</v>
      </c>
      <c r="G1362">
        <v>1</v>
      </c>
      <c r="H1362">
        <v>15.847772103658537</v>
      </c>
      <c r="I1362" t="s">
        <v>17</v>
      </c>
      <c r="J1362" s="14" t="s">
        <v>17</v>
      </c>
      <c r="K1362" s="14" t="s">
        <v>17</v>
      </c>
      <c r="L1362" s="14">
        <v>5.7</v>
      </c>
      <c r="M1362" s="14">
        <v>14.744999999999999</v>
      </c>
      <c r="N1362" s="14">
        <v>50.062110000000011</v>
      </c>
      <c r="O1362" s="14">
        <v>357</v>
      </c>
      <c r="P1362" s="169">
        <v>7.7102939999999995E-2</v>
      </c>
      <c r="Q1362" s="14">
        <v>0.73213799999999996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AD1362" s="14" t="s">
        <v>17</v>
      </c>
    </row>
    <row r="1363" spans="1:30" x14ac:dyDescent="0.2">
      <c r="A1363" t="s">
        <v>143</v>
      </c>
      <c r="B1363" t="s">
        <v>127</v>
      </c>
      <c r="C1363" s="244">
        <v>34982</v>
      </c>
      <c r="D1363" s="244">
        <v>35237</v>
      </c>
      <c r="E1363">
        <v>1996</v>
      </c>
      <c r="F1363">
        <v>2</v>
      </c>
      <c r="G1363">
        <v>2</v>
      </c>
      <c r="H1363">
        <v>20.576455792682925</v>
      </c>
      <c r="I1363">
        <v>2.29067</v>
      </c>
      <c r="J1363" s="14" t="s">
        <v>17</v>
      </c>
      <c r="K1363" s="14" t="s">
        <v>17</v>
      </c>
      <c r="L1363" s="14">
        <v>5.67</v>
      </c>
      <c r="M1363" s="14">
        <v>14.228999999999999</v>
      </c>
      <c r="N1363" s="14">
        <v>79.764820000000014</v>
      </c>
      <c r="O1363" s="14">
        <v>375</v>
      </c>
      <c r="P1363" s="14">
        <v>8.7091299999999996E-2</v>
      </c>
      <c r="Q1363" s="14">
        <v>0.80072929999999998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AD1363" s="14" t="s">
        <v>17</v>
      </c>
    </row>
    <row r="1364" spans="1:30" x14ac:dyDescent="0.2">
      <c r="A1364" t="s">
        <v>143</v>
      </c>
      <c r="B1364" t="s">
        <v>127</v>
      </c>
      <c r="C1364" s="244">
        <v>34982</v>
      </c>
      <c r="D1364" s="244">
        <v>35237</v>
      </c>
      <c r="E1364">
        <v>1996</v>
      </c>
      <c r="F1364">
        <v>2</v>
      </c>
      <c r="G1364">
        <v>3</v>
      </c>
      <c r="H1364">
        <v>21.972124390243899</v>
      </c>
      <c r="I1364">
        <v>2.3190550000000001</v>
      </c>
      <c r="J1364" s="14" t="s">
        <v>17</v>
      </c>
      <c r="K1364" s="14" t="s">
        <v>17</v>
      </c>
      <c r="L1364" s="14">
        <v>5.72</v>
      </c>
      <c r="M1364" s="14">
        <v>14.032</v>
      </c>
      <c r="N1364" s="14">
        <v>57.246520000000004</v>
      </c>
      <c r="O1364" s="14">
        <v>487</v>
      </c>
      <c r="P1364" s="14">
        <v>7.5130500000000003E-2</v>
      </c>
      <c r="Q1364" s="14">
        <v>0.74280389999999996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AD1364" s="14" t="s">
        <v>17</v>
      </c>
    </row>
    <row r="1365" spans="1:30" x14ac:dyDescent="0.2">
      <c r="A1365" t="s">
        <v>143</v>
      </c>
      <c r="B1365" t="s">
        <v>127</v>
      </c>
      <c r="C1365" s="244">
        <v>34982</v>
      </c>
      <c r="D1365" s="244">
        <v>35237</v>
      </c>
      <c r="E1365">
        <v>1996</v>
      </c>
      <c r="F1365">
        <v>2</v>
      </c>
      <c r="G1365">
        <v>4</v>
      </c>
      <c r="H1365">
        <v>20.051765853658537</v>
      </c>
      <c r="I1365">
        <v>2.9053529999999999</v>
      </c>
      <c r="J1365" s="14" t="s">
        <v>17</v>
      </c>
      <c r="K1365" s="14" t="s">
        <v>17</v>
      </c>
      <c r="L1365" s="14">
        <v>5.29</v>
      </c>
      <c r="M1365" s="14">
        <v>24.603000000000002</v>
      </c>
      <c r="N1365" s="14">
        <v>47.27413</v>
      </c>
      <c r="O1365" s="14">
        <v>426</v>
      </c>
      <c r="P1365" s="169">
        <v>8.3253809999999998E-2</v>
      </c>
      <c r="Q1365" s="14">
        <v>0.77614090000000002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AD1365" s="14" t="s">
        <v>17</v>
      </c>
    </row>
    <row r="1366" spans="1:30" x14ac:dyDescent="0.2">
      <c r="A1366" t="s">
        <v>143</v>
      </c>
      <c r="B1366" t="s">
        <v>127</v>
      </c>
      <c r="C1366" s="244">
        <v>34982</v>
      </c>
      <c r="D1366" s="244">
        <v>35237</v>
      </c>
      <c r="E1366">
        <v>1996</v>
      </c>
      <c r="F1366">
        <v>2</v>
      </c>
      <c r="G1366">
        <v>5</v>
      </c>
      <c r="H1366">
        <v>32.661275457317068</v>
      </c>
      <c r="I1366">
        <v>2.5137070000000001</v>
      </c>
      <c r="J1366" s="14" t="s">
        <v>17</v>
      </c>
      <c r="K1366" s="14" t="s">
        <v>17</v>
      </c>
      <c r="L1366" s="14">
        <v>5.35</v>
      </c>
      <c r="M1366" s="14">
        <v>22.332999999999998</v>
      </c>
      <c r="N1366" s="14">
        <v>67.111680000000007</v>
      </c>
      <c r="O1366" s="14">
        <v>491</v>
      </c>
      <c r="P1366" s="169">
        <v>8.1566559999999996E-2</v>
      </c>
      <c r="Q1366" s="14">
        <v>0.78403100000000003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AD1366" s="14" t="s">
        <v>17</v>
      </c>
    </row>
    <row r="1367" spans="1:30" x14ac:dyDescent="0.2">
      <c r="A1367" t="s">
        <v>143</v>
      </c>
      <c r="B1367" t="s">
        <v>127</v>
      </c>
      <c r="C1367" s="244">
        <v>34982</v>
      </c>
      <c r="D1367" s="244">
        <v>35237</v>
      </c>
      <c r="E1367">
        <v>1996</v>
      </c>
      <c r="F1367">
        <v>2</v>
      </c>
      <c r="G1367">
        <v>6</v>
      </c>
      <c r="H1367">
        <v>39.522731707317071</v>
      </c>
      <c r="I1367">
        <v>2.9352510000000001</v>
      </c>
      <c r="J1367" s="14" t="s">
        <v>17</v>
      </c>
      <c r="K1367" s="14" t="s">
        <v>17</v>
      </c>
      <c r="L1367" s="14">
        <v>4.99</v>
      </c>
      <c r="M1367" s="14">
        <v>24.1</v>
      </c>
      <c r="N1367" s="14">
        <v>82.338340000000017</v>
      </c>
      <c r="O1367" s="14">
        <v>523</v>
      </c>
      <c r="P1367" s="169">
        <v>8.2320589999999999E-2</v>
      </c>
      <c r="Q1367" s="14">
        <v>0.84707849999999996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AD1367" s="14" t="s">
        <v>17</v>
      </c>
    </row>
    <row r="1368" spans="1:30" x14ac:dyDescent="0.2">
      <c r="A1368" t="s">
        <v>143</v>
      </c>
      <c r="B1368" t="s">
        <v>127</v>
      </c>
      <c r="C1368" s="244">
        <v>34982</v>
      </c>
      <c r="D1368" s="244">
        <v>35237</v>
      </c>
      <c r="E1368">
        <v>1996</v>
      </c>
      <c r="F1368">
        <v>2</v>
      </c>
      <c r="G1368">
        <v>7</v>
      </c>
      <c r="H1368">
        <v>39.412522103658532</v>
      </c>
      <c r="I1368">
        <v>3.2061090000000001</v>
      </c>
      <c r="J1368" s="14" t="s">
        <v>17</v>
      </c>
      <c r="K1368" s="14" t="s">
        <v>17</v>
      </c>
      <c r="L1368" s="14">
        <v>4.79</v>
      </c>
      <c r="M1368" s="14">
        <v>47.732999999999997</v>
      </c>
      <c r="N1368" s="14">
        <v>102.81927000000002</v>
      </c>
      <c r="O1368" s="14">
        <v>524</v>
      </c>
      <c r="P1368" s="169">
        <v>9.1063779999999997E-2</v>
      </c>
      <c r="Q1368" s="14">
        <v>0.86598710000000001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AD1368" s="14" t="s">
        <v>17</v>
      </c>
    </row>
    <row r="1369" spans="1:30" x14ac:dyDescent="0.2">
      <c r="A1369" t="s">
        <v>143</v>
      </c>
      <c r="B1369" t="s">
        <v>127</v>
      </c>
      <c r="C1369" s="244">
        <v>34982</v>
      </c>
      <c r="D1369" s="244">
        <v>35237</v>
      </c>
      <c r="E1369">
        <v>1996</v>
      </c>
      <c r="F1369">
        <v>2</v>
      </c>
      <c r="G1369">
        <v>8</v>
      </c>
      <c r="H1369">
        <v>13.463758536585367</v>
      </c>
      <c r="I1369" t="s">
        <v>17</v>
      </c>
      <c r="J1369" s="14" t="s">
        <v>17</v>
      </c>
      <c r="K1369" s="14" t="s">
        <v>17</v>
      </c>
      <c r="L1369" s="14" t="s">
        <v>17</v>
      </c>
      <c r="M1369" s="14" t="s">
        <v>17</v>
      </c>
      <c r="N1369" s="14" t="s">
        <v>17</v>
      </c>
      <c r="O1369" s="14" t="s">
        <v>17</v>
      </c>
      <c r="P1369" s="14" t="s">
        <v>17</v>
      </c>
      <c r="Q1369" s="14" t="s">
        <v>17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AD1369" s="14" t="s">
        <v>17</v>
      </c>
    </row>
    <row r="1370" spans="1:30" x14ac:dyDescent="0.2">
      <c r="A1370" t="s">
        <v>143</v>
      </c>
      <c r="B1370" t="s">
        <v>127</v>
      </c>
      <c r="C1370" s="244">
        <v>34982</v>
      </c>
      <c r="D1370" s="244">
        <v>35237</v>
      </c>
      <c r="E1370">
        <v>1996</v>
      </c>
      <c r="F1370">
        <v>2</v>
      </c>
      <c r="G1370">
        <v>9</v>
      </c>
      <c r="H1370">
        <v>38.816652439024388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AD1370" s="14" t="s">
        <v>17</v>
      </c>
    </row>
    <row r="1371" spans="1:30" x14ac:dyDescent="0.2">
      <c r="A1371" t="s">
        <v>143</v>
      </c>
      <c r="B1371" t="s">
        <v>127</v>
      </c>
      <c r="C1371" s="244">
        <v>34982</v>
      </c>
      <c r="D1371" s="244">
        <v>35237</v>
      </c>
      <c r="E1371">
        <v>1996</v>
      </c>
      <c r="F1371">
        <v>2</v>
      </c>
      <c r="G1371">
        <v>10</v>
      </c>
      <c r="H1371">
        <v>35.808917073170733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AD1371" s="14" t="s">
        <v>17</v>
      </c>
    </row>
    <row r="1372" spans="1:30" x14ac:dyDescent="0.2">
      <c r="A1372" t="s">
        <v>143</v>
      </c>
      <c r="B1372" t="s">
        <v>127</v>
      </c>
      <c r="C1372" s="244">
        <v>34982</v>
      </c>
      <c r="D1372" s="244">
        <v>35237</v>
      </c>
      <c r="E1372">
        <v>1996</v>
      </c>
      <c r="F1372">
        <v>2</v>
      </c>
      <c r="G1372">
        <v>11</v>
      </c>
      <c r="H1372">
        <v>35.049531402439023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AD1372" s="14" t="s">
        <v>17</v>
      </c>
    </row>
    <row r="1373" spans="1:30" x14ac:dyDescent="0.2">
      <c r="A1373" t="s">
        <v>143</v>
      </c>
      <c r="B1373" t="s">
        <v>127</v>
      </c>
      <c r="C1373" s="244">
        <v>34982</v>
      </c>
      <c r="D1373" s="244">
        <v>35237</v>
      </c>
      <c r="E1373">
        <v>1996</v>
      </c>
      <c r="F1373">
        <v>2</v>
      </c>
      <c r="G1373">
        <v>12</v>
      </c>
      <c r="H1373">
        <v>39.614643750000006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AD1373" s="14" t="s">
        <v>17</v>
      </c>
    </row>
    <row r="1374" spans="1:30" x14ac:dyDescent="0.2">
      <c r="A1374" t="s">
        <v>143</v>
      </c>
      <c r="B1374" t="s">
        <v>127</v>
      </c>
      <c r="C1374" s="244">
        <v>34982</v>
      </c>
      <c r="D1374" s="244">
        <v>35237</v>
      </c>
      <c r="E1374">
        <v>1996</v>
      </c>
      <c r="F1374">
        <v>2</v>
      </c>
      <c r="G1374">
        <v>13</v>
      </c>
      <c r="H1374">
        <v>40.665609908536581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AD1374" s="14" t="s">
        <v>17</v>
      </c>
    </row>
    <row r="1375" spans="1:30" x14ac:dyDescent="0.2">
      <c r="A1375" t="s">
        <v>143</v>
      </c>
      <c r="B1375" t="s">
        <v>127</v>
      </c>
      <c r="C1375" s="244">
        <v>34982</v>
      </c>
      <c r="D1375" s="244">
        <v>35237</v>
      </c>
      <c r="E1375">
        <v>1996</v>
      </c>
      <c r="F1375">
        <v>2</v>
      </c>
      <c r="G1375">
        <v>14</v>
      </c>
      <c r="H1375">
        <v>37.580515701219511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AD1375" s="14" t="s">
        <v>17</v>
      </c>
    </row>
    <row r="1376" spans="1:30" x14ac:dyDescent="0.2">
      <c r="A1376" t="s">
        <v>143</v>
      </c>
      <c r="B1376" t="s">
        <v>127</v>
      </c>
      <c r="C1376" s="244">
        <v>34982</v>
      </c>
      <c r="D1376" s="244">
        <v>35237</v>
      </c>
      <c r="E1376">
        <v>1996</v>
      </c>
      <c r="F1376">
        <v>3</v>
      </c>
      <c r="G1376">
        <v>1</v>
      </c>
      <c r="H1376">
        <v>15.762610975609755</v>
      </c>
      <c r="I1376" t="s">
        <v>17</v>
      </c>
      <c r="J1376" s="14" t="s">
        <v>17</v>
      </c>
      <c r="K1376" s="14" t="s">
        <v>17</v>
      </c>
      <c r="L1376" s="14">
        <v>5.37</v>
      </c>
      <c r="M1376" s="14">
        <v>17.78</v>
      </c>
      <c r="N1376" s="14">
        <v>28.401650000000004</v>
      </c>
      <c r="O1376" s="14">
        <v>443</v>
      </c>
      <c r="P1376" s="169">
        <v>8.439104E-2</v>
      </c>
      <c r="Q1376" s="14">
        <v>0.74985020000000002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AD1376" s="14" t="s">
        <v>17</v>
      </c>
    </row>
    <row r="1377" spans="1:30" x14ac:dyDescent="0.2">
      <c r="A1377" t="s">
        <v>143</v>
      </c>
      <c r="B1377" t="s">
        <v>127</v>
      </c>
      <c r="C1377" s="244">
        <v>34982</v>
      </c>
      <c r="D1377" s="244">
        <v>35237</v>
      </c>
      <c r="E1377">
        <v>1996</v>
      </c>
      <c r="F1377">
        <v>3</v>
      </c>
      <c r="G1377">
        <v>2</v>
      </c>
      <c r="H1377">
        <v>20.203772103658533</v>
      </c>
      <c r="I1377">
        <v>2.3451810000000002</v>
      </c>
      <c r="J1377" s="14" t="s">
        <v>17</v>
      </c>
      <c r="K1377" s="14" t="s">
        <v>17</v>
      </c>
      <c r="L1377" s="14">
        <v>5.52</v>
      </c>
      <c r="M1377" s="14">
        <v>19.259</v>
      </c>
      <c r="N1377" s="14">
        <v>68.398440000000008</v>
      </c>
      <c r="O1377" s="14">
        <v>501</v>
      </c>
      <c r="P1377" s="169">
        <v>8.0539780000000005E-2</v>
      </c>
      <c r="Q1377" s="14">
        <v>0.77285009999999998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AD1377" s="14" t="s">
        <v>17</v>
      </c>
    </row>
    <row r="1378" spans="1:30" x14ac:dyDescent="0.2">
      <c r="A1378" t="s">
        <v>143</v>
      </c>
      <c r="B1378" t="s">
        <v>127</v>
      </c>
      <c r="C1378" s="244">
        <v>34982</v>
      </c>
      <c r="D1378" s="244">
        <v>35237</v>
      </c>
      <c r="E1378">
        <v>1996</v>
      </c>
      <c r="F1378">
        <v>3</v>
      </c>
      <c r="G1378">
        <v>3</v>
      </c>
      <c r="H1378">
        <v>26.678360365853656</v>
      </c>
      <c r="I1378">
        <v>2.4739409999999999</v>
      </c>
      <c r="J1378" s="14" t="s">
        <v>17</v>
      </c>
      <c r="K1378" s="14" t="s">
        <v>17</v>
      </c>
      <c r="L1378" s="14">
        <v>5.26</v>
      </c>
      <c r="M1378" s="14">
        <v>17.166</v>
      </c>
      <c r="N1378" s="14">
        <v>102.39035000000001</v>
      </c>
      <c r="O1378" s="14">
        <v>441</v>
      </c>
      <c r="P1378" s="169">
        <v>8.286905E-2</v>
      </c>
      <c r="Q1378" s="14">
        <v>0.82507399999999997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AD1378" s="14" t="s">
        <v>17</v>
      </c>
    </row>
    <row r="1379" spans="1:30" x14ac:dyDescent="0.2">
      <c r="A1379" t="s">
        <v>143</v>
      </c>
      <c r="B1379" t="s">
        <v>127</v>
      </c>
      <c r="C1379" s="244">
        <v>34982</v>
      </c>
      <c r="D1379" s="244">
        <v>35237</v>
      </c>
      <c r="E1379">
        <v>1996</v>
      </c>
      <c r="F1379">
        <v>3</v>
      </c>
      <c r="G1379">
        <v>4</v>
      </c>
      <c r="H1379">
        <v>34.953063414634144</v>
      </c>
      <c r="I1379">
        <v>2.6654059999999999</v>
      </c>
      <c r="J1379" s="14" t="s">
        <v>17</v>
      </c>
      <c r="K1379" s="14" t="s">
        <v>17</v>
      </c>
      <c r="L1379" s="14">
        <v>5.14</v>
      </c>
      <c r="M1379" s="14">
        <v>22.91</v>
      </c>
      <c r="N1379" s="14">
        <v>102.49758</v>
      </c>
      <c r="O1379" s="14">
        <v>431</v>
      </c>
      <c r="P1379" s="169">
        <v>9.7420720000000002E-2</v>
      </c>
      <c r="Q1379" s="14">
        <v>0.87558950000000002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AD1379" s="14" t="s">
        <v>17</v>
      </c>
    </row>
    <row r="1380" spans="1:30" x14ac:dyDescent="0.2">
      <c r="A1380" t="s">
        <v>143</v>
      </c>
      <c r="B1380" t="s">
        <v>127</v>
      </c>
      <c r="C1380" s="244">
        <v>34982</v>
      </c>
      <c r="D1380" s="244">
        <v>35237</v>
      </c>
      <c r="E1380">
        <v>1996</v>
      </c>
      <c r="F1380">
        <v>3</v>
      </c>
      <c r="G1380">
        <v>5</v>
      </c>
      <c r="H1380">
        <v>26.662165548780482</v>
      </c>
      <c r="I1380">
        <v>3.1484580000000002</v>
      </c>
      <c r="J1380" s="14" t="s">
        <v>17</v>
      </c>
      <c r="K1380" s="14" t="s">
        <v>17</v>
      </c>
      <c r="L1380" s="14">
        <v>5.15</v>
      </c>
      <c r="M1380" s="14">
        <v>24.428999999999998</v>
      </c>
      <c r="N1380" s="14">
        <v>103.35542000000001</v>
      </c>
      <c r="O1380" s="14">
        <v>446</v>
      </c>
      <c r="P1380" s="169">
        <v>8.9071839999999999E-2</v>
      </c>
      <c r="Q1380" s="14">
        <v>0.88061109999999998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AD1380" s="14" t="s">
        <v>17</v>
      </c>
    </row>
    <row r="1381" spans="1:30" x14ac:dyDescent="0.2">
      <c r="A1381" t="s">
        <v>143</v>
      </c>
      <c r="B1381" t="s">
        <v>127</v>
      </c>
      <c r="C1381" s="244">
        <v>34982</v>
      </c>
      <c r="D1381" s="244">
        <v>35237</v>
      </c>
      <c r="E1381">
        <v>1996</v>
      </c>
      <c r="F1381">
        <v>3</v>
      </c>
      <c r="G1381">
        <v>6</v>
      </c>
      <c r="H1381">
        <v>36.942628048780485</v>
      </c>
      <c r="I1381">
        <v>2.9471229999999999</v>
      </c>
      <c r="J1381" s="14" t="s">
        <v>17</v>
      </c>
      <c r="K1381" s="14" t="s">
        <v>17</v>
      </c>
      <c r="L1381" s="14">
        <v>5.04</v>
      </c>
      <c r="M1381" s="14">
        <v>24.605</v>
      </c>
      <c r="N1381" s="14">
        <v>76.440690000000004</v>
      </c>
      <c r="O1381" s="14">
        <v>408</v>
      </c>
      <c r="P1381" s="14">
        <v>0.1015588</v>
      </c>
      <c r="Q1381" s="14">
        <v>0.87681940000000003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AD1381" s="14" t="s">
        <v>17</v>
      </c>
    </row>
    <row r="1382" spans="1:30" x14ac:dyDescent="0.2">
      <c r="A1382" t="s">
        <v>143</v>
      </c>
      <c r="B1382" t="s">
        <v>127</v>
      </c>
      <c r="C1382" s="244">
        <v>34982</v>
      </c>
      <c r="D1382" s="244">
        <v>35237</v>
      </c>
      <c r="E1382">
        <v>1996</v>
      </c>
      <c r="F1382">
        <v>3</v>
      </c>
      <c r="G1382">
        <v>7</v>
      </c>
      <c r="H1382">
        <v>40.004592073170734</v>
      </c>
      <c r="I1382">
        <v>2.9236300000000002</v>
      </c>
      <c r="J1382" s="14" t="s">
        <v>17</v>
      </c>
      <c r="K1382" s="14" t="s">
        <v>17</v>
      </c>
      <c r="L1382" s="14">
        <v>4.97</v>
      </c>
      <c r="M1382" s="14">
        <v>33.328000000000003</v>
      </c>
      <c r="N1382" s="14">
        <v>81.480500000000006</v>
      </c>
      <c r="O1382" s="14">
        <v>417</v>
      </c>
      <c r="P1382" s="169">
        <v>8.3793720000000002E-2</v>
      </c>
      <c r="Q1382" s="14">
        <v>0.83925839999999996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AD1382" s="14" t="s">
        <v>17</v>
      </c>
    </row>
    <row r="1383" spans="1:30" x14ac:dyDescent="0.2">
      <c r="A1383" t="s">
        <v>143</v>
      </c>
      <c r="B1383" t="s">
        <v>127</v>
      </c>
      <c r="C1383" s="244">
        <v>34982</v>
      </c>
      <c r="D1383" s="244">
        <v>35237</v>
      </c>
      <c r="E1383">
        <v>1996</v>
      </c>
      <c r="F1383">
        <v>3</v>
      </c>
      <c r="G1383">
        <v>8</v>
      </c>
      <c r="H1383">
        <v>39.847218292682925</v>
      </c>
      <c r="I1383" t="s">
        <v>17</v>
      </c>
      <c r="J1383" s="14" t="s">
        <v>17</v>
      </c>
      <c r="K1383" s="14" t="s">
        <v>17</v>
      </c>
      <c r="L1383" s="14" t="s">
        <v>17</v>
      </c>
      <c r="M1383" s="14" t="s">
        <v>17</v>
      </c>
      <c r="N1383" s="14" t="s">
        <v>17</v>
      </c>
      <c r="O1383" s="14" t="s">
        <v>17</v>
      </c>
      <c r="P1383" s="14" t="s">
        <v>17</v>
      </c>
      <c r="Q1383" s="14" t="s">
        <v>17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AD1383" s="14" t="s">
        <v>17</v>
      </c>
    </row>
    <row r="1384" spans="1:30" x14ac:dyDescent="0.2">
      <c r="A1384" t="s">
        <v>143</v>
      </c>
      <c r="B1384" t="s">
        <v>127</v>
      </c>
      <c r="C1384" s="244">
        <v>34982</v>
      </c>
      <c r="D1384" s="244">
        <v>35237</v>
      </c>
      <c r="E1384">
        <v>1996</v>
      </c>
      <c r="F1384">
        <v>3</v>
      </c>
      <c r="G1384">
        <v>9</v>
      </c>
      <c r="H1384">
        <v>27.353082926829266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AD1384" s="14" t="s">
        <v>17</v>
      </c>
    </row>
    <row r="1385" spans="1:30" x14ac:dyDescent="0.2">
      <c r="A1385" t="s">
        <v>143</v>
      </c>
      <c r="B1385" t="s">
        <v>127</v>
      </c>
      <c r="C1385" s="244">
        <v>34982</v>
      </c>
      <c r="D1385" s="244">
        <v>35237</v>
      </c>
      <c r="E1385">
        <v>1996</v>
      </c>
      <c r="F1385">
        <v>3</v>
      </c>
      <c r="G1385">
        <v>10</v>
      </c>
      <c r="H1385">
        <v>40.815365853658541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AD1385" s="14" t="s">
        <v>17</v>
      </c>
    </row>
    <row r="1386" spans="1:30" x14ac:dyDescent="0.2">
      <c r="A1386" t="s">
        <v>143</v>
      </c>
      <c r="B1386" t="s">
        <v>127</v>
      </c>
      <c r="C1386" s="244">
        <v>34982</v>
      </c>
      <c r="D1386" s="244">
        <v>35237</v>
      </c>
      <c r="E1386">
        <v>1996</v>
      </c>
      <c r="F1386">
        <v>3</v>
      </c>
      <c r="G1386">
        <v>11</v>
      </c>
      <c r="H1386">
        <v>42.058198170731721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AD1386" s="14" t="s">
        <v>17</v>
      </c>
    </row>
    <row r="1387" spans="1:30" x14ac:dyDescent="0.2">
      <c r="A1387" t="s">
        <v>143</v>
      </c>
      <c r="B1387" t="s">
        <v>127</v>
      </c>
      <c r="C1387" s="244">
        <v>34982</v>
      </c>
      <c r="D1387" s="244">
        <v>35237</v>
      </c>
      <c r="E1387">
        <v>1996</v>
      </c>
      <c r="F1387">
        <v>3</v>
      </c>
      <c r="G1387">
        <v>12</v>
      </c>
      <c r="H1387">
        <v>25.88265625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AD1387" s="14" t="s">
        <v>17</v>
      </c>
    </row>
    <row r="1388" spans="1:30" x14ac:dyDescent="0.2">
      <c r="A1388" t="s">
        <v>143</v>
      </c>
      <c r="B1388" t="s">
        <v>127</v>
      </c>
      <c r="C1388" s="244">
        <v>34982</v>
      </c>
      <c r="D1388" s="244">
        <v>35237</v>
      </c>
      <c r="E1388">
        <v>1996</v>
      </c>
      <c r="F1388">
        <v>3</v>
      </c>
      <c r="G1388">
        <v>13</v>
      </c>
      <c r="H1388">
        <v>24.298164939024389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AD1388" s="14" t="s">
        <v>17</v>
      </c>
    </row>
    <row r="1389" spans="1:30" x14ac:dyDescent="0.2">
      <c r="A1389" t="s">
        <v>143</v>
      </c>
      <c r="B1389" t="s">
        <v>127</v>
      </c>
      <c r="C1389" s="244">
        <v>34982</v>
      </c>
      <c r="D1389" s="244">
        <v>35237</v>
      </c>
      <c r="E1389">
        <v>1996</v>
      </c>
      <c r="F1389">
        <v>3</v>
      </c>
      <c r="G1389">
        <v>14</v>
      </c>
      <c r="H1389">
        <v>17.39389756097561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AD1389" s="14" t="s">
        <v>17</v>
      </c>
    </row>
    <row r="1390" spans="1:30" x14ac:dyDescent="0.2">
      <c r="A1390" t="s">
        <v>143</v>
      </c>
      <c r="B1390" t="s">
        <v>127</v>
      </c>
      <c r="C1390" s="244">
        <v>34982</v>
      </c>
      <c r="D1390" s="244">
        <v>35237</v>
      </c>
      <c r="E1390">
        <v>1996</v>
      </c>
      <c r="F1390">
        <v>4</v>
      </c>
      <c r="G1390">
        <v>1</v>
      </c>
      <c r="H1390">
        <v>21.261120274390244</v>
      </c>
      <c r="I1390" t="s">
        <v>17</v>
      </c>
      <c r="J1390" s="14" t="s">
        <v>17</v>
      </c>
      <c r="K1390" s="14" t="s">
        <v>17</v>
      </c>
      <c r="L1390" s="14">
        <v>5.48</v>
      </c>
      <c r="M1390" s="14">
        <v>13.33</v>
      </c>
      <c r="N1390" s="14">
        <v>35.693290000000005</v>
      </c>
      <c r="O1390" s="14">
        <v>385</v>
      </c>
      <c r="P1390" s="169">
        <v>7.4738949999999998E-2</v>
      </c>
      <c r="Q1390" s="14">
        <v>0.73548020000000003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AD1390" s="14" t="s">
        <v>17</v>
      </c>
    </row>
    <row r="1391" spans="1:30" x14ac:dyDescent="0.2">
      <c r="A1391" t="s">
        <v>143</v>
      </c>
      <c r="B1391" t="s">
        <v>127</v>
      </c>
      <c r="C1391" s="244">
        <v>34982</v>
      </c>
      <c r="D1391" s="244">
        <v>35237</v>
      </c>
      <c r="E1391">
        <v>1996</v>
      </c>
      <c r="F1391">
        <v>4</v>
      </c>
      <c r="G1391">
        <v>2</v>
      </c>
      <c r="H1391">
        <v>23.008445121951219</v>
      </c>
      <c r="I1391">
        <v>2.384592</v>
      </c>
      <c r="J1391" s="14" t="s">
        <v>17</v>
      </c>
      <c r="K1391" s="14" t="s">
        <v>17</v>
      </c>
      <c r="L1391" s="14">
        <v>5.72</v>
      </c>
      <c r="M1391" s="14">
        <v>8.1010000000000009</v>
      </c>
      <c r="N1391" s="14">
        <v>86.949230000000014</v>
      </c>
      <c r="O1391" s="14">
        <v>448</v>
      </c>
      <c r="P1391" s="169">
        <v>7.4615860000000006E-2</v>
      </c>
      <c r="Q1391" s="14">
        <v>0.70210430000000001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AD1391" s="14" t="s">
        <v>17</v>
      </c>
    </row>
    <row r="1392" spans="1:30" x14ac:dyDescent="0.2">
      <c r="A1392" t="s">
        <v>143</v>
      </c>
      <c r="B1392" t="s">
        <v>127</v>
      </c>
      <c r="C1392" s="244">
        <v>34982</v>
      </c>
      <c r="D1392" s="244">
        <v>35237</v>
      </c>
      <c r="E1392">
        <v>1996</v>
      </c>
      <c r="F1392">
        <v>4</v>
      </c>
      <c r="G1392">
        <v>3</v>
      </c>
      <c r="H1392">
        <v>24.300267682926826</v>
      </c>
      <c r="I1392">
        <v>2.4303840000000001</v>
      </c>
      <c r="J1392" s="14" t="s">
        <v>17</v>
      </c>
      <c r="K1392" s="14" t="s">
        <v>17</v>
      </c>
      <c r="L1392" s="14">
        <v>5.41</v>
      </c>
      <c r="M1392" s="14">
        <v>12.728</v>
      </c>
      <c r="N1392" s="14">
        <v>86.413080000000022</v>
      </c>
      <c r="O1392" s="14">
        <v>384</v>
      </c>
      <c r="P1392" s="169">
        <v>7.3457140000000004E-2</v>
      </c>
      <c r="Q1392" s="14">
        <v>0.74107489999999998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AD1392" s="14" t="s">
        <v>17</v>
      </c>
    </row>
    <row r="1393" spans="1:30" x14ac:dyDescent="0.2">
      <c r="A1393" t="s">
        <v>143</v>
      </c>
      <c r="B1393" t="s">
        <v>127</v>
      </c>
      <c r="C1393" s="244">
        <v>34982</v>
      </c>
      <c r="D1393" s="244">
        <v>35237</v>
      </c>
      <c r="E1393">
        <v>1996</v>
      </c>
      <c r="F1393">
        <v>4</v>
      </c>
      <c r="G1393">
        <v>4</v>
      </c>
      <c r="H1393">
        <v>32.205846951219513</v>
      </c>
      <c r="I1393">
        <v>2.4646499999999998</v>
      </c>
      <c r="J1393" s="14" t="s">
        <v>17</v>
      </c>
      <c r="K1393" s="14" t="s">
        <v>17</v>
      </c>
      <c r="L1393" s="14">
        <v>5.52</v>
      </c>
      <c r="M1393" s="14">
        <v>10.035</v>
      </c>
      <c r="N1393" s="14">
        <v>76.440690000000004</v>
      </c>
      <c r="O1393" s="14">
        <v>416</v>
      </c>
      <c r="P1393" s="169">
        <v>9.233036E-2</v>
      </c>
      <c r="Q1393" s="14">
        <v>0.71474530000000003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AD1393" s="14" t="s">
        <v>17</v>
      </c>
    </row>
    <row r="1394" spans="1:30" x14ac:dyDescent="0.2">
      <c r="A1394" t="s">
        <v>143</v>
      </c>
      <c r="B1394" t="s">
        <v>127</v>
      </c>
      <c r="C1394" s="244">
        <v>34982</v>
      </c>
      <c r="D1394" s="244">
        <v>35237</v>
      </c>
      <c r="E1394">
        <v>1996</v>
      </c>
      <c r="F1394">
        <v>4</v>
      </c>
      <c r="G1394">
        <v>5</v>
      </c>
      <c r="H1394">
        <v>15.957649695121951</v>
      </c>
      <c r="I1394">
        <v>2.661035</v>
      </c>
      <c r="J1394" s="14" t="s">
        <v>17</v>
      </c>
      <c r="K1394" s="14" t="s">
        <v>17</v>
      </c>
      <c r="L1394" s="14">
        <v>5.15</v>
      </c>
      <c r="M1394" s="14">
        <v>17.998999999999999</v>
      </c>
      <c r="N1394" s="14">
        <v>99.495140000000006</v>
      </c>
      <c r="O1394" s="14">
        <v>444</v>
      </c>
      <c r="P1394" s="169">
        <v>7.5830190000000006E-2</v>
      </c>
      <c r="Q1394" s="14">
        <v>0.80529919999999999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AD1394" s="14" t="s">
        <v>17</v>
      </c>
    </row>
    <row r="1395" spans="1:30" x14ac:dyDescent="0.2">
      <c r="A1395" t="s">
        <v>143</v>
      </c>
      <c r="B1395" t="s">
        <v>127</v>
      </c>
      <c r="C1395" s="244">
        <v>34982</v>
      </c>
      <c r="D1395" s="244">
        <v>35237</v>
      </c>
      <c r="E1395">
        <v>1996</v>
      </c>
      <c r="F1395">
        <v>4</v>
      </c>
      <c r="G1395">
        <v>6</v>
      </c>
      <c r="H1395">
        <v>35.986137804878048</v>
      </c>
      <c r="I1395">
        <v>2.8482050000000001</v>
      </c>
      <c r="J1395" s="14" t="s">
        <v>17</v>
      </c>
      <c r="K1395" s="14" t="s">
        <v>17</v>
      </c>
      <c r="L1395" s="14">
        <v>5.16</v>
      </c>
      <c r="M1395" s="14">
        <v>13.744</v>
      </c>
      <c r="N1395" s="14">
        <v>108.07354000000002</v>
      </c>
      <c r="O1395" s="14">
        <v>470</v>
      </c>
      <c r="P1395" s="169">
        <v>7.8175330000000001E-2</v>
      </c>
      <c r="Q1395" s="14">
        <v>0.73234370000000004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AD1395" s="14" t="s">
        <v>17</v>
      </c>
    </row>
    <row r="1396" spans="1:30" x14ac:dyDescent="0.2">
      <c r="A1396" t="s">
        <v>143</v>
      </c>
      <c r="B1396" t="s">
        <v>127</v>
      </c>
      <c r="C1396" s="244">
        <v>34982</v>
      </c>
      <c r="D1396" s="244">
        <v>35237</v>
      </c>
      <c r="E1396">
        <v>1996</v>
      </c>
      <c r="F1396">
        <v>4</v>
      </c>
      <c r="G1396">
        <v>7</v>
      </c>
      <c r="H1396">
        <v>40.832114024390236</v>
      </c>
      <c r="I1396">
        <v>3.459711</v>
      </c>
      <c r="J1396" s="14" t="s">
        <v>17</v>
      </c>
      <c r="K1396" s="14" t="s">
        <v>17</v>
      </c>
      <c r="L1396" s="14">
        <v>5.09</v>
      </c>
      <c r="M1396" s="14">
        <v>13.981</v>
      </c>
      <c r="N1396" s="14">
        <v>77.620220000000003</v>
      </c>
      <c r="O1396" s="14">
        <v>425</v>
      </c>
      <c r="P1396" s="169">
        <v>8.2751679999999994E-2</v>
      </c>
      <c r="Q1396" s="14">
        <v>0.77632559999999995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AD1396" s="14" t="s">
        <v>17</v>
      </c>
    </row>
    <row r="1397" spans="1:30" x14ac:dyDescent="0.2">
      <c r="A1397" t="s">
        <v>143</v>
      </c>
      <c r="B1397" t="s">
        <v>127</v>
      </c>
      <c r="C1397" s="244">
        <v>34982</v>
      </c>
      <c r="D1397" s="244">
        <v>35237</v>
      </c>
      <c r="E1397">
        <v>1996</v>
      </c>
      <c r="F1397">
        <v>4</v>
      </c>
      <c r="G1397">
        <v>8</v>
      </c>
      <c r="H1397">
        <v>35.330524390243909</v>
      </c>
      <c r="I1397" t="s">
        <v>17</v>
      </c>
      <c r="J1397" s="14" t="s">
        <v>17</v>
      </c>
      <c r="K1397" s="14" t="s">
        <v>17</v>
      </c>
      <c r="L1397" s="14" t="s">
        <v>17</v>
      </c>
      <c r="M1397" s="14" t="s">
        <v>17</v>
      </c>
      <c r="N1397" s="14" t="s">
        <v>17</v>
      </c>
      <c r="O1397" s="14" t="s">
        <v>17</v>
      </c>
      <c r="P1397" s="14" t="s">
        <v>17</v>
      </c>
      <c r="Q1397" s="14" t="s">
        <v>17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AD1397" s="14" t="s">
        <v>17</v>
      </c>
    </row>
    <row r="1398" spans="1:30" x14ac:dyDescent="0.2">
      <c r="A1398" t="s">
        <v>143</v>
      </c>
      <c r="B1398" t="s">
        <v>127</v>
      </c>
      <c r="C1398" s="244">
        <v>34982</v>
      </c>
      <c r="D1398" s="244">
        <v>35237</v>
      </c>
      <c r="E1398">
        <v>1996</v>
      </c>
      <c r="F1398">
        <v>4</v>
      </c>
      <c r="G1398">
        <v>9</v>
      </c>
      <c r="H1398">
        <v>36.946981097560979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AD1398" s="14" t="s">
        <v>17</v>
      </c>
    </row>
    <row r="1399" spans="1:30" x14ac:dyDescent="0.2">
      <c r="A1399" t="s">
        <v>143</v>
      </c>
      <c r="B1399" t="s">
        <v>127</v>
      </c>
      <c r="C1399" s="244">
        <v>34982</v>
      </c>
      <c r="D1399" s="244">
        <v>35237</v>
      </c>
      <c r="E1399">
        <v>1996</v>
      </c>
      <c r="F1399">
        <v>4</v>
      </c>
      <c r="G1399">
        <v>10</v>
      </c>
      <c r="H1399">
        <v>32.88115975609756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AD1399" s="14" t="s">
        <v>17</v>
      </c>
    </row>
    <row r="1400" spans="1:30" x14ac:dyDescent="0.2">
      <c r="A1400" t="s">
        <v>143</v>
      </c>
      <c r="B1400" t="s">
        <v>127</v>
      </c>
      <c r="C1400" s="244">
        <v>34982</v>
      </c>
      <c r="D1400" s="244">
        <v>35237</v>
      </c>
      <c r="E1400">
        <v>1996</v>
      </c>
      <c r="F1400">
        <v>4</v>
      </c>
      <c r="G1400">
        <v>11</v>
      </c>
      <c r="H1400">
        <v>33.57281493902439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AD1400" s="14" t="s">
        <v>17</v>
      </c>
    </row>
    <row r="1401" spans="1:30" x14ac:dyDescent="0.2">
      <c r="A1401" t="s">
        <v>143</v>
      </c>
      <c r="B1401" t="s">
        <v>127</v>
      </c>
      <c r="C1401" s="244">
        <v>34982</v>
      </c>
      <c r="D1401" s="244">
        <v>35237</v>
      </c>
      <c r="E1401">
        <v>1996</v>
      </c>
      <c r="F1401">
        <v>4</v>
      </c>
      <c r="G1401">
        <v>12</v>
      </c>
      <c r="H1401">
        <v>37.842012195121946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AD1401" s="14" t="s">
        <v>17</v>
      </c>
    </row>
    <row r="1402" spans="1:30" x14ac:dyDescent="0.2">
      <c r="A1402" t="s">
        <v>143</v>
      </c>
      <c r="B1402" t="s">
        <v>127</v>
      </c>
      <c r="C1402" s="244">
        <v>34982</v>
      </c>
      <c r="D1402" s="244">
        <v>35237</v>
      </c>
      <c r="E1402">
        <v>1996</v>
      </c>
      <c r="F1402">
        <v>4</v>
      </c>
      <c r="G1402">
        <v>13</v>
      </c>
      <c r="H1402">
        <v>34.742825914634146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AD1402" s="14" t="s">
        <v>17</v>
      </c>
    </row>
    <row r="1403" spans="1:30" x14ac:dyDescent="0.2">
      <c r="A1403" t="s">
        <v>143</v>
      </c>
      <c r="B1403" t="s">
        <v>127</v>
      </c>
      <c r="C1403" s="244">
        <v>34982</v>
      </c>
      <c r="D1403" s="244">
        <v>35237</v>
      </c>
      <c r="E1403">
        <v>1996</v>
      </c>
      <c r="F1403">
        <v>4</v>
      </c>
      <c r="G1403">
        <v>14</v>
      </c>
      <c r="H1403">
        <v>37.129292682926824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AD1403" s="14" t="s">
        <v>17</v>
      </c>
    </row>
    <row r="1404" spans="1:30" x14ac:dyDescent="0.2">
      <c r="A1404" t="s">
        <v>143</v>
      </c>
      <c r="B1404" t="s">
        <v>127</v>
      </c>
      <c r="C1404" s="244">
        <v>35341</v>
      </c>
      <c r="D1404" s="244">
        <v>35594</v>
      </c>
      <c r="E1404">
        <v>1997</v>
      </c>
      <c r="F1404">
        <v>1</v>
      </c>
      <c r="G1404">
        <v>1</v>
      </c>
      <c r="H1404">
        <v>20.725307926829263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AD1404" s="14" t="s">
        <v>17</v>
      </c>
    </row>
    <row r="1405" spans="1:30" x14ac:dyDescent="0.2">
      <c r="A1405" t="s">
        <v>143</v>
      </c>
      <c r="B1405" t="s">
        <v>127</v>
      </c>
      <c r="C1405" s="244">
        <v>35341</v>
      </c>
      <c r="D1405" s="244">
        <v>35594</v>
      </c>
      <c r="E1405">
        <v>1997</v>
      </c>
      <c r="F1405">
        <v>1</v>
      </c>
      <c r="G1405">
        <v>2</v>
      </c>
      <c r="H1405">
        <v>17.468858536585362</v>
      </c>
      <c r="I1405">
        <v>2.4435150000000001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68">
        <v>70.507500000000007</v>
      </c>
      <c r="O1405" s="14" t="s">
        <v>17</v>
      </c>
      <c r="P1405" s="168">
        <v>0.15734999999999999</v>
      </c>
      <c r="Q1405" s="168">
        <v>1.7685000000000002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AD1405" s="14" t="s">
        <v>17</v>
      </c>
    </row>
    <row r="1406" spans="1:30" x14ac:dyDescent="0.2">
      <c r="A1406" t="s">
        <v>143</v>
      </c>
      <c r="B1406" t="s">
        <v>127</v>
      </c>
      <c r="C1406" s="244">
        <v>35341</v>
      </c>
      <c r="D1406" s="244">
        <v>35594</v>
      </c>
      <c r="E1406">
        <v>1997</v>
      </c>
      <c r="F1406">
        <v>1</v>
      </c>
      <c r="G1406">
        <v>3</v>
      </c>
      <c r="H1406">
        <v>20.895187500000002</v>
      </c>
      <c r="I1406">
        <v>2.490977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68">
        <v>56.24010000000002</v>
      </c>
      <c r="O1406" s="14" t="s">
        <v>17</v>
      </c>
      <c r="P1406" s="168">
        <v>9.5450000000000007E-2</v>
      </c>
      <c r="Q1406" s="168">
        <v>0.90900000000000003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AD1406" s="14" t="s">
        <v>17</v>
      </c>
    </row>
    <row r="1407" spans="1:30" x14ac:dyDescent="0.2">
      <c r="A1407" t="s">
        <v>143</v>
      </c>
      <c r="B1407" t="s">
        <v>127</v>
      </c>
      <c r="C1407" s="244">
        <v>35341</v>
      </c>
      <c r="D1407" s="244">
        <v>35594</v>
      </c>
      <c r="E1407">
        <v>1997</v>
      </c>
      <c r="F1407">
        <v>1</v>
      </c>
      <c r="G1407">
        <v>4</v>
      </c>
      <c r="H1407">
        <v>19.078564329268293</v>
      </c>
      <c r="I1407">
        <v>2.5687570000000002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68">
        <v>30.525600000000001</v>
      </c>
      <c r="O1407" s="14" t="s">
        <v>17</v>
      </c>
      <c r="P1407" s="168">
        <v>8.5980000000000001E-2</v>
      </c>
      <c r="Q1407" s="168">
        <v>0.83200000000000007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AD1407" s="14" t="s">
        <v>17</v>
      </c>
    </row>
    <row r="1408" spans="1:30" x14ac:dyDescent="0.2">
      <c r="A1408" t="s">
        <v>143</v>
      </c>
      <c r="B1408" t="s">
        <v>127</v>
      </c>
      <c r="C1408" s="244">
        <v>35341</v>
      </c>
      <c r="D1408" s="244">
        <v>35594</v>
      </c>
      <c r="E1408">
        <v>1997</v>
      </c>
      <c r="F1408">
        <v>1</v>
      </c>
      <c r="G1408">
        <v>5</v>
      </c>
      <c r="H1408">
        <v>36.481905792682923</v>
      </c>
      <c r="I1408">
        <v>2.6094179999999998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68">
        <v>59.834600000000009</v>
      </c>
      <c r="O1408" s="14" t="s">
        <v>17</v>
      </c>
      <c r="P1408" s="168">
        <v>8.362E-2</v>
      </c>
      <c r="Q1408" s="168">
        <v>0.89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AD1408" s="14" t="s">
        <v>17</v>
      </c>
    </row>
    <row r="1409" spans="1:30" x14ac:dyDescent="0.2">
      <c r="A1409" t="s">
        <v>143</v>
      </c>
      <c r="B1409" t="s">
        <v>127</v>
      </c>
      <c r="C1409" s="244">
        <v>35341</v>
      </c>
      <c r="D1409" s="244">
        <v>35594</v>
      </c>
      <c r="E1409">
        <v>1997</v>
      </c>
      <c r="F1409">
        <v>1</v>
      </c>
      <c r="G1409">
        <v>6</v>
      </c>
      <c r="H1409">
        <v>28.794753658536589</v>
      </c>
      <c r="I1409">
        <v>2.6719029999999999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68">
        <v>41.087900000000005</v>
      </c>
      <c r="O1409" s="14" t="s">
        <v>17</v>
      </c>
      <c r="P1409" s="168">
        <v>9.0574999999999989E-2</v>
      </c>
      <c r="Q1409" s="168">
        <v>0.91599999999999993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AD1409" s="14" t="s">
        <v>17</v>
      </c>
    </row>
    <row r="1410" spans="1:30" x14ac:dyDescent="0.2">
      <c r="A1410" t="s">
        <v>143</v>
      </c>
      <c r="B1410" t="s">
        <v>127</v>
      </c>
      <c r="C1410" s="244">
        <v>35341</v>
      </c>
      <c r="D1410" s="244">
        <v>35594</v>
      </c>
      <c r="E1410">
        <v>1997</v>
      </c>
      <c r="F1410">
        <v>1</v>
      </c>
      <c r="G1410">
        <v>7</v>
      </c>
      <c r="H1410">
        <v>55.996512804878058</v>
      </c>
      <c r="I1410">
        <v>2.7723070000000001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68">
        <v>56.295400000000001</v>
      </c>
      <c r="O1410" s="14" t="s">
        <v>17</v>
      </c>
      <c r="P1410" s="168">
        <v>9.0975E-2</v>
      </c>
      <c r="Q1410" s="168">
        <v>0.88050000000000006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AD1410" s="14" t="s">
        <v>17</v>
      </c>
    </row>
    <row r="1411" spans="1:30" x14ac:dyDescent="0.2">
      <c r="A1411" t="s">
        <v>143</v>
      </c>
      <c r="B1411" t="s">
        <v>127</v>
      </c>
      <c r="C1411" s="244">
        <v>35341</v>
      </c>
      <c r="D1411" s="244">
        <v>35594</v>
      </c>
      <c r="E1411">
        <v>1997</v>
      </c>
      <c r="F1411">
        <v>1</v>
      </c>
      <c r="G1411">
        <v>8</v>
      </c>
      <c r="H1411">
        <v>44.605008384146338</v>
      </c>
      <c r="I1411" t="s">
        <v>17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4" t="s">
        <v>17</v>
      </c>
      <c r="O1411" s="14" t="s">
        <v>17</v>
      </c>
      <c r="P1411" s="14" t="s">
        <v>17</v>
      </c>
      <c r="Q1411" s="14" t="s">
        <v>17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AD1411" s="14" t="s">
        <v>17</v>
      </c>
    </row>
    <row r="1412" spans="1:30" x14ac:dyDescent="0.2">
      <c r="A1412" t="s">
        <v>143</v>
      </c>
      <c r="B1412" t="s">
        <v>127</v>
      </c>
      <c r="C1412" s="244">
        <v>35341</v>
      </c>
      <c r="D1412" s="244">
        <v>35594</v>
      </c>
      <c r="E1412">
        <v>1997</v>
      </c>
      <c r="F1412">
        <v>1</v>
      </c>
      <c r="G1412">
        <v>9</v>
      </c>
      <c r="H1412">
        <v>46.761925609756091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AD1412" s="14" t="s">
        <v>17</v>
      </c>
    </row>
    <row r="1413" spans="1:30" x14ac:dyDescent="0.2">
      <c r="A1413" t="s">
        <v>143</v>
      </c>
      <c r="B1413" t="s">
        <v>127</v>
      </c>
      <c r="C1413" s="244">
        <v>35341</v>
      </c>
      <c r="D1413" s="244">
        <v>35594</v>
      </c>
      <c r="E1413">
        <v>1997</v>
      </c>
      <c r="F1413">
        <v>1</v>
      </c>
      <c r="G1413">
        <v>10</v>
      </c>
      <c r="H1413">
        <v>36.804105182926833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AD1413" s="14" t="s">
        <v>17</v>
      </c>
    </row>
    <row r="1414" spans="1:30" x14ac:dyDescent="0.2">
      <c r="A1414" t="s">
        <v>143</v>
      </c>
      <c r="B1414" t="s">
        <v>127</v>
      </c>
      <c r="C1414" s="244">
        <v>35341</v>
      </c>
      <c r="D1414" s="244">
        <v>35594</v>
      </c>
      <c r="E1414">
        <v>1997</v>
      </c>
      <c r="F1414">
        <v>1</v>
      </c>
      <c r="G1414">
        <v>11</v>
      </c>
      <c r="H1414">
        <v>42.98783231707317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AD1414" s="14" t="s">
        <v>17</v>
      </c>
    </row>
    <row r="1415" spans="1:30" x14ac:dyDescent="0.2">
      <c r="A1415" t="s">
        <v>143</v>
      </c>
      <c r="B1415" t="s">
        <v>127</v>
      </c>
      <c r="C1415" s="244">
        <v>35341</v>
      </c>
      <c r="D1415" s="244">
        <v>35594</v>
      </c>
      <c r="E1415">
        <v>1997</v>
      </c>
      <c r="F1415">
        <v>1</v>
      </c>
      <c r="G1415">
        <v>12</v>
      </c>
      <c r="H1415">
        <v>38.807798780487801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AD1415" s="14" t="s">
        <v>17</v>
      </c>
    </row>
    <row r="1416" spans="1:30" x14ac:dyDescent="0.2">
      <c r="A1416" t="s">
        <v>143</v>
      </c>
      <c r="B1416" t="s">
        <v>127</v>
      </c>
      <c r="C1416" s="244">
        <v>35341</v>
      </c>
      <c r="D1416" s="244">
        <v>35594</v>
      </c>
      <c r="E1416">
        <v>1997</v>
      </c>
      <c r="F1416">
        <v>1</v>
      </c>
      <c r="G1416">
        <v>13</v>
      </c>
      <c r="H1416">
        <v>39.500154878048775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AD1416" s="14" t="s">
        <v>17</v>
      </c>
    </row>
    <row r="1417" spans="1:30" x14ac:dyDescent="0.2">
      <c r="A1417" t="s">
        <v>143</v>
      </c>
      <c r="B1417" t="s">
        <v>127</v>
      </c>
      <c r="C1417" s="244">
        <v>35341</v>
      </c>
      <c r="D1417" s="244">
        <v>35594</v>
      </c>
      <c r="E1417">
        <v>1997</v>
      </c>
      <c r="F1417">
        <v>1</v>
      </c>
      <c r="G1417">
        <v>14</v>
      </c>
      <c r="H1417">
        <v>35.191964634146338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AD1417" s="14" t="s">
        <v>17</v>
      </c>
    </row>
    <row r="1418" spans="1:30" x14ac:dyDescent="0.2">
      <c r="A1418" t="s">
        <v>143</v>
      </c>
      <c r="B1418" t="s">
        <v>127</v>
      </c>
      <c r="C1418" s="244">
        <v>35341</v>
      </c>
      <c r="D1418" s="244">
        <v>35594</v>
      </c>
      <c r="E1418">
        <v>1997</v>
      </c>
      <c r="F1418">
        <v>2</v>
      </c>
      <c r="G1418">
        <v>1</v>
      </c>
      <c r="H1418">
        <v>16.707739024390243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AD1418" s="14" t="s">
        <v>17</v>
      </c>
    </row>
    <row r="1419" spans="1:30" x14ac:dyDescent="0.2">
      <c r="A1419" t="s">
        <v>143</v>
      </c>
      <c r="B1419" t="s">
        <v>127</v>
      </c>
      <c r="C1419" s="244">
        <v>35341</v>
      </c>
      <c r="D1419" s="244">
        <v>35594</v>
      </c>
      <c r="E1419">
        <v>1997</v>
      </c>
      <c r="F1419">
        <v>2</v>
      </c>
      <c r="G1419">
        <v>2</v>
      </c>
      <c r="H1419">
        <v>18.852205792682927</v>
      </c>
      <c r="I1419">
        <v>2.5840000000000001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68">
        <v>61.438300000000012</v>
      </c>
      <c r="O1419" s="14" t="s">
        <v>17</v>
      </c>
      <c r="P1419" s="168">
        <v>8.7194999999999995E-2</v>
      </c>
      <c r="Q1419" s="168">
        <v>0.84099999999999997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AD1419" s="14" t="s">
        <v>17</v>
      </c>
    </row>
    <row r="1420" spans="1:30" x14ac:dyDescent="0.2">
      <c r="A1420" t="s">
        <v>143</v>
      </c>
      <c r="B1420" t="s">
        <v>127</v>
      </c>
      <c r="C1420" s="244">
        <v>35341</v>
      </c>
      <c r="D1420" s="244">
        <v>35594</v>
      </c>
      <c r="E1420">
        <v>1997</v>
      </c>
      <c r="F1420">
        <v>2</v>
      </c>
      <c r="G1420">
        <v>3</v>
      </c>
      <c r="H1420">
        <v>22.226335060975607</v>
      </c>
      <c r="I1420">
        <v>2.5012989999999999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68">
        <v>38.267600000000009</v>
      </c>
      <c r="O1420" s="14" t="s">
        <v>17</v>
      </c>
      <c r="P1420" s="168">
        <v>9.1304999999999997E-2</v>
      </c>
      <c r="Q1420" s="168">
        <v>0.85099999999999998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AD1420" s="14" t="s">
        <v>17</v>
      </c>
    </row>
    <row r="1421" spans="1:30" x14ac:dyDescent="0.2">
      <c r="A1421" t="s">
        <v>143</v>
      </c>
      <c r="B1421" t="s">
        <v>127</v>
      </c>
      <c r="C1421" s="244">
        <v>35341</v>
      </c>
      <c r="D1421" s="244">
        <v>35594</v>
      </c>
      <c r="E1421">
        <v>1997</v>
      </c>
      <c r="F1421">
        <v>2</v>
      </c>
      <c r="G1421">
        <v>4</v>
      </c>
      <c r="H1421">
        <v>38.308858231707312</v>
      </c>
      <c r="I1421">
        <v>2.4454669999999998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68">
        <v>41.640900000000002</v>
      </c>
      <c r="O1421" s="14" t="s">
        <v>17</v>
      </c>
      <c r="P1421" s="168">
        <v>9.5180000000000001E-2</v>
      </c>
      <c r="Q1421" s="168">
        <v>0.88800000000000001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AD1421" s="14" t="s">
        <v>17</v>
      </c>
    </row>
    <row r="1422" spans="1:30" x14ac:dyDescent="0.2">
      <c r="A1422" t="s">
        <v>143</v>
      </c>
      <c r="B1422" t="s">
        <v>127</v>
      </c>
      <c r="C1422" s="244">
        <v>35341</v>
      </c>
      <c r="D1422" s="244">
        <v>35594</v>
      </c>
      <c r="E1422">
        <v>1997</v>
      </c>
      <c r="F1422">
        <v>2</v>
      </c>
      <c r="G1422">
        <v>5</v>
      </c>
      <c r="H1422">
        <v>29.298969512195121</v>
      </c>
      <c r="I1422">
        <v>2.497357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68">
        <v>38.765300000000003</v>
      </c>
      <c r="O1422" s="14" t="s">
        <v>17</v>
      </c>
      <c r="P1422" s="168">
        <v>9.4210000000000002E-2</v>
      </c>
      <c r="Q1422" s="168">
        <v>0.91800000000000004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AD1422" s="14" t="s">
        <v>17</v>
      </c>
    </row>
    <row r="1423" spans="1:30" x14ac:dyDescent="0.2">
      <c r="A1423" t="s">
        <v>143</v>
      </c>
      <c r="B1423" t="s">
        <v>127</v>
      </c>
      <c r="C1423" s="244">
        <v>35341</v>
      </c>
      <c r="D1423" s="244">
        <v>35594</v>
      </c>
      <c r="E1423">
        <v>1997</v>
      </c>
      <c r="F1423">
        <v>2</v>
      </c>
      <c r="G1423">
        <v>6</v>
      </c>
      <c r="H1423">
        <v>46.426187499999997</v>
      </c>
      <c r="I1423">
        <v>2.5632640000000002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68">
        <v>53.475099999999998</v>
      </c>
      <c r="O1423" s="14" t="s">
        <v>17</v>
      </c>
      <c r="P1423" s="168">
        <v>8.5785E-2</v>
      </c>
      <c r="Q1423" s="168">
        <v>0.88650000000000007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AD1423" s="14" t="s">
        <v>17</v>
      </c>
    </row>
    <row r="1424" spans="1:30" x14ac:dyDescent="0.2">
      <c r="A1424" t="s">
        <v>143</v>
      </c>
      <c r="B1424" t="s">
        <v>127</v>
      </c>
      <c r="C1424" s="244">
        <v>35341</v>
      </c>
      <c r="D1424" s="244">
        <v>35594</v>
      </c>
      <c r="E1424">
        <v>1997</v>
      </c>
      <c r="F1424">
        <v>2</v>
      </c>
      <c r="G1424">
        <v>7</v>
      </c>
      <c r="H1424">
        <v>63.750159603658538</v>
      </c>
      <c r="I1424">
        <v>2.5311430000000001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68">
        <v>83.115900000000011</v>
      </c>
      <c r="O1424" s="14" t="s">
        <v>17</v>
      </c>
      <c r="P1424" s="168">
        <v>9.6119999999999997E-2</v>
      </c>
      <c r="Q1424" s="168">
        <v>0.95150000000000001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AD1424" s="14" t="s">
        <v>17</v>
      </c>
    </row>
    <row r="1425" spans="1:30" x14ac:dyDescent="0.2">
      <c r="A1425" t="s">
        <v>143</v>
      </c>
      <c r="B1425" t="s">
        <v>127</v>
      </c>
      <c r="C1425" s="244">
        <v>35341</v>
      </c>
      <c r="D1425" s="244">
        <v>35594</v>
      </c>
      <c r="E1425">
        <v>1997</v>
      </c>
      <c r="F1425">
        <v>2</v>
      </c>
      <c r="G1425">
        <v>8</v>
      </c>
      <c r="H1425">
        <v>40.294660060975609</v>
      </c>
      <c r="I1425" t="s">
        <v>17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4" t="s">
        <v>17</v>
      </c>
      <c r="O1425" s="14" t="s">
        <v>17</v>
      </c>
      <c r="P1425" s="14" t="s">
        <v>17</v>
      </c>
      <c r="Q1425" s="14" t="s">
        <v>17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AD1425" s="14" t="s">
        <v>17</v>
      </c>
    </row>
    <row r="1426" spans="1:30" x14ac:dyDescent="0.2">
      <c r="A1426" t="s">
        <v>143</v>
      </c>
      <c r="B1426" t="s">
        <v>127</v>
      </c>
      <c r="C1426" s="244">
        <v>35341</v>
      </c>
      <c r="D1426" s="244">
        <v>35594</v>
      </c>
      <c r="E1426">
        <v>1997</v>
      </c>
      <c r="F1426">
        <v>2</v>
      </c>
      <c r="G1426">
        <v>9</v>
      </c>
      <c r="H1426">
        <v>48.674703201219501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AD1426" s="14" t="s">
        <v>17</v>
      </c>
    </row>
    <row r="1427" spans="1:30" x14ac:dyDescent="0.2">
      <c r="A1427" t="s">
        <v>143</v>
      </c>
      <c r="B1427" t="s">
        <v>127</v>
      </c>
      <c r="C1427" s="244">
        <v>35341</v>
      </c>
      <c r="D1427" s="244">
        <v>35594</v>
      </c>
      <c r="E1427">
        <v>1997</v>
      </c>
      <c r="F1427">
        <v>2</v>
      </c>
      <c r="G1427">
        <v>10</v>
      </c>
      <c r="H1427">
        <v>28.691571646341462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AD1427" s="14" t="s">
        <v>17</v>
      </c>
    </row>
    <row r="1428" spans="1:30" x14ac:dyDescent="0.2">
      <c r="A1428" t="s">
        <v>143</v>
      </c>
      <c r="B1428" t="s">
        <v>127</v>
      </c>
      <c r="C1428" s="244">
        <v>35341</v>
      </c>
      <c r="D1428" s="244">
        <v>35594</v>
      </c>
      <c r="E1428">
        <v>1997</v>
      </c>
      <c r="F1428">
        <v>2</v>
      </c>
      <c r="G1428">
        <v>11</v>
      </c>
      <c r="H1428">
        <v>28.404971341463416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AD1428" s="14" t="s">
        <v>17</v>
      </c>
    </row>
    <row r="1429" spans="1:30" x14ac:dyDescent="0.2">
      <c r="A1429" t="s">
        <v>143</v>
      </c>
      <c r="B1429" t="s">
        <v>127</v>
      </c>
      <c r="C1429" s="244">
        <v>35341</v>
      </c>
      <c r="D1429" s="244">
        <v>35594</v>
      </c>
      <c r="E1429">
        <v>1997</v>
      </c>
      <c r="F1429">
        <v>2</v>
      </c>
      <c r="G1429">
        <v>12</v>
      </c>
      <c r="H1429">
        <v>50.974717682926823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AD1429" s="14" t="s">
        <v>17</v>
      </c>
    </row>
    <row r="1430" spans="1:30" x14ac:dyDescent="0.2">
      <c r="A1430" t="s">
        <v>143</v>
      </c>
      <c r="B1430" t="s">
        <v>127</v>
      </c>
      <c r="C1430" s="244">
        <v>35341</v>
      </c>
      <c r="D1430" s="244">
        <v>35594</v>
      </c>
      <c r="E1430">
        <v>1997</v>
      </c>
      <c r="F1430">
        <v>2</v>
      </c>
      <c r="G1430">
        <v>13</v>
      </c>
      <c r="H1430">
        <v>64.092740853658526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AD1430" s="14" t="s">
        <v>17</v>
      </c>
    </row>
    <row r="1431" spans="1:30" x14ac:dyDescent="0.2">
      <c r="A1431" t="s">
        <v>143</v>
      </c>
      <c r="B1431" t="s">
        <v>127</v>
      </c>
      <c r="C1431" s="244">
        <v>35341</v>
      </c>
      <c r="D1431" s="244">
        <v>35594</v>
      </c>
      <c r="E1431">
        <v>1997</v>
      </c>
      <c r="F1431">
        <v>2</v>
      </c>
      <c r="G1431">
        <v>14</v>
      </c>
      <c r="H1431">
        <v>51.531907926829263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AD1431" s="14" t="s">
        <v>17</v>
      </c>
    </row>
    <row r="1432" spans="1:30" x14ac:dyDescent="0.2">
      <c r="A1432" t="s">
        <v>143</v>
      </c>
      <c r="B1432" t="s">
        <v>127</v>
      </c>
      <c r="C1432" s="244">
        <v>35341</v>
      </c>
      <c r="D1432" s="244">
        <v>35594</v>
      </c>
      <c r="E1432">
        <v>1997</v>
      </c>
      <c r="F1432">
        <v>3</v>
      </c>
      <c r="G1432">
        <v>1</v>
      </c>
      <c r="H1432">
        <v>27.020996951219512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AD1432" s="14" t="s">
        <v>17</v>
      </c>
    </row>
    <row r="1433" spans="1:30" x14ac:dyDescent="0.2">
      <c r="A1433" t="s">
        <v>143</v>
      </c>
      <c r="B1433" t="s">
        <v>127</v>
      </c>
      <c r="C1433" s="244">
        <v>35341</v>
      </c>
      <c r="D1433" s="244">
        <v>35594</v>
      </c>
      <c r="E1433">
        <v>1997</v>
      </c>
      <c r="F1433">
        <v>3</v>
      </c>
      <c r="G1433">
        <v>2</v>
      </c>
      <c r="H1433">
        <v>18.467034756097561</v>
      </c>
      <c r="I1433">
        <v>2.4500679999999999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68">
        <v>67.797800000000009</v>
      </c>
      <c r="O1433" s="14" t="s">
        <v>17</v>
      </c>
      <c r="P1433" s="168">
        <v>8.8974999999999999E-2</v>
      </c>
      <c r="Q1433" s="168">
        <v>0.80600000000000005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AD1433" s="14" t="s">
        <v>17</v>
      </c>
    </row>
    <row r="1434" spans="1:30" x14ac:dyDescent="0.2">
      <c r="A1434" t="s">
        <v>143</v>
      </c>
      <c r="B1434" t="s">
        <v>127</v>
      </c>
      <c r="C1434" s="244">
        <v>35341</v>
      </c>
      <c r="D1434" s="244">
        <v>35594</v>
      </c>
      <c r="E1434">
        <v>1997</v>
      </c>
      <c r="F1434">
        <v>3</v>
      </c>
      <c r="G1434">
        <v>3</v>
      </c>
      <c r="H1434">
        <v>35.172707926829268</v>
      </c>
      <c r="I1434">
        <v>2.4286120000000002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68">
        <v>74.378500000000003</v>
      </c>
      <c r="O1434" s="14" t="s">
        <v>17</v>
      </c>
      <c r="P1434" s="168">
        <v>8.1894999999999996E-2</v>
      </c>
      <c r="Q1434" s="168">
        <v>0.877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AD1434" s="14" t="s">
        <v>17</v>
      </c>
    </row>
    <row r="1435" spans="1:30" x14ac:dyDescent="0.2">
      <c r="A1435" t="s">
        <v>143</v>
      </c>
      <c r="B1435" t="s">
        <v>127</v>
      </c>
      <c r="C1435" s="244">
        <v>35341</v>
      </c>
      <c r="D1435" s="244">
        <v>35594</v>
      </c>
      <c r="E1435">
        <v>1997</v>
      </c>
      <c r="F1435">
        <v>3</v>
      </c>
      <c r="G1435">
        <v>4</v>
      </c>
      <c r="H1435">
        <v>33.529229115853653</v>
      </c>
      <c r="I1435">
        <v>2.5545200000000001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68">
        <v>88.535300000000035</v>
      </c>
      <c r="O1435" s="14" t="s">
        <v>17</v>
      </c>
      <c r="P1435" s="168">
        <v>9.4725000000000004E-2</v>
      </c>
      <c r="Q1435" s="168">
        <v>0.88300000000000001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AD1435" s="14" t="s">
        <v>17</v>
      </c>
    </row>
    <row r="1436" spans="1:30" x14ac:dyDescent="0.2">
      <c r="A1436" t="s">
        <v>143</v>
      </c>
      <c r="B1436" t="s">
        <v>127</v>
      </c>
      <c r="C1436" s="244">
        <v>35341</v>
      </c>
      <c r="D1436" s="244">
        <v>35594</v>
      </c>
      <c r="E1436">
        <v>1997</v>
      </c>
      <c r="F1436">
        <v>3</v>
      </c>
      <c r="G1436">
        <v>5</v>
      </c>
      <c r="H1436">
        <v>36.920346341463407</v>
      </c>
      <c r="I1436">
        <v>2.8071809999999999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68">
        <v>64.313900000000004</v>
      </c>
      <c r="O1436" s="14" t="s">
        <v>17</v>
      </c>
      <c r="P1436" s="168">
        <v>8.2464999999999997E-2</v>
      </c>
      <c r="Q1436" s="168">
        <v>0.90600000000000003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AD1436" s="14" t="s">
        <v>17</v>
      </c>
    </row>
    <row r="1437" spans="1:30" x14ac:dyDescent="0.2">
      <c r="A1437" t="s">
        <v>143</v>
      </c>
      <c r="B1437" t="s">
        <v>127</v>
      </c>
      <c r="C1437" s="244">
        <v>35341</v>
      </c>
      <c r="D1437" s="244">
        <v>35594</v>
      </c>
      <c r="E1437">
        <v>1997</v>
      </c>
      <c r="F1437">
        <v>3</v>
      </c>
      <c r="G1437">
        <v>6</v>
      </c>
      <c r="H1437">
        <v>49.140460975609741</v>
      </c>
      <c r="I1437">
        <v>2.4420869999999999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68">
        <v>47.281500000000008</v>
      </c>
      <c r="O1437" s="14" t="s">
        <v>17</v>
      </c>
      <c r="P1437" s="168">
        <v>8.4850000000000009E-2</v>
      </c>
      <c r="Q1437" s="168">
        <v>0.88100000000000001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AD1437" s="14" t="s">
        <v>17</v>
      </c>
    </row>
    <row r="1438" spans="1:30" x14ac:dyDescent="0.2">
      <c r="A1438" t="s">
        <v>143</v>
      </c>
      <c r="B1438" t="s">
        <v>127</v>
      </c>
      <c r="C1438" s="244">
        <v>35341</v>
      </c>
      <c r="D1438" s="244">
        <v>35594</v>
      </c>
      <c r="E1438">
        <v>1997</v>
      </c>
      <c r="F1438">
        <v>3</v>
      </c>
      <c r="G1438">
        <v>7</v>
      </c>
      <c r="H1438">
        <v>36.999309908536581</v>
      </c>
      <c r="I1438">
        <v>2.3765309999999999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68">
        <v>60.055800000000005</v>
      </c>
      <c r="O1438" s="14" t="s">
        <v>17</v>
      </c>
      <c r="P1438" s="168">
        <v>8.4125000000000005E-2</v>
      </c>
      <c r="Q1438" s="168">
        <v>0.86450000000000005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AD1438" s="14" t="s">
        <v>17</v>
      </c>
    </row>
    <row r="1439" spans="1:30" x14ac:dyDescent="0.2">
      <c r="A1439" t="s">
        <v>143</v>
      </c>
      <c r="B1439" t="s">
        <v>127</v>
      </c>
      <c r="C1439" s="244">
        <v>35341</v>
      </c>
      <c r="D1439" s="244">
        <v>35594</v>
      </c>
      <c r="E1439">
        <v>1997</v>
      </c>
      <c r="F1439">
        <v>3</v>
      </c>
      <c r="G1439">
        <v>8</v>
      </c>
      <c r="H1439">
        <v>46.847732317073159</v>
      </c>
      <c r="I1439" t="s">
        <v>17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4" t="s">
        <v>17</v>
      </c>
      <c r="O1439" s="14" t="s">
        <v>17</v>
      </c>
      <c r="P1439" s="14" t="s">
        <v>17</v>
      </c>
      <c r="Q1439" s="14" t="s">
        <v>17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AD1439" s="14" t="s">
        <v>17</v>
      </c>
    </row>
    <row r="1440" spans="1:30" x14ac:dyDescent="0.2">
      <c r="A1440" t="s">
        <v>143</v>
      </c>
      <c r="B1440" t="s">
        <v>127</v>
      </c>
      <c r="C1440" s="244">
        <v>35341</v>
      </c>
      <c r="D1440" s="244">
        <v>35594</v>
      </c>
      <c r="E1440">
        <v>1997</v>
      </c>
      <c r="F1440">
        <v>3</v>
      </c>
      <c r="G1440">
        <v>9</v>
      </c>
      <c r="H1440">
        <v>36.373559146341464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AD1440" s="14" t="s">
        <v>17</v>
      </c>
    </row>
    <row r="1441" spans="1:30" x14ac:dyDescent="0.2">
      <c r="A1441" t="s">
        <v>143</v>
      </c>
      <c r="B1441" t="s">
        <v>127</v>
      </c>
      <c r="C1441" s="244">
        <v>35341</v>
      </c>
      <c r="D1441" s="244">
        <v>35594</v>
      </c>
      <c r="E1441">
        <v>1997</v>
      </c>
      <c r="F1441">
        <v>3</v>
      </c>
      <c r="G1441">
        <v>10</v>
      </c>
      <c r="H1441">
        <v>37.992856402439017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AD1441" s="14" t="s">
        <v>17</v>
      </c>
    </row>
    <row r="1442" spans="1:30" x14ac:dyDescent="0.2">
      <c r="A1442" t="s">
        <v>143</v>
      </c>
      <c r="B1442" t="s">
        <v>127</v>
      </c>
      <c r="C1442" s="244">
        <v>35341</v>
      </c>
      <c r="D1442" s="244">
        <v>35594</v>
      </c>
      <c r="E1442">
        <v>1997</v>
      </c>
      <c r="F1442">
        <v>3</v>
      </c>
      <c r="G1442">
        <v>11</v>
      </c>
      <c r="H1442">
        <v>45.478200457317065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AD1442" s="14" t="s">
        <v>17</v>
      </c>
    </row>
    <row r="1443" spans="1:30" x14ac:dyDescent="0.2">
      <c r="A1443" t="s">
        <v>143</v>
      </c>
      <c r="B1443" t="s">
        <v>127</v>
      </c>
      <c r="C1443" s="244">
        <v>35341</v>
      </c>
      <c r="D1443" s="244">
        <v>35594</v>
      </c>
      <c r="E1443">
        <v>1997</v>
      </c>
      <c r="F1443">
        <v>3</v>
      </c>
      <c r="G1443">
        <v>12</v>
      </c>
      <c r="H1443">
        <v>36.848779268292681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AD1443" s="14" t="s">
        <v>17</v>
      </c>
    </row>
    <row r="1444" spans="1:30" x14ac:dyDescent="0.2">
      <c r="A1444" t="s">
        <v>143</v>
      </c>
      <c r="B1444" t="s">
        <v>127</v>
      </c>
      <c r="C1444" s="244">
        <v>35341</v>
      </c>
      <c r="D1444" s="244">
        <v>35594</v>
      </c>
      <c r="E1444">
        <v>1997</v>
      </c>
      <c r="F1444">
        <v>3</v>
      </c>
      <c r="G1444">
        <v>13</v>
      </c>
      <c r="H1444">
        <v>57.133765243902431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AD1444" s="14" t="s">
        <v>17</v>
      </c>
    </row>
    <row r="1445" spans="1:30" x14ac:dyDescent="0.2">
      <c r="A1445" t="s">
        <v>143</v>
      </c>
      <c r="B1445" t="s">
        <v>127</v>
      </c>
      <c r="C1445" s="244">
        <v>35341</v>
      </c>
      <c r="D1445" s="244">
        <v>35594</v>
      </c>
      <c r="E1445">
        <v>1997</v>
      </c>
      <c r="F1445">
        <v>3</v>
      </c>
      <c r="G1445">
        <v>14</v>
      </c>
      <c r="H1445">
        <v>42.458549542682924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AD1445" s="14" t="s">
        <v>17</v>
      </c>
    </row>
    <row r="1446" spans="1:30" x14ac:dyDescent="0.2">
      <c r="A1446" t="s">
        <v>143</v>
      </c>
      <c r="B1446" t="s">
        <v>127</v>
      </c>
      <c r="C1446" s="244">
        <v>35341</v>
      </c>
      <c r="D1446" s="244">
        <v>35594</v>
      </c>
      <c r="E1446">
        <v>1997</v>
      </c>
      <c r="F1446">
        <v>4</v>
      </c>
      <c r="G1446">
        <v>1</v>
      </c>
      <c r="H1446">
        <v>20.479692682926828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AD1446" s="14" t="s">
        <v>17</v>
      </c>
    </row>
    <row r="1447" spans="1:30" x14ac:dyDescent="0.2">
      <c r="A1447" t="s">
        <v>143</v>
      </c>
      <c r="B1447" t="s">
        <v>127</v>
      </c>
      <c r="C1447" s="244">
        <v>35341</v>
      </c>
      <c r="D1447" s="244">
        <v>35594</v>
      </c>
      <c r="E1447">
        <v>1997</v>
      </c>
      <c r="F1447">
        <v>4</v>
      </c>
      <c r="G1447">
        <v>2</v>
      </c>
      <c r="H1447">
        <v>20.442802439024391</v>
      </c>
      <c r="I1447">
        <v>2.7294040000000002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AD1447" s="14" t="s">
        <v>17</v>
      </c>
    </row>
    <row r="1448" spans="1:30" x14ac:dyDescent="0.2">
      <c r="A1448" t="s">
        <v>143</v>
      </c>
      <c r="B1448" t="s">
        <v>127</v>
      </c>
      <c r="C1448" s="244">
        <v>35341</v>
      </c>
      <c r="D1448" s="244">
        <v>35594</v>
      </c>
      <c r="E1448">
        <v>1997</v>
      </c>
      <c r="F1448">
        <v>4</v>
      </c>
      <c r="G1448">
        <v>3</v>
      </c>
      <c r="H1448">
        <v>34.099275609756099</v>
      </c>
      <c r="I1448">
        <v>2.1924959999999998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AD1448" s="14" t="s">
        <v>17</v>
      </c>
    </row>
    <row r="1449" spans="1:30" x14ac:dyDescent="0.2">
      <c r="A1449" t="s">
        <v>143</v>
      </c>
      <c r="B1449" t="s">
        <v>127</v>
      </c>
      <c r="C1449" s="244">
        <v>35341</v>
      </c>
      <c r="D1449" s="244">
        <v>35594</v>
      </c>
      <c r="E1449">
        <v>1997</v>
      </c>
      <c r="F1449">
        <v>4</v>
      </c>
      <c r="G1449">
        <v>4</v>
      </c>
      <c r="H1449">
        <v>25.742749999999997</v>
      </c>
      <c r="I1449">
        <v>2.747582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AD1449" s="14" t="s">
        <v>17</v>
      </c>
    </row>
    <row r="1450" spans="1:30" x14ac:dyDescent="0.2">
      <c r="A1450" t="s">
        <v>143</v>
      </c>
      <c r="B1450" t="s">
        <v>127</v>
      </c>
      <c r="C1450" s="244">
        <v>35341</v>
      </c>
      <c r="D1450" s="244">
        <v>35594</v>
      </c>
      <c r="E1450">
        <v>1997</v>
      </c>
      <c r="F1450">
        <v>4</v>
      </c>
      <c r="G1450">
        <v>5</v>
      </c>
      <c r="H1450">
        <v>48.462713414634138</v>
      </c>
      <c r="I1450">
        <v>2.432992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AD1450" s="14" t="s">
        <v>17</v>
      </c>
    </row>
    <row r="1451" spans="1:30" x14ac:dyDescent="0.2">
      <c r="A1451" t="s">
        <v>143</v>
      </c>
      <c r="B1451" t="s">
        <v>127</v>
      </c>
      <c r="C1451" s="244">
        <v>35341</v>
      </c>
      <c r="D1451" s="244">
        <v>35594</v>
      </c>
      <c r="E1451">
        <v>1997</v>
      </c>
      <c r="F1451">
        <v>4</v>
      </c>
      <c r="G1451">
        <v>6</v>
      </c>
      <c r="H1451">
        <v>52.146665396341469</v>
      </c>
      <c r="I1451">
        <v>2.4964010000000001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AD1451" s="14" t="s">
        <v>17</v>
      </c>
    </row>
    <row r="1452" spans="1:30" x14ac:dyDescent="0.2">
      <c r="A1452" t="s">
        <v>143</v>
      </c>
      <c r="B1452" t="s">
        <v>127</v>
      </c>
      <c r="C1452" s="244">
        <v>35341</v>
      </c>
      <c r="D1452" s="244">
        <v>35594</v>
      </c>
      <c r="E1452">
        <v>1997</v>
      </c>
      <c r="F1452">
        <v>4</v>
      </c>
      <c r="G1452">
        <v>7</v>
      </c>
      <c r="H1452">
        <v>55.924576829268297</v>
      </c>
      <c r="I1452">
        <v>2.747763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AD1452" s="14" t="s">
        <v>17</v>
      </c>
    </row>
    <row r="1453" spans="1:30" x14ac:dyDescent="0.2">
      <c r="A1453" t="s">
        <v>143</v>
      </c>
      <c r="B1453" t="s">
        <v>127</v>
      </c>
      <c r="C1453" s="244">
        <v>35341</v>
      </c>
      <c r="D1453" s="244">
        <v>35594</v>
      </c>
      <c r="E1453">
        <v>1997</v>
      </c>
      <c r="F1453">
        <v>4</v>
      </c>
      <c r="G1453">
        <v>8</v>
      </c>
      <c r="H1453">
        <v>41.174326371951217</v>
      </c>
      <c r="I1453" t="s">
        <v>17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AD1453" s="14" t="s">
        <v>17</v>
      </c>
    </row>
    <row r="1454" spans="1:30" x14ac:dyDescent="0.2">
      <c r="A1454" t="s">
        <v>143</v>
      </c>
      <c r="B1454" t="s">
        <v>127</v>
      </c>
      <c r="C1454" s="244">
        <v>35341</v>
      </c>
      <c r="D1454" s="244">
        <v>35594</v>
      </c>
      <c r="E1454">
        <v>1997</v>
      </c>
      <c r="F1454">
        <v>4</v>
      </c>
      <c r="G1454">
        <v>9</v>
      </c>
      <c r="H1454">
        <v>37.505351829268292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AD1454" s="14" t="s">
        <v>17</v>
      </c>
    </row>
    <row r="1455" spans="1:30" x14ac:dyDescent="0.2">
      <c r="A1455" t="s">
        <v>143</v>
      </c>
      <c r="B1455" t="s">
        <v>127</v>
      </c>
      <c r="C1455" s="244">
        <v>35341</v>
      </c>
      <c r="D1455" s="244">
        <v>35594</v>
      </c>
      <c r="E1455">
        <v>1997</v>
      </c>
      <c r="F1455">
        <v>4</v>
      </c>
      <c r="G1455">
        <v>10</v>
      </c>
      <c r="H1455">
        <v>41.929156097560977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AD1455" s="14" t="s">
        <v>17</v>
      </c>
    </row>
    <row r="1456" spans="1:30" x14ac:dyDescent="0.2">
      <c r="A1456" t="s">
        <v>143</v>
      </c>
      <c r="B1456" t="s">
        <v>127</v>
      </c>
      <c r="C1456" s="244">
        <v>35341</v>
      </c>
      <c r="D1456" s="244">
        <v>35594</v>
      </c>
      <c r="E1456">
        <v>1997</v>
      </c>
      <c r="F1456">
        <v>4</v>
      </c>
      <c r="G1456">
        <v>11</v>
      </c>
      <c r="H1456">
        <v>33.717682926829269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AD1456" s="14" t="s">
        <v>17</v>
      </c>
    </row>
    <row r="1457" spans="1:30" x14ac:dyDescent="0.2">
      <c r="A1457" t="s">
        <v>143</v>
      </c>
      <c r="B1457" t="s">
        <v>127</v>
      </c>
      <c r="C1457" s="244">
        <v>35341</v>
      </c>
      <c r="D1457" s="244">
        <v>35594</v>
      </c>
      <c r="E1457">
        <v>1997</v>
      </c>
      <c r="F1457">
        <v>4</v>
      </c>
      <c r="G1457">
        <v>12</v>
      </c>
      <c r="H1457">
        <v>39.125977134146339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AD1457" s="14" t="s">
        <v>17</v>
      </c>
    </row>
    <row r="1458" spans="1:30" x14ac:dyDescent="0.2">
      <c r="A1458" t="s">
        <v>143</v>
      </c>
      <c r="B1458" t="s">
        <v>127</v>
      </c>
      <c r="C1458" s="244">
        <v>35341</v>
      </c>
      <c r="D1458" s="244">
        <v>35594</v>
      </c>
      <c r="E1458">
        <v>1997</v>
      </c>
      <c r="F1458">
        <v>4</v>
      </c>
      <c r="G1458">
        <v>13</v>
      </c>
      <c r="H1458">
        <v>48.273189786585363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AD1458" s="14" t="s">
        <v>17</v>
      </c>
    </row>
    <row r="1459" spans="1:30" x14ac:dyDescent="0.2">
      <c r="A1459" t="s">
        <v>143</v>
      </c>
      <c r="B1459" t="s">
        <v>127</v>
      </c>
      <c r="C1459" s="244">
        <v>35341</v>
      </c>
      <c r="D1459" s="244">
        <v>35594</v>
      </c>
      <c r="E1459">
        <v>1997</v>
      </c>
      <c r="F1459">
        <v>4</v>
      </c>
      <c r="G1459">
        <v>14</v>
      </c>
      <c r="H1459">
        <v>33.101560518292686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AD1459" s="14" t="s">
        <v>17</v>
      </c>
    </row>
    <row r="1460" spans="1:30" x14ac:dyDescent="0.2">
      <c r="A1460" t="s">
        <v>143</v>
      </c>
      <c r="B1460" t="s">
        <v>127</v>
      </c>
      <c r="C1460" s="244">
        <v>35720</v>
      </c>
      <c r="D1460" s="244">
        <v>35958</v>
      </c>
      <c r="E1460">
        <v>1998</v>
      </c>
      <c r="F1460">
        <v>1</v>
      </c>
      <c r="G1460">
        <v>1</v>
      </c>
      <c r="H1460">
        <v>24.901836890243899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AD1460" s="14" t="s">
        <v>17</v>
      </c>
    </row>
    <row r="1461" spans="1:30" x14ac:dyDescent="0.2">
      <c r="A1461" t="s">
        <v>143</v>
      </c>
      <c r="B1461" t="s">
        <v>127</v>
      </c>
      <c r="C1461" s="244">
        <v>35720</v>
      </c>
      <c r="D1461" s="244">
        <v>35958</v>
      </c>
      <c r="E1461">
        <v>1998</v>
      </c>
      <c r="F1461">
        <v>1</v>
      </c>
      <c r="G1461">
        <v>2</v>
      </c>
      <c r="H1461">
        <v>25.658004962779156</v>
      </c>
      <c r="I1461">
        <v>2.4741379999999999</v>
      </c>
      <c r="J1461" s="14" t="s">
        <v>17</v>
      </c>
      <c r="K1461" s="14" t="s">
        <v>17</v>
      </c>
      <c r="L1461" s="168">
        <v>6.04</v>
      </c>
      <c r="M1461" s="14" t="s">
        <v>17</v>
      </c>
      <c r="N1461" s="168">
        <v>61.854289999999978</v>
      </c>
      <c r="O1461" s="14" t="s">
        <v>17</v>
      </c>
      <c r="P1461" s="168">
        <v>7.4844999999999995E-2</v>
      </c>
      <c r="Q1461" s="168">
        <v>0.85749999999999993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AD1461" s="14" t="s">
        <v>17</v>
      </c>
    </row>
    <row r="1462" spans="1:30" x14ac:dyDescent="0.2">
      <c r="A1462" t="s">
        <v>143</v>
      </c>
      <c r="B1462" t="s">
        <v>127</v>
      </c>
      <c r="C1462" s="244">
        <v>35720</v>
      </c>
      <c r="D1462" s="244">
        <v>35958</v>
      </c>
      <c r="E1462">
        <v>1998</v>
      </c>
      <c r="F1462">
        <v>1</v>
      </c>
      <c r="G1462">
        <v>3</v>
      </c>
      <c r="H1462">
        <v>31.212995864350709</v>
      </c>
      <c r="I1462">
        <v>2.344589</v>
      </c>
      <c r="J1462" s="14" t="s">
        <v>17</v>
      </c>
      <c r="K1462" s="14" t="s">
        <v>17</v>
      </c>
      <c r="L1462" s="168">
        <v>5.98</v>
      </c>
      <c r="M1462" s="14" t="s">
        <v>17</v>
      </c>
      <c r="N1462" s="168">
        <v>56.044969999999992</v>
      </c>
      <c r="O1462" s="14" t="s">
        <v>17</v>
      </c>
      <c r="P1462" s="168">
        <v>7.2904999999999998E-2</v>
      </c>
      <c r="Q1462" s="168">
        <v>0.873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AD1462" s="14" t="s">
        <v>17</v>
      </c>
    </row>
    <row r="1463" spans="1:30" x14ac:dyDescent="0.2">
      <c r="A1463" t="s">
        <v>143</v>
      </c>
      <c r="B1463" t="s">
        <v>127</v>
      </c>
      <c r="C1463" s="244">
        <v>35720</v>
      </c>
      <c r="D1463" s="244">
        <v>35958</v>
      </c>
      <c r="E1463">
        <v>1998</v>
      </c>
      <c r="F1463">
        <v>1</v>
      </c>
      <c r="G1463">
        <v>4</v>
      </c>
      <c r="H1463">
        <v>34.228287841191069</v>
      </c>
      <c r="I1463">
        <v>2.2283330000000001</v>
      </c>
      <c r="J1463" s="14" t="s">
        <v>17</v>
      </c>
      <c r="K1463" s="14" t="s">
        <v>17</v>
      </c>
      <c r="L1463" s="168">
        <v>5.27</v>
      </c>
      <c r="M1463" s="14" t="s">
        <v>17</v>
      </c>
      <c r="N1463" s="168">
        <v>44.802859999999988</v>
      </c>
      <c r="O1463" s="14" t="s">
        <v>17</v>
      </c>
      <c r="P1463" s="168">
        <v>7.8539999999999999E-2</v>
      </c>
      <c r="Q1463" s="168">
        <v>0.879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AD1463" s="14" t="s">
        <v>17</v>
      </c>
    </row>
    <row r="1464" spans="1:30" x14ac:dyDescent="0.2">
      <c r="A1464" t="s">
        <v>143</v>
      </c>
      <c r="B1464" t="s">
        <v>127</v>
      </c>
      <c r="C1464" s="244">
        <v>35720</v>
      </c>
      <c r="D1464" s="244">
        <v>35958</v>
      </c>
      <c r="E1464">
        <v>1998</v>
      </c>
      <c r="F1464">
        <v>1</v>
      </c>
      <c r="G1464">
        <v>5</v>
      </c>
      <c r="H1464">
        <v>49.514921422663356</v>
      </c>
      <c r="I1464">
        <v>2.454129</v>
      </c>
      <c r="J1464" s="14" t="s">
        <v>17</v>
      </c>
      <c r="K1464" s="14" t="s">
        <v>17</v>
      </c>
      <c r="L1464" s="168">
        <v>5.33</v>
      </c>
      <c r="M1464" s="14" t="s">
        <v>17</v>
      </c>
      <c r="N1464" s="168">
        <v>60.079219999999999</v>
      </c>
      <c r="O1464" s="14" t="s">
        <v>17</v>
      </c>
      <c r="P1464" s="168">
        <v>7.9854999999999995E-2</v>
      </c>
      <c r="Q1464" s="168">
        <v>0.93149999999999999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AD1464" s="14" t="s">
        <v>17</v>
      </c>
    </row>
    <row r="1465" spans="1:30" x14ac:dyDescent="0.2">
      <c r="A1465" t="s">
        <v>143</v>
      </c>
      <c r="B1465" t="s">
        <v>127</v>
      </c>
      <c r="C1465" s="244">
        <v>35720</v>
      </c>
      <c r="D1465" s="244">
        <v>35958</v>
      </c>
      <c r="E1465">
        <v>1998</v>
      </c>
      <c r="F1465">
        <v>1</v>
      </c>
      <c r="G1465">
        <v>6</v>
      </c>
      <c r="H1465">
        <v>48.543118279569889</v>
      </c>
      <c r="I1465">
        <v>2.2045780000000001</v>
      </c>
      <c r="J1465" s="14" t="s">
        <v>17</v>
      </c>
      <c r="K1465" s="14" t="s">
        <v>17</v>
      </c>
      <c r="L1465" s="168">
        <v>5.81</v>
      </c>
      <c r="M1465" s="14" t="s">
        <v>17</v>
      </c>
      <c r="N1465" s="168">
        <v>41.575459999999993</v>
      </c>
      <c r="O1465" s="14" t="s">
        <v>17</v>
      </c>
      <c r="P1465" s="168">
        <v>8.7135000000000004E-2</v>
      </c>
      <c r="Q1465" s="168">
        <v>0.90399999999999991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AD1465" s="14" t="s">
        <v>17</v>
      </c>
    </row>
    <row r="1466" spans="1:30" x14ac:dyDescent="0.2">
      <c r="A1466" t="s">
        <v>143</v>
      </c>
      <c r="B1466" t="s">
        <v>127</v>
      </c>
      <c r="C1466" s="244">
        <v>35720</v>
      </c>
      <c r="D1466" s="244">
        <v>35958</v>
      </c>
      <c r="E1466">
        <v>1998</v>
      </c>
      <c r="F1466">
        <v>1</v>
      </c>
      <c r="G1466">
        <v>7</v>
      </c>
      <c r="H1466">
        <v>55.213631100082708</v>
      </c>
      <c r="I1466">
        <v>2.5274329999999998</v>
      </c>
      <c r="J1466" s="14" t="s">
        <v>17</v>
      </c>
      <c r="K1466" s="14" t="s">
        <v>17</v>
      </c>
      <c r="L1466" s="168">
        <v>4.93</v>
      </c>
      <c r="M1466" s="14" t="s">
        <v>17</v>
      </c>
      <c r="N1466" s="168">
        <v>60.240589999999983</v>
      </c>
      <c r="O1466" s="14" t="s">
        <v>17</v>
      </c>
      <c r="P1466" s="168">
        <v>0.15504499999999999</v>
      </c>
      <c r="Q1466" s="168">
        <v>1.889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AD1466" s="14" t="s">
        <v>17</v>
      </c>
    </row>
    <row r="1467" spans="1:30" x14ac:dyDescent="0.2">
      <c r="A1467" t="s">
        <v>143</v>
      </c>
      <c r="B1467" t="s">
        <v>127</v>
      </c>
      <c r="C1467" s="244">
        <v>35720</v>
      </c>
      <c r="D1467" s="244">
        <v>35958</v>
      </c>
      <c r="E1467">
        <v>1998</v>
      </c>
      <c r="F1467">
        <v>1</v>
      </c>
      <c r="G1467">
        <v>8</v>
      </c>
      <c r="H1467">
        <v>38.380609756097556</v>
      </c>
      <c r="I1467" t="s">
        <v>17</v>
      </c>
      <c r="J1467" s="14" t="s">
        <v>17</v>
      </c>
      <c r="K1467" s="14" t="s">
        <v>17</v>
      </c>
      <c r="L1467" s="14" t="s">
        <v>17</v>
      </c>
      <c r="M1467" s="14" t="s">
        <v>17</v>
      </c>
      <c r="N1467" s="14" t="s">
        <v>17</v>
      </c>
      <c r="O1467" s="14" t="s">
        <v>17</v>
      </c>
      <c r="P1467" s="14" t="s">
        <v>17</v>
      </c>
      <c r="Q1467" s="14" t="s">
        <v>17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AD1467" s="14" t="s">
        <v>17</v>
      </c>
    </row>
    <row r="1468" spans="1:30" x14ac:dyDescent="0.2">
      <c r="A1468" t="s">
        <v>143</v>
      </c>
      <c r="B1468" t="s">
        <v>127</v>
      </c>
      <c r="C1468" s="244">
        <v>35720</v>
      </c>
      <c r="D1468" s="244">
        <v>35958</v>
      </c>
      <c r="E1468">
        <v>1998</v>
      </c>
      <c r="F1468">
        <v>1</v>
      </c>
      <c r="G1468">
        <v>9</v>
      </c>
      <c r="H1468">
        <v>45.155687499999999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AD1468" s="14" t="s">
        <v>17</v>
      </c>
    </row>
    <row r="1469" spans="1:30" x14ac:dyDescent="0.2">
      <c r="A1469" t="s">
        <v>143</v>
      </c>
      <c r="B1469" t="s">
        <v>127</v>
      </c>
      <c r="C1469" s="244">
        <v>35720</v>
      </c>
      <c r="D1469" s="244">
        <v>35958</v>
      </c>
      <c r="E1469">
        <v>1998</v>
      </c>
      <c r="F1469">
        <v>1</v>
      </c>
      <c r="G1469">
        <v>10</v>
      </c>
      <c r="H1469">
        <v>48.989137195121948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AD1469" s="14" t="s">
        <v>17</v>
      </c>
    </row>
    <row r="1470" spans="1:30" x14ac:dyDescent="0.2">
      <c r="A1470" t="s">
        <v>143</v>
      </c>
      <c r="B1470" t="s">
        <v>127</v>
      </c>
      <c r="C1470" s="244">
        <v>35720</v>
      </c>
      <c r="D1470" s="244">
        <v>35958</v>
      </c>
      <c r="E1470">
        <v>1998</v>
      </c>
      <c r="F1470">
        <v>1</v>
      </c>
      <c r="G1470">
        <v>11</v>
      </c>
      <c r="H1470">
        <v>55.994963414634142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AD1470" s="14" t="s">
        <v>17</v>
      </c>
    </row>
    <row r="1471" spans="1:30" x14ac:dyDescent="0.2">
      <c r="A1471" t="s">
        <v>143</v>
      </c>
      <c r="B1471" t="s">
        <v>127</v>
      </c>
      <c r="C1471" s="244">
        <v>35720</v>
      </c>
      <c r="D1471" s="244">
        <v>35958</v>
      </c>
      <c r="E1471">
        <v>1998</v>
      </c>
      <c r="F1471">
        <v>1</v>
      </c>
      <c r="G1471">
        <v>12</v>
      </c>
      <c r="H1471">
        <v>49.664597560975601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AD1471" s="14" t="s">
        <v>17</v>
      </c>
    </row>
    <row r="1472" spans="1:30" x14ac:dyDescent="0.2">
      <c r="A1472" t="s">
        <v>143</v>
      </c>
      <c r="B1472" t="s">
        <v>127</v>
      </c>
      <c r="C1472" s="244">
        <v>35720</v>
      </c>
      <c r="D1472" s="244">
        <v>35958</v>
      </c>
      <c r="E1472">
        <v>1998</v>
      </c>
      <c r="F1472">
        <v>1</v>
      </c>
      <c r="G1472">
        <v>13</v>
      </c>
      <c r="H1472">
        <v>61.951446646341459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AD1472" s="14" t="s">
        <v>17</v>
      </c>
    </row>
    <row r="1473" spans="1:30" x14ac:dyDescent="0.2">
      <c r="A1473" t="s">
        <v>143</v>
      </c>
      <c r="B1473" t="s">
        <v>127</v>
      </c>
      <c r="C1473" s="244">
        <v>35720</v>
      </c>
      <c r="D1473" s="244">
        <v>35958</v>
      </c>
      <c r="E1473">
        <v>1998</v>
      </c>
      <c r="F1473">
        <v>1</v>
      </c>
      <c r="G1473">
        <v>14</v>
      </c>
      <c r="H1473">
        <v>46.305556402439024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AD1473" s="14" t="s">
        <v>17</v>
      </c>
    </row>
    <row r="1474" spans="1:30" x14ac:dyDescent="0.2">
      <c r="A1474" t="s">
        <v>143</v>
      </c>
      <c r="B1474" t="s">
        <v>127</v>
      </c>
      <c r="C1474" s="244">
        <v>35720</v>
      </c>
      <c r="D1474" s="244">
        <v>35958</v>
      </c>
      <c r="E1474">
        <v>1998</v>
      </c>
      <c r="F1474">
        <v>2</v>
      </c>
      <c r="G1474">
        <v>1</v>
      </c>
      <c r="H1474">
        <v>22.326713414634145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AD1474" s="14" t="s">
        <v>17</v>
      </c>
    </row>
    <row r="1475" spans="1:30" x14ac:dyDescent="0.2">
      <c r="A1475" t="s">
        <v>143</v>
      </c>
      <c r="B1475" t="s">
        <v>127</v>
      </c>
      <c r="C1475" s="244">
        <v>35720</v>
      </c>
      <c r="D1475" s="244">
        <v>35958</v>
      </c>
      <c r="E1475">
        <v>1998</v>
      </c>
      <c r="F1475">
        <v>2</v>
      </c>
      <c r="G1475">
        <v>2</v>
      </c>
      <c r="H1475">
        <v>29.17371050454922</v>
      </c>
      <c r="I1475">
        <v>2.2399990000000001</v>
      </c>
      <c r="J1475" s="14" t="s">
        <v>17</v>
      </c>
      <c r="K1475" s="14" t="s">
        <v>17</v>
      </c>
      <c r="L1475" s="168">
        <v>5.92</v>
      </c>
      <c r="M1475" s="14" t="s">
        <v>17</v>
      </c>
      <c r="N1475" s="168">
        <v>61.04743999999998</v>
      </c>
      <c r="O1475" s="14" t="s">
        <v>17</v>
      </c>
      <c r="P1475" s="168">
        <v>8.7770000000000001E-2</v>
      </c>
      <c r="Q1475" s="168">
        <v>0.81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AD1475" s="14" t="s">
        <v>17</v>
      </c>
    </row>
    <row r="1476" spans="1:30" x14ac:dyDescent="0.2">
      <c r="A1476" t="s">
        <v>143</v>
      </c>
      <c r="B1476" t="s">
        <v>127</v>
      </c>
      <c r="C1476" s="244">
        <v>35720</v>
      </c>
      <c r="D1476" s="244">
        <v>35958</v>
      </c>
      <c r="E1476">
        <v>1998</v>
      </c>
      <c r="F1476">
        <v>2</v>
      </c>
      <c r="G1476">
        <v>3</v>
      </c>
      <c r="H1476">
        <v>28.415483870967741</v>
      </c>
      <c r="I1476">
        <v>2.2221639999999998</v>
      </c>
      <c r="J1476" s="14" t="s">
        <v>17</v>
      </c>
      <c r="K1476" s="14" t="s">
        <v>17</v>
      </c>
      <c r="L1476" s="168">
        <v>5.7050000000000001</v>
      </c>
      <c r="M1476" s="14" t="s">
        <v>17</v>
      </c>
      <c r="N1476" s="168">
        <v>50.128069999999994</v>
      </c>
      <c r="O1476" s="14" t="s">
        <v>17</v>
      </c>
      <c r="P1476" s="168">
        <v>6.7945000000000005E-2</v>
      </c>
      <c r="Q1476" s="168">
        <v>0.84150000000000003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AD1476" s="14" t="s">
        <v>17</v>
      </c>
    </row>
    <row r="1477" spans="1:30" x14ac:dyDescent="0.2">
      <c r="A1477" t="s">
        <v>143</v>
      </c>
      <c r="B1477" t="s">
        <v>127</v>
      </c>
      <c r="C1477" s="244">
        <v>35720</v>
      </c>
      <c r="D1477" s="244">
        <v>35958</v>
      </c>
      <c r="E1477">
        <v>1998</v>
      </c>
      <c r="F1477">
        <v>2</v>
      </c>
      <c r="G1477">
        <v>4</v>
      </c>
      <c r="H1477">
        <v>37.702358974358972</v>
      </c>
      <c r="I1477">
        <v>2.3756110000000001</v>
      </c>
      <c r="J1477" s="14" t="s">
        <v>17</v>
      </c>
      <c r="K1477" s="14" t="s">
        <v>17</v>
      </c>
      <c r="L1477" s="168">
        <v>5.4550000000000001</v>
      </c>
      <c r="M1477" s="14" t="s">
        <v>17</v>
      </c>
      <c r="N1477" s="168">
        <v>47.115829999999988</v>
      </c>
      <c r="O1477" s="14" t="s">
        <v>17</v>
      </c>
      <c r="P1477" s="168">
        <v>7.375000000000001E-2</v>
      </c>
      <c r="Q1477" s="168">
        <v>0.85050000000000003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AD1477" s="14" t="s">
        <v>17</v>
      </c>
    </row>
    <row r="1478" spans="1:30" x14ac:dyDescent="0.2">
      <c r="A1478" t="s">
        <v>143</v>
      </c>
      <c r="B1478" t="s">
        <v>127</v>
      </c>
      <c r="C1478" s="244">
        <v>35720</v>
      </c>
      <c r="D1478" s="244">
        <v>35958</v>
      </c>
      <c r="E1478">
        <v>1998</v>
      </c>
      <c r="F1478">
        <v>2</v>
      </c>
      <c r="G1478">
        <v>5</v>
      </c>
      <c r="H1478">
        <v>50.539368072787425</v>
      </c>
      <c r="I1478">
        <v>2.4023699999999999</v>
      </c>
      <c r="J1478" s="14" t="s">
        <v>17</v>
      </c>
      <c r="K1478" s="14" t="s">
        <v>17</v>
      </c>
      <c r="L1478" s="168">
        <v>5.81</v>
      </c>
      <c r="M1478" s="14" t="s">
        <v>17</v>
      </c>
      <c r="N1478" s="168">
        <v>39.531439999999996</v>
      </c>
      <c r="O1478" s="14" t="s">
        <v>17</v>
      </c>
      <c r="P1478" s="168">
        <v>8.6300000000000002E-2</v>
      </c>
      <c r="Q1478" s="168">
        <v>0.88600000000000001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AD1478" s="14" t="s">
        <v>17</v>
      </c>
    </row>
    <row r="1479" spans="1:30" x14ac:dyDescent="0.2">
      <c r="A1479" t="s">
        <v>143</v>
      </c>
      <c r="B1479" t="s">
        <v>127</v>
      </c>
      <c r="C1479" s="244">
        <v>35720</v>
      </c>
      <c r="D1479" s="244">
        <v>35958</v>
      </c>
      <c r="E1479">
        <v>1998</v>
      </c>
      <c r="F1479">
        <v>2</v>
      </c>
      <c r="G1479">
        <v>6</v>
      </c>
      <c r="H1479">
        <v>56.250287841191067</v>
      </c>
      <c r="I1479">
        <v>2.4907149999999998</v>
      </c>
      <c r="J1479" s="14" t="s">
        <v>17</v>
      </c>
      <c r="K1479" s="14" t="s">
        <v>17</v>
      </c>
      <c r="L1479" s="168">
        <v>5.3049999999999997</v>
      </c>
      <c r="M1479" s="14" t="s">
        <v>17</v>
      </c>
      <c r="N1479" s="168">
        <v>55.991179999999986</v>
      </c>
      <c r="O1479" s="14" t="s">
        <v>17</v>
      </c>
      <c r="P1479" s="168">
        <v>8.8539999999999994E-2</v>
      </c>
      <c r="Q1479" s="168">
        <v>0.94799999999999995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AD1479" s="14" t="s">
        <v>17</v>
      </c>
    </row>
    <row r="1480" spans="1:30" x14ac:dyDescent="0.2">
      <c r="A1480" t="s">
        <v>143</v>
      </c>
      <c r="B1480" t="s">
        <v>127</v>
      </c>
      <c r="C1480" s="244">
        <v>35720</v>
      </c>
      <c r="D1480" s="244">
        <v>35958</v>
      </c>
      <c r="E1480">
        <v>1998</v>
      </c>
      <c r="F1480">
        <v>2</v>
      </c>
      <c r="G1480">
        <v>7</v>
      </c>
      <c r="H1480">
        <v>55.365356492969411</v>
      </c>
      <c r="I1480">
        <v>2.6882600000000001</v>
      </c>
      <c r="J1480" s="14" t="s">
        <v>17</v>
      </c>
      <c r="K1480" s="14" t="s">
        <v>17</v>
      </c>
      <c r="L1480" s="168">
        <v>4.87</v>
      </c>
      <c r="M1480" s="14" t="s">
        <v>17</v>
      </c>
      <c r="N1480" s="168">
        <v>70.622059999999991</v>
      </c>
      <c r="O1480" s="14" t="s">
        <v>17</v>
      </c>
      <c r="P1480" s="168">
        <v>0.159495</v>
      </c>
      <c r="Q1480" s="168">
        <v>1.9550000000000001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AD1480" s="14" t="s">
        <v>17</v>
      </c>
    </row>
    <row r="1481" spans="1:30" x14ac:dyDescent="0.2">
      <c r="A1481" t="s">
        <v>143</v>
      </c>
      <c r="B1481" t="s">
        <v>127</v>
      </c>
      <c r="C1481" s="244">
        <v>35720</v>
      </c>
      <c r="D1481" s="244">
        <v>35958</v>
      </c>
      <c r="E1481">
        <v>1998</v>
      </c>
      <c r="F1481">
        <v>2</v>
      </c>
      <c r="G1481">
        <v>8</v>
      </c>
      <c r="H1481">
        <v>38.562109756097563</v>
      </c>
      <c r="I1481" t="s">
        <v>17</v>
      </c>
      <c r="J1481" s="14" t="s">
        <v>17</v>
      </c>
      <c r="K1481" s="14" t="s">
        <v>17</v>
      </c>
      <c r="L1481" s="14" t="s">
        <v>17</v>
      </c>
      <c r="M1481" s="14" t="s">
        <v>17</v>
      </c>
      <c r="N1481" s="14" t="s">
        <v>17</v>
      </c>
      <c r="O1481" s="14" t="s">
        <v>17</v>
      </c>
      <c r="P1481" s="14" t="s">
        <v>17</v>
      </c>
      <c r="Q1481" s="14" t="s">
        <v>17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AD1481" s="14" t="s">
        <v>17</v>
      </c>
    </row>
    <row r="1482" spans="1:30" x14ac:dyDescent="0.2">
      <c r="A1482" t="s">
        <v>143</v>
      </c>
      <c r="B1482" t="s">
        <v>127</v>
      </c>
      <c r="C1482" s="244">
        <v>35720</v>
      </c>
      <c r="D1482" s="244">
        <v>35958</v>
      </c>
      <c r="E1482">
        <v>1998</v>
      </c>
      <c r="F1482">
        <v>2</v>
      </c>
      <c r="G1482">
        <v>9</v>
      </c>
      <c r="H1482">
        <v>50.406829268292675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AD1482" s="14" t="s">
        <v>17</v>
      </c>
    </row>
    <row r="1483" spans="1:30" x14ac:dyDescent="0.2">
      <c r="A1483" t="s">
        <v>143</v>
      </c>
      <c r="B1483" t="s">
        <v>127</v>
      </c>
      <c r="C1483" s="244">
        <v>35720</v>
      </c>
      <c r="D1483" s="244">
        <v>35958</v>
      </c>
      <c r="E1483">
        <v>1998</v>
      </c>
      <c r="F1483">
        <v>2</v>
      </c>
      <c r="G1483">
        <v>10</v>
      </c>
      <c r="H1483">
        <v>53.87229878048781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AD1483" s="14" t="s">
        <v>17</v>
      </c>
    </row>
    <row r="1484" spans="1:30" x14ac:dyDescent="0.2">
      <c r="A1484" t="s">
        <v>143</v>
      </c>
      <c r="B1484" t="s">
        <v>127</v>
      </c>
      <c r="C1484" s="244">
        <v>35720</v>
      </c>
      <c r="D1484" s="244">
        <v>35958</v>
      </c>
      <c r="E1484">
        <v>1998</v>
      </c>
      <c r="F1484">
        <v>2</v>
      </c>
      <c r="G1484">
        <v>11</v>
      </c>
      <c r="H1484">
        <v>51.543786585365851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AD1484" s="14" t="s">
        <v>17</v>
      </c>
    </row>
    <row r="1485" spans="1:30" x14ac:dyDescent="0.2">
      <c r="A1485" t="s">
        <v>143</v>
      </c>
      <c r="B1485" t="s">
        <v>127</v>
      </c>
      <c r="C1485" s="244">
        <v>35720</v>
      </c>
      <c r="D1485" s="244">
        <v>35958</v>
      </c>
      <c r="E1485">
        <v>1998</v>
      </c>
      <c r="F1485">
        <v>2</v>
      </c>
      <c r="G1485">
        <v>12</v>
      </c>
      <c r="H1485">
        <v>56.371981707317076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AD1485" s="14" t="s">
        <v>17</v>
      </c>
    </row>
    <row r="1486" spans="1:30" x14ac:dyDescent="0.2">
      <c r="A1486" t="s">
        <v>143</v>
      </c>
      <c r="B1486" t="s">
        <v>127</v>
      </c>
      <c r="C1486" s="244">
        <v>35720</v>
      </c>
      <c r="D1486" s="244">
        <v>35958</v>
      </c>
      <c r="E1486">
        <v>1998</v>
      </c>
      <c r="F1486">
        <v>2</v>
      </c>
      <c r="G1486">
        <v>13</v>
      </c>
      <c r="H1486">
        <v>57.78616920731708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AD1486" s="14" t="s">
        <v>17</v>
      </c>
    </row>
    <row r="1487" spans="1:30" x14ac:dyDescent="0.2">
      <c r="A1487" t="s">
        <v>143</v>
      </c>
      <c r="B1487" t="s">
        <v>127</v>
      </c>
      <c r="C1487" s="244">
        <v>35720</v>
      </c>
      <c r="D1487" s="244">
        <v>35958</v>
      </c>
      <c r="E1487">
        <v>1998</v>
      </c>
      <c r="F1487">
        <v>2</v>
      </c>
      <c r="G1487">
        <v>14</v>
      </c>
      <c r="H1487">
        <v>54.433030487804871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AD1487" s="14" t="s">
        <v>17</v>
      </c>
    </row>
    <row r="1488" spans="1:30" x14ac:dyDescent="0.2">
      <c r="A1488" t="s">
        <v>143</v>
      </c>
      <c r="B1488" t="s">
        <v>127</v>
      </c>
      <c r="C1488" s="244">
        <v>35720</v>
      </c>
      <c r="D1488" s="244">
        <v>35958</v>
      </c>
      <c r="E1488">
        <v>1998</v>
      </c>
      <c r="F1488">
        <v>3</v>
      </c>
      <c r="G1488">
        <v>1</v>
      </c>
      <c r="H1488">
        <v>19.535228658536585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AD1488" s="14" t="s">
        <v>17</v>
      </c>
    </row>
    <row r="1489" spans="1:30" x14ac:dyDescent="0.2">
      <c r="A1489" t="s">
        <v>143</v>
      </c>
      <c r="B1489" t="s">
        <v>127</v>
      </c>
      <c r="C1489" s="244">
        <v>35720</v>
      </c>
      <c r="D1489" s="244">
        <v>35958</v>
      </c>
      <c r="E1489">
        <v>1998</v>
      </c>
      <c r="F1489">
        <v>3</v>
      </c>
      <c r="G1489">
        <v>2</v>
      </c>
      <c r="H1489">
        <v>30.331467328370554</v>
      </c>
      <c r="I1489">
        <v>2.3070949999999999</v>
      </c>
      <c r="J1489" s="14" t="s">
        <v>17</v>
      </c>
      <c r="K1489" s="14" t="s">
        <v>17</v>
      </c>
      <c r="L1489" s="168">
        <v>5.7850000000000001</v>
      </c>
      <c r="M1489" s="14" t="s">
        <v>17</v>
      </c>
      <c r="N1489" s="168">
        <v>63.73693999999999</v>
      </c>
      <c r="O1489" s="14" t="s">
        <v>17</v>
      </c>
      <c r="P1489" s="168">
        <v>7.5605000000000006E-2</v>
      </c>
      <c r="Q1489" s="168">
        <v>0.84850000000000003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AD1489" s="14" t="s">
        <v>17</v>
      </c>
    </row>
    <row r="1490" spans="1:30" x14ac:dyDescent="0.2">
      <c r="A1490" t="s">
        <v>143</v>
      </c>
      <c r="B1490" t="s">
        <v>127</v>
      </c>
      <c r="C1490" s="244">
        <v>35720</v>
      </c>
      <c r="D1490" s="244">
        <v>35958</v>
      </c>
      <c r="E1490">
        <v>1998</v>
      </c>
      <c r="F1490">
        <v>3</v>
      </c>
      <c r="G1490">
        <v>3</v>
      </c>
      <c r="H1490">
        <v>34.053743589743597</v>
      </c>
      <c r="I1490">
        <v>2.1907429999999999</v>
      </c>
      <c r="J1490" s="14" t="s">
        <v>17</v>
      </c>
      <c r="K1490" s="14" t="s">
        <v>17</v>
      </c>
      <c r="L1490" s="168">
        <v>5.6050000000000004</v>
      </c>
      <c r="M1490" s="14" t="s">
        <v>17</v>
      </c>
      <c r="N1490" s="168">
        <v>71.913019999999989</v>
      </c>
      <c r="O1490" s="14" t="s">
        <v>17</v>
      </c>
      <c r="P1490" s="168">
        <v>7.9210000000000003E-2</v>
      </c>
      <c r="Q1490" s="168">
        <v>0.88749999999999996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AD1490" s="14" t="s">
        <v>17</v>
      </c>
    </row>
    <row r="1491" spans="1:30" x14ac:dyDescent="0.2">
      <c r="A1491" t="s">
        <v>143</v>
      </c>
      <c r="B1491" t="s">
        <v>127</v>
      </c>
      <c r="C1491" s="244">
        <v>35720</v>
      </c>
      <c r="D1491" s="244">
        <v>35958</v>
      </c>
      <c r="E1491">
        <v>1998</v>
      </c>
      <c r="F1491">
        <v>3</v>
      </c>
      <c r="G1491">
        <v>4</v>
      </c>
      <c r="H1491">
        <v>45.405525227460707</v>
      </c>
      <c r="I1491">
        <v>2.2876259999999999</v>
      </c>
      <c r="J1491" s="14" t="s">
        <v>17</v>
      </c>
      <c r="K1491" s="14" t="s">
        <v>17</v>
      </c>
      <c r="L1491" s="168">
        <v>5.1050000000000004</v>
      </c>
      <c r="M1491" s="14" t="s">
        <v>17</v>
      </c>
      <c r="N1491" s="168">
        <v>82.939970000000017</v>
      </c>
      <c r="O1491" s="14" t="s">
        <v>17</v>
      </c>
      <c r="P1491" s="168">
        <v>7.2665000000000007E-2</v>
      </c>
      <c r="Q1491" s="168">
        <v>0.84749999999999992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AD1491" s="14" t="s">
        <v>17</v>
      </c>
    </row>
    <row r="1492" spans="1:30" x14ac:dyDescent="0.2">
      <c r="A1492" t="s">
        <v>143</v>
      </c>
      <c r="B1492" t="s">
        <v>127</v>
      </c>
      <c r="C1492" s="244">
        <v>35720</v>
      </c>
      <c r="D1492" s="244">
        <v>35958</v>
      </c>
      <c r="E1492">
        <v>1998</v>
      </c>
      <c r="F1492">
        <v>3</v>
      </c>
      <c r="G1492">
        <v>5</v>
      </c>
      <c r="H1492">
        <v>56.15961290322582</v>
      </c>
      <c r="I1492">
        <v>2.3730530000000001</v>
      </c>
      <c r="J1492" s="14" t="s">
        <v>17</v>
      </c>
      <c r="K1492" s="14" t="s">
        <v>17</v>
      </c>
      <c r="L1492" s="168">
        <v>5.4550000000000001</v>
      </c>
      <c r="M1492" s="14" t="s">
        <v>17</v>
      </c>
      <c r="N1492" s="168">
        <v>64.382419999999996</v>
      </c>
      <c r="O1492" s="14" t="s">
        <v>17</v>
      </c>
      <c r="P1492" s="168">
        <v>7.3755000000000001E-2</v>
      </c>
      <c r="Q1492" s="168">
        <v>0.83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AD1492" s="14" t="s">
        <v>17</v>
      </c>
    </row>
    <row r="1493" spans="1:30" x14ac:dyDescent="0.2">
      <c r="A1493" t="s">
        <v>143</v>
      </c>
      <c r="B1493" t="s">
        <v>127</v>
      </c>
      <c r="C1493" s="244">
        <v>35720</v>
      </c>
      <c r="D1493" s="244">
        <v>35958</v>
      </c>
      <c r="E1493">
        <v>1998</v>
      </c>
      <c r="F1493">
        <v>3</v>
      </c>
      <c r="G1493">
        <v>6</v>
      </c>
      <c r="H1493">
        <v>53.130109181141435</v>
      </c>
      <c r="I1493">
        <v>2.5329809999999999</v>
      </c>
      <c r="J1493" s="14" t="s">
        <v>17</v>
      </c>
      <c r="K1493" s="14" t="s">
        <v>17</v>
      </c>
      <c r="L1493" s="168">
        <v>5.16</v>
      </c>
      <c r="M1493" s="14" t="s">
        <v>17</v>
      </c>
      <c r="N1493" s="168">
        <v>61.585339999999988</v>
      </c>
      <c r="O1493" s="14" t="s">
        <v>17</v>
      </c>
      <c r="P1493" s="168">
        <v>7.467E-2</v>
      </c>
      <c r="Q1493" s="168">
        <v>0.85050000000000003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AD1493" s="14" t="s">
        <v>17</v>
      </c>
    </row>
    <row r="1494" spans="1:30" x14ac:dyDescent="0.2">
      <c r="A1494" t="s">
        <v>143</v>
      </c>
      <c r="B1494" t="s">
        <v>127</v>
      </c>
      <c r="C1494" s="244">
        <v>35720</v>
      </c>
      <c r="D1494" s="244">
        <v>35958</v>
      </c>
      <c r="E1494">
        <v>1998</v>
      </c>
      <c r="F1494">
        <v>3</v>
      </c>
      <c r="G1494">
        <v>7</v>
      </c>
      <c r="H1494">
        <v>55.32011910669975</v>
      </c>
      <c r="I1494">
        <v>2.409834</v>
      </c>
      <c r="J1494" s="14" t="s">
        <v>17</v>
      </c>
      <c r="K1494" s="14" t="s">
        <v>17</v>
      </c>
      <c r="L1494" s="168">
        <v>5.8900000000000006</v>
      </c>
      <c r="M1494" s="14" t="s">
        <v>17</v>
      </c>
      <c r="N1494" s="168">
        <v>52.387249999999987</v>
      </c>
      <c r="O1494" s="14" t="s">
        <v>17</v>
      </c>
      <c r="P1494" s="168">
        <v>0.13647999999999999</v>
      </c>
      <c r="Q1494" s="168">
        <v>1.742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AD1494" s="14" t="s">
        <v>17</v>
      </c>
    </row>
    <row r="1495" spans="1:30" x14ac:dyDescent="0.2">
      <c r="A1495" t="s">
        <v>143</v>
      </c>
      <c r="B1495" t="s">
        <v>127</v>
      </c>
      <c r="C1495" s="244">
        <v>35720</v>
      </c>
      <c r="D1495" s="244">
        <v>35958</v>
      </c>
      <c r="E1495">
        <v>1998</v>
      </c>
      <c r="F1495">
        <v>3</v>
      </c>
      <c r="G1495">
        <v>8</v>
      </c>
      <c r="H1495">
        <v>44.159835365853652</v>
      </c>
      <c r="I1495" t="s">
        <v>17</v>
      </c>
      <c r="J1495" s="14" t="s">
        <v>17</v>
      </c>
      <c r="K1495" s="14" t="s">
        <v>17</v>
      </c>
      <c r="L1495" s="14" t="s">
        <v>17</v>
      </c>
      <c r="M1495" s="14" t="s">
        <v>17</v>
      </c>
      <c r="N1495" s="14" t="s">
        <v>17</v>
      </c>
      <c r="O1495" s="14" t="s">
        <v>17</v>
      </c>
      <c r="P1495" s="14" t="s">
        <v>17</v>
      </c>
      <c r="Q1495" s="14" t="s">
        <v>17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AD1495" s="14" t="s">
        <v>17</v>
      </c>
    </row>
    <row r="1496" spans="1:30" x14ac:dyDescent="0.2">
      <c r="A1496" t="s">
        <v>143</v>
      </c>
      <c r="B1496" t="s">
        <v>127</v>
      </c>
      <c r="C1496" s="244">
        <v>35720</v>
      </c>
      <c r="D1496" s="244">
        <v>35958</v>
      </c>
      <c r="E1496">
        <v>1998</v>
      </c>
      <c r="F1496">
        <v>3</v>
      </c>
      <c r="G1496">
        <v>9</v>
      </c>
      <c r="H1496">
        <v>49.794635670731701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AD1496" s="14" t="s">
        <v>17</v>
      </c>
    </row>
    <row r="1497" spans="1:30" x14ac:dyDescent="0.2">
      <c r="A1497" t="s">
        <v>143</v>
      </c>
      <c r="B1497" t="s">
        <v>127</v>
      </c>
      <c r="C1497" s="244">
        <v>35720</v>
      </c>
      <c r="D1497" s="244">
        <v>35958</v>
      </c>
      <c r="E1497">
        <v>1998</v>
      </c>
      <c r="F1497">
        <v>3</v>
      </c>
      <c r="G1497">
        <v>10</v>
      </c>
      <c r="H1497">
        <v>54.408498475609754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AD1497" s="14" t="s">
        <v>17</v>
      </c>
    </row>
    <row r="1498" spans="1:30" x14ac:dyDescent="0.2">
      <c r="A1498" t="s">
        <v>143</v>
      </c>
      <c r="B1498" t="s">
        <v>127</v>
      </c>
      <c r="C1498" s="244">
        <v>35720</v>
      </c>
      <c r="D1498" s="244">
        <v>35958</v>
      </c>
      <c r="E1498">
        <v>1998</v>
      </c>
      <c r="F1498">
        <v>3</v>
      </c>
      <c r="G1498">
        <v>11</v>
      </c>
      <c r="H1498">
        <v>56.38876676829269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AD1498" s="14" t="s">
        <v>17</v>
      </c>
    </row>
    <row r="1499" spans="1:30" x14ac:dyDescent="0.2">
      <c r="A1499" t="s">
        <v>143</v>
      </c>
      <c r="B1499" t="s">
        <v>127</v>
      </c>
      <c r="C1499" s="244">
        <v>35720</v>
      </c>
      <c r="D1499" s="244">
        <v>35958</v>
      </c>
      <c r="E1499">
        <v>1998</v>
      </c>
      <c r="F1499">
        <v>3</v>
      </c>
      <c r="G1499">
        <v>12</v>
      </c>
      <c r="H1499">
        <v>57.337768292682917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AD1499" s="14" t="s">
        <v>17</v>
      </c>
    </row>
    <row r="1500" spans="1:30" x14ac:dyDescent="0.2">
      <c r="A1500" t="s">
        <v>143</v>
      </c>
      <c r="B1500" t="s">
        <v>127</v>
      </c>
      <c r="C1500" s="244">
        <v>35720</v>
      </c>
      <c r="D1500" s="244">
        <v>35958</v>
      </c>
      <c r="E1500">
        <v>1998</v>
      </c>
      <c r="F1500">
        <v>3</v>
      </c>
      <c r="G1500">
        <v>13</v>
      </c>
      <c r="H1500">
        <v>59.89167987804877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AD1500" s="14" t="s">
        <v>17</v>
      </c>
    </row>
    <row r="1501" spans="1:30" x14ac:dyDescent="0.2">
      <c r="A1501" t="s">
        <v>143</v>
      </c>
      <c r="B1501" t="s">
        <v>127</v>
      </c>
      <c r="C1501" s="244">
        <v>35720</v>
      </c>
      <c r="D1501" s="244">
        <v>35958</v>
      </c>
      <c r="E1501">
        <v>1998</v>
      </c>
      <c r="F1501">
        <v>3</v>
      </c>
      <c r="G1501">
        <v>14</v>
      </c>
      <c r="H1501">
        <v>42.649179878048777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AD1501" s="14" t="s">
        <v>17</v>
      </c>
    </row>
    <row r="1502" spans="1:30" x14ac:dyDescent="0.2">
      <c r="A1502" t="s">
        <v>143</v>
      </c>
      <c r="B1502" t="s">
        <v>127</v>
      </c>
      <c r="C1502" s="244">
        <v>35720</v>
      </c>
      <c r="D1502" s="244">
        <v>35958</v>
      </c>
      <c r="E1502">
        <v>1998</v>
      </c>
      <c r="F1502">
        <v>4</v>
      </c>
      <c r="G1502">
        <v>1</v>
      </c>
      <c r="H1502">
        <v>26.112390243902439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AD1502" s="14" t="s">
        <v>17</v>
      </c>
    </row>
    <row r="1503" spans="1:30" x14ac:dyDescent="0.2">
      <c r="A1503" t="s">
        <v>143</v>
      </c>
      <c r="B1503" t="s">
        <v>127</v>
      </c>
      <c r="C1503" s="244">
        <v>35720</v>
      </c>
      <c r="D1503" s="244">
        <v>35958</v>
      </c>
      <c r="E1503">
        <v>1998</v>
      </c>
      <c r="F1503">
        <v>4</v>
      </c>
      <c r="G1503">
        <v>2</v>
      </c>
      <c r="H1503">
        <v>28.691912324234906</v>
      </c>
      <c r="I1503">
        <v>2.2965010000000001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AD1503" s="14" t="s">
        <v>17</v>
      </c>
    </row>
    <row r="1504" spans="1:30" x14ac:dyDescent="0.2">
      <c r="A1504" t="s">
        <v>143</v>
      </c>
      <c r="B1504" t="s">
        <v>127</v>
      </c>
      <c r="C1504" s="244">
        <v>35720</v>
      </c>
      <c r="D1504" s="244">
        <v>35958</v>
      </c>
      <c r="E1504">
        <v>1998</v>
      </c>
      <c r="F1504">
        <v>4</v>
      </c>
      <c r="G1504">
        <v>3</v>
      </c>
      <c r="H1504">
        <v>37.223963606286183</v>
      </c>
      <c r="I1504">
        <v>2.148498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AD1504" s="14" t="s">
        <v>17</v>
      </c>
    </row>
    <row r="1505" spans="1:30" x14ac:dyDescent="0.2">
      <c r="A1505" t="s">
        <v>143</v>
      </c>
      <c r="B1505" t="s">
        <v>127</v>
      </c>
      <c r="C1505" s="244">
        <v>35720</v>
      </c>
      <c r="D1505" s="244">
        <v>35958</v>
      </c>
      <c r="E1505">
        <v>1998</v>
      </c>
      <c r="F1505">
        <v>4</v>
      </c>
      <c r="G1505">
        <v>4</v>
      </c>
      <c r="H1505">
        <v>47.406178660049626</v>
      </c>
      <c r="I1505">
        <v>2.4824039999999998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AD1505" s="14" t="s">
        <v>17</v>
      </c>
    </row>
    <row r="1506" spans="1:30" x14ac:dyDescent="0.2">
      <c r="A1506" t="s">
        <v>143</v>
      </c>
      <c r="B1506" t="s">
        <v>127</v>
      </c>
      <c r="C1506" s="244">
        <v>35720</v>
      </c>
      <c r="D1506" s="244">
        <v>35958</v>
      </c>
      <c r="E1506">
        <v>1998</v>
      </c>
      <c r="F1506">
        <v>4</v>
      </c>
      <c r="G1506">
        <v>5</v>
      </c>
      <c r="H1506">
        <v>52.747593052109181</v>
      </c>
      <c r="I1506">
        <v>2.3069480000000002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AD1506" s="14" t="s">
        <v>17</v>
      </c>
    </row>
    <row r="1507" spans="1:30" x14ac:dyDescent="0.2">
      <c r="A1507" t="s">
        <v>143</v>
      </c>
      <c r="B1507" t="s">
        <v>127</v>
      </c>
      <c r="C1507" s="244">
        <v>35720</v>
      </c>
      <c r="D1507" s="244">
        <v>35958</v>
      </c>
      <c r="E1507">
        <v>1998</v>
      </c>
      <c r="F1507">
        <v>4</v>
      </c>
      <c r="G1507">
        <v>6</v>
      </c>
      <c r="H1507">
        <v>55.897796526054599</v>
      </c>
      <c r="I1507">
        <v>2.4424860000000002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AD1507" s="14" t="s">
        <v>17</v>
      </c>
    </row>
    <row r="1508" spans="1:30" x14ac:dyDescent="0.2">
      <c r="A1508" t="s">
        <v>143</v>
      </c>
      <c r="B1508" t="s">
        <v>127</v>
      </c>
      <c r="C1508" s="244">
        <v>35720</v>
      </c>
      <c r="D1508" s="244">
        <v>35958</v>
      </c>
      <c r="E1508">
        <v>1998</v>
      </c>
      <c r="F1508">
        <v>4</v>
      </c>
      <c r="G1508">
        <v>7</v>
      </c>
      <c r="H1508">
        <v>59.108249793217546</v>
      </c>
      <c r="I1508">
        <v>2.7463769999999998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AD1508" s="14" t="s">
        <v>17</v>
      </c>
    </row>
    <row r="1509" spans="1:30" x14ac:dyDescent="0.2">
      <c r="A1509" t="s">
        <v>143</v>
      </c>
      <c r="B1509" t="s">
        <v>127</v>
      </c>
      <c r="C1509" s="244">
        <v>35720</v>
      </c>
      <c r="D1509" s="244">
        <v>35958</v>
      </c>
      <c r="E1509">
        <v>1998</v>
      </c>
      <c r="F1509">
        <v>4</v>
      </c>
      <c r="G1509">
        <v>8</v>
      </c>
      <c r="H1509">
        <v>42.352213414634136</v>
      </c>
      <c r="I1509" t="s">
        <v>17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AD1509" s="14" t="s">
        <v>17</v>
      </c>
    </row>
    <row r="1510" spans="1:30" x14ac:dyDescent="0.2">
      <c r="A1510" t="s">
        <v>143</v>
      </c>
      <c r="B1510" t="s">
        <v>127</v>
      </c>
      <c r="C1510" s="244">
        <v>35720</v>
      </c>
      <c r="D1510" s="244">
        <v>35958</v>
      </c>
      <c r="E1510">
        <v>1998</v>
      </c>
      <c r="F1510">
        <v>4</v>
      </c>
      <c r="G1510">
        <v>9</v>
      </c>
      <c r="H1510">
        <v>47.018460365853656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AD1510" s="14" t="s">
        <v>17</v>
      </c>
    </row>
    <row r="1511" spans="1:30" x14ac:dyDescent="0.2">
      <c r="A1511" t="s">
        <v>143</v>
      </c>
      <c r="B1511" t="s">
        <v>127</v>
      </c>
      <c r="C1511" s="244">
        <v>35720</v>
      </c>
      <c r="D1511" s="244">
        <v>35958</v>
      </c>
      <c r="E1511">
        <v>1998</v>
      </c>
      <c r="F1511">
        <v>4</v>
      </c>
      <c r="G1511">
        <v>10</v>
      </c>
      <c r="H1511">
        <v>53.954195121951223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AD1511" s="14" t="s">
        <v>17</v>
      </c>
    </row>
    <row r="1512" spans="1:30" x14ac:dyDescent="0.2">
      <c r="A1512" t="s">
        <v>143</v>
      </c>
      <c r="B1512" t="s">
        <v>127</v>
      </c>
      <c r="C1512" s="244">
        <v>35720</v>
      </c>
      <c r="D1512" s="244">
        <v>35958</v>
      </c>
      <c r="E1512">
        <v>1998</v>
      </c>
      <c r="F1512">
        <v>4</v>
      </c>
      <c r="G1512">
        <v>11</v>
      </c>
      <c r="H1512">
        <v>54.692368902439036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AD1512" s="14" t="s">
        <v>17</v>
      </c>
    </row>
    <row r="1513" spans="1:30" x14ac:dyDescent="0.2">
      <c r="A1513" t="s">
        <v>143</v>
      </c>
      <c r="B1513" t="s">
        <v>127</v>
      </c>
      <c r="C1513" s="244">
        <v>35720</v>
      </c>
      <c r="D1513" s="244">
        <v>35958</v>
      </c>
      <c r="E1513">
        <v>1998</v>
      </c>
      <c r="F1513">
        <v>4</v>
      </c>
      <c r="G1513">
        <v>12</v>
      </c>
      <c r="H1513">
        <v>50.714862804878045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AD1513" s="14" t="s">
        <v>17</v>
      </c>
    </row>
    <row r="1514" spans="1:30" x14ac:dyDescent="0.2">
      <c r="A1514" t="s">
        <v>143</v>
      </c>
      <c r="B1514" t="s">
        <v>127</v>
      </c>
      <c r="C1514" s="244">
        <v>35720</v>
      </c>
      <c r="D1514" s="244">
        <v>35958</v>
      </c>
      <c r="E1514">
        <v>1998</v>
      </c>
      <c r="F1514">
        <v>4</v>
      </c>
      <c r="G1514">
        <v>13</v>
      </c>
      <c r="H1514">
        <v>56.087926829268298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AD1514" s="14" t="s">
        <v>17</v>
      </c>
    </row>
    <row r="1515" spans="1:30" x14ac:dyDescent="0.2">
      <c r="A1515" t="s">
        <v>143</v>
      </c>
      <c r="B1515" t="s">
        <v>127</v>
      </c>
      <c r="C1515" s="244">
        <v>35720</v>
      </c>
      <c r="D1515" s="244">
        <v>35958</v>
      </c>
      <c r="E1515">
        <v>1998</v>
      </c>
      <c r="F1515">
        <v>4</v>
      </c>
      <c r="G1515">
        <v>14</v>
      </c>
      <c r="H1515">
        <v>49.664597560975601</v>
      </c>
      <c r="I1515" s="13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AD1515" s="14" t="s">
        <v>17</v>
      </c>
    </row>
    <row r="1516" spans="1:30" x14ac:dyDescent="0.2">
      <c r="A1516" t="s">
        <v>143</v>
      </c>
      <c r="B1516" t="s">
        <v>127</v>
      </c>
      <c r="C1516" s="244">
        <v>36077</v>
      </c>
      <c r="D1516" s="244">
        <v>36341</v>
      </c>
      <c r="E1516">
        <v>1999</v>
      </c>
      <c r="F1516">
        <v>1</v>
      </c>
      <c r="G1516">
        <v>1</v>
      </c>
      <c r="H1516">
        <v>17.656851219512195</v>
      </c>
      <c r="I1516" s="1" t="s">
        <v>17</v>
      </c>
      <c r="J1516" s="14" t="s">
        <v>17</v>
      </c>
      <c r="K1516" s="14" t="s">
        <v>17</v>
      </c>
      <c r="L1516" s="14">
        <v>5.95</v>
      </c>
      <c r="M1516" s="14">
        <v>4.3730000000000002</v>
      </c>
      <c r="N1516" s="14">
        <v>30.611800000000002</v>
      </c>
      <c r="O1516" s="14">
        <v>402</v>
      </c>
      <c r="P1516" s="169">
        <v>8.6800790000000003E-2</v>
      </c>
      <c r="Q1516" s="14">
        <v>0.74801220000000002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58">
        <v>0.59413000000000005</v>
      </c>
      <c r="Y1516" s="14">
        <v>108</v>
      </c>
      <c r="AD1516" s="14">
        <f>X1516/Y1516</f>
        <v>5.5012037037037043E-3</v>
      </c>
    </row>
    <row r="1517" spans="1:30" x14ac:dyDescent="0.2">
      <c r="A1517" t="s">
        <v>143</v>
      </c>
      <c r="B1517" t="s">
        <v>127</v>
      </c>
      <c r="C1517" s="244">
        <v>36077</v>
      </c>
      <c r="D1517" s="244">
        <v>36341</v>
      </c>
      <c r="E1517">
        <v>1999</v>
      </c>
      <c r="F1517">
        <v>1</v>
      </c>
      <c r="G1517">
        <v>2</v>
      </c>
      <c r="H1517">
        <v>17.927602966343411</v>
      </c>
      <c r="I1517" s="2">
        <v>2.265690803527832</v>
      </c>
      <c r="J1517" s="14" t="s">
        <v>17</v>
      </c>
      <c r="K1517" s="14" t="s">
        <v>17</v>
      </c>
      <c r="L1517" s="14">
        <v>6.03</v>
      </c>
      <c r="M1517" s="14">
        <v>3.1349999999999998</v>
      </c>
      <c r="N1517" s="14">
        <v>28.409739999999999</v>
      </c>
      <c r="O1517" s="14">
        <v>511</v>
      </c>
      <c r="P1517" s="169">
        <v>8.1922120000000001E-2</v>
      </c>
      <c r="Q1517" s="14">
        <v>0.68177129999999997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59">
        <v>0.60241999999999996</v>
      </c>
      <c r="Y1517" s="14">
        <v>108</v>
      </c>
      <c r="AD1517" s="14">
        <f t="shared" ref="AD1517:AD1578" si="0">X1517/Y1517</f>
        <v>5.5779629629629625E-3</v>
      </c>
    </row>
    <row r="1518" spans="1:30" x14ac:dyDescent="0.2">
      <c r="A1518" t="s">
        <v>143</v>
      </c>
      <c r="B1518" t="s">
        <v>127</v>
      </c>
      <c r="C1518" s="244">
        <v>36077</v>
      </c>
      <c r="D1518" s="244">
        <v>36341</v>
      </c>
      <c r="E1518">
        <v>1999</v>
      </c>
      <c r="F1518">
        <v>1</v>
      </c>
      <c r="G1518">
        <v>3</v>
      </c>
      <c r="H1518">
        <v>23.276197786651451</v>
      </c>
      <c r="I1518" s="2">
        <v>2.3309886455535889</v>
      </c>
      <c r="J1518" s="14" t="s">
        <v>17</v>
      </c>
      <c r="K1518" s="14" t="s">
        <v>17</v>
      </c>
      <c r="L1518" s="14">
        <v>6</v>
      </c>
      <c r="M1518" s="14">
        <v>3.0379999999999998</v>
      </c>
      <c r="N1518" s="14">
        <v>49.486600000000003</v>
      </c>
      <c r="O1518" s="14">
        <v>516</v>
      </c>
      <c r="P1518" s="169">
        <v>8.4534049999999999E-2</v>
      </c>
      <c r="Q1518" s="14">
        <v>0.74666829999999995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59">
        <v>0.77032</v>
      </c>
      <c r="Y1518" s="14">
        <v>108</v>
      </c>
      <c r="AD1518" s="14">
        <f t="shared" si="0"/>
        <v>7.1325925925925923E-3</v>
      </c>
    </row>
    <row r="1519" spans="1:30" x14ac:dyDescent="0.2">
      <c r="A1519" t="s">
        <v>143</v>
      </c>
      <c r="B1519" t="s">
        <v>127</v>
      </c>
      <c r="C1519" s="244">
        <v>36077</v>
      </c>
      <c r="D1519" s="244">
        <v>36341</v>
      </c>
      <c r="E1519">
        <v>1999</v>
      </c>
      <c r="F1519">
        <v>1</v>
      </c>
      <c r="G1519">
        <v>4</v>
      </c>
      <c r="H1519">
        <v>23.275733941814032</v>
      </c>
      <c r="I1519" s="2">
        <v>2.3321945667266846</v>
      </c>
      <c r="J1519" s="14" t="s">
        <v>17</v>
      </c>
      <c r="K1519" s="14" t="s">
        <v>17</v>
      </c>
      <c r="L1519" s="14">
        <v>6.26</v>
      </c>
      <c r="M1519" s="14">
        <v>6.5570000000000004</v>
      </c>
      <c r="N1519" s="14">
        <v>26.20768</v>
      </c>
      <c r="O1519" s="14">
        <v>429</v>
      </c>
      <c r="P1519" s="169">
        <v>8.4494260000000002E-2</v>
      </c>
      <c r="Q1519" s="14">
        <v>0.71071980000000001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59">
        <v>0.74460999999999999</v>
      </c>
      <c r="Y1519" s="14">
        <v>108</v>
      </c>
      <c r="AD1519" s="14">
        <f t="shared" si="0"/>
        <v>6.8945370370370367E-3</v>
      </c>
    </row>
    <row r="1520" spans="1:30" x14ac:dyDescent="0.2">
      <c r="A1520" t="s">
        <v>143</v>
      </c>
      <c r="B1520" t="s">
        <v>127</v>
      </c>
      <c r="C1520" s="244">
        <v>36077</v>
      </c>
      <c r="D1520" s="244">
        <v>36341</v>
      </c>
      <c r="E1520">
        <v>1999</v>
      </c>
      <c r="F1520">
        <v>1</v>
      </c>
      <c r="G1520">
        <v>5</v>
      </c>
      <c r="H1520">
        <v>31.593399566457503</v>
      </c>
      <c r="I1520" s="2">
        <v>2.2521688938140869</v>
      </c>
      <c r="J1520" s="14" t="s">
        <v>17</v>
      </c>
      <c r="K1520" s="14" t="s">
        <v>17</v>
      </c>
      <c r="L1520" s="14">
        <v>5.94</v>
      </c>
      <c r="M1520" s="14">
        <v>4.7510000000000003</v>
      </c>
      <c r="N1520" s="14">
        <v>40.992940000000004</v>
      </c>
      <c r="O1520" s="14">
        <v>472</v>
      </c>
      <c r="P1520" s="169">
        <v>9.7099240000000003E-2</v>
      </c>
      <c r="Q1520" s="14">
        <v>0.79144029999999999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59">
        <v>0.73507</v>
      </c>
      <c r="Y1520" s="14">
        <v>108</v>
      </c>
      <c r="AD1520" s="14">
        <f t="shared" si="0"/>
        <v>6.8062037037037041E-3</v>
      </c>
    </row>
    <row r="1521" spans="1:30" x14ac:dyDescent="0.2">
      <c r="A1521" t="s">
        <v>143</v>
      </c>
      <c r="B1521" t="s">
        <v>127</v>
      </c>
      <c r="C1521" s="244">
        <v>36077</v>
      </c>
      <c r="D1521" s="244">
        <v>36341</v>
      </c>
      <c r="E1521">
        <v>1999</v>
      </c>
      <c r="F1521">
        <v>1</v>
      </c>
      <c r="G1521">
        <v>6</v>
      </c>
      <c r="H1521">
        <v>37.074190165430686</v>
      </c>
      <c r="I1521" s="2">
        <v>2.2718117237091064</v>
      </c>
      <c r="J1521" s="14" t="s">
        <v>17</v>
      </c>
      <c r="K1521" s="14" t="s">
        <v>17</v>
      </c>
      <c r="L1521" s="14">
        <v>6.01</v>
      </c>
      <c r="M1521" s="14">
        <v>9.343</v>
      </c>
      <c r="N1521" s="14">
        <v>27.885439999999999</v>
      </c>
      <c r="O1521" s="14">
        <v>438</v>
      </c>
      <c r="P1521" s="169">
        <v>2.7444520000000002E-4</v>
      </c>
      <c r="Q1521" s="169">
        <v>4.0565660000000002E-3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59">
        <v>0.80554000000000003</v>
      </c>
      <c r="Y1521" s="14">
        <v>108</v>
      </c>
      <c r="AD1521" s="14">
        <f t="shared" si="0"/>
        <v>7.4587037037037044E-3</v>
      </c>
    </row>
    <row r="1522" spans="1:30" x14ac:dyDescent="0.2">
      <c r="A1522" t="s">
        <v>143</v>
      </c>
      <c r="B1522" t="s">
        <v>127</v>
      </c>
      <c r="C1522" s="244">
        <v>36077</v>
      </c>
      <c r="D1522" s="244">
        <v>36341</v>
      </c>
      <c r="E1522">
        <v>1999</v>
      </c>
      <c r="F1522">
        <v>1</v>
      </c>
      <c r="G1522">
        <v>7</v>
      </c>
      <c r="H1522">
        <v>53.091680091272096</v>
      </c>
      <c r="I1522" s="2">
        <v>2.5131354331970215</v>
      </c>
      <c r="J1522" s="14" t="s">
        <v>17</v>
      </c>
      <c r="K1522" s="14" t="s">
        <v>17</v>
      </c>
      <c r="L1522" s="14">
        <v>5.48</v>
      </c>
      <c r="M1522" s="14">
        <v>10.942</v>
      </c>
      <c r="N1522" s="14">
        <v>52.842120000000001</v>
      </c>
      <c r="O1522" s="14">
        <v>561</v>
      </c>
      <c r="P1522" s="169">
        <v>9.5314940000000001E-2</v>
      </c>
      <c r="Q1522" s="14">
        <v>0.86562749999999999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59">
        <v>0.85089999999999999</v>
      </c>
      <c r="Y1522" s="14">
        <v>108</v>
      </c>
      <c r="AD1522" s="14">
        <f t="shared" si="0"/>
        <v>7.8787037037037037E-3</v>
      </c>
    </row>
    <row r="1523" spans="1:30" x14ac:dyDescent="0.2">
      <c r="A1523" t="s">
        <v>143</v>
      </c>
      <c r="B1523" t="s">
        <v>127</v>
      </c>
      <c r="C1523" s="244">
        <v>36077</v>
      </c>
      <c r="D1523" s="244">
        <v>36341</v>
      </c>
      <c r="E1523">
        <v>1999</v>
      </c>
      <c r="F1523">
        <v>1</v>
      </c>
      <c r="G1523">
        <v>8</v>
      </c>
      <c r="H1523">
        <v>49.18136487804879</v>
      </c>
      <c r="I1523" s="2">
        <v>2.7298038005828857</v>
      </c>
      <c r="J1523" s="14" t="s">
        <v>17</v>
      </c>
      <c r="K1523" s="14" t="s">
        <v>17</v>
      </c>
      <c r="L1523" s="14">
        <v>5.61</v>
      </c>
      <c r="M1523" s="14">
        <v>9.8190000000000008</v>
      </c>
      <c r="N1523" s="14">
        <v>18.65776</v>
      </c>
      <c r="O1523" s="14">
        <v>474</v>
      </c>
      <c r="P1523" s="169">
        <v>9.0293470000000001E-2</v>
      </c>
      <c r="Q1523" s="14">
        <v>0.75789810000000002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4" t="s">
        <v>17</v>
      </c>
      <c r="Y1523" s="14" t="s">
        <v>17</v>
      </c>
      <c r="AD1523" s="14" t="s">
        <v>17</v>
      </c>
    </row>
    <row r="1524" spans="1:30" x14ac:dyDescent="0.2">
      <c r="A1524" t="s">
        <v>143</v>
      </c>
      <c r="B1524" t="s">
        <v>127</v>
      </c>
      <c r="C1524" s="244">
        <v>36077</v>
      </c>
      <c r="D1524" s="244">
        <v>36341</v>
      </c>
      <c r="E1524">
        <v>1999</v>
      </c>
      <c r="F1524">
        <v>1</v>
      </c>
      <c r="G1524">
        <v>9</v>
      </c>
      <c r="H1524">
        <v>34.832151951219508</v>
      </c>
      <c r="I1524" s="2">
        <v>2.3582963943481445</v>
      </c>
      <c r="J1524" s="14" t="s">
        <v>17</v>
      </c>
      <c r="K1524" s="14" t="s">
        <v>17</v>
      </c>
      <c r="L1524" s="14">
        <v>5.79</v>
      </c>
      <c r="M1524" s="14">
        <v>6.9649999999999999</v>
      </c>
      <c r="N1524" s="14">
        <v>28.619460000000004</v>
      </c>
      <c r="O1524" s="14">
        <v>438</v>
      </c>
      <c r="P1524" s="169">
        <v>8.2161719999999994E-2</v>
      </c>
      <c r="Q1524" s="14">
        <v>0.71788379999999996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AD1524" s="14" t="s">
        <v>17</v>
      </c>
    </row>
    <row r="1525" spans="1:30" x14ac:dyDescent="0.2">
      <c r="A1525" t="s">
        <v>143</v>
      </c>
      <c r="B1525" t="s">
        <v>127</v>
      </c>
      <c r="C1525" s="244">
        <v>36077</v>
      </c>
      <c r="D1525" s="244">
        <v>36341</v>
      </c>
      <c r="E1525">
        <v>1999</v>
      </c>
      <c r="F1525">
        <v>1</v>
      </c>
      <c r="G1525">
        <v>10</v>
      </c>
      <c r="H1525">
        <v>39.174782926829273</v>
      </c>
      <c r="I1525" s="2">
        <v>2.4067401885986328</v>
      </c>
      <c r="J1525" s="14" t="s">
        <v>17</v>
      </c>
      <c r="K1525" s="14" t="s">
        <v>17</v>
      </c>
      <c r="L1525" s="14">
        <v>5.83</v>
      </c>
      <c r="M1525" s="14">
        <v>9.0410000000000004</v>
      </c>
      <c r="N1525" s="14">
        <v>46.865099999999998</v>
      </c>
      <c r="O1525" s="14">
        <v>475</v>
      </c>
      <c r="P1525" s="169">
        <v>8.5478479999999996E-2</v>
      </c>
      <c r="Q1525" s="14">
        <v>0.73107120000000003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AD1525" s="14" t="s">
        <v>17</v>
      </c>
    </row>
    <row r="1526" spans="1:30" x14ac:dyDescent="0.2">
      <c r="A1526" t="s">
        <v>143</v>
      </c>
      <c r="B1526" t="s">
        <v>127</v>
      </c>
      <c r="C1526" s="244">
        <v>36077</v>
      </c>
      <c r="D1526" s="244">
        <v>36341</v>
      </c>
      <c r="E1526">
        <v>1999</v>
      </c>
      <c r="F1526">
        <v>1</v>
      </c>
      <c r="G1526">
        <v>11</v>
      </c>
      <c r="H1526">
        <v>46.407336585365854</v>
      </c>
      <c r="I1526" s="2">
        <v>2.2016682624816895</v>
      </c>
      <c r="J1526" s="14" t="s">
        <v>17</v>
      </c>
      <c r="K1526" s="14" t="s">
        <v>17</v>
      </c>
      <c r="L1526" s="14">
        <v>5.61</v>
      </c>
      <c r="M1526" s="14">
        <v>13.417</v>
      </c>
      <c r="N1526" s="14">
        <v>111.35400000000001</v>
      </c>
      <c r="O1526" s="14">
        <v>565</v>
      </c>
      <c r="P1526" s="14">
        <v>9.2228699999999997E-2</v>
      </c>
      <c r="Q1526" s="14">
        <v>0.80363169999999995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AD1526" s="14" t="s">
        <v>17</v>
      </c>
    </row>
    <row r="1527" spans="1:30" x14ac:dyDescent="0.2">
      <c r="A1527" t="s">
        <v>143</v>
      </c>
      <c r="B1527" t="s">
        <v>127</v>
      </c>
      <c r="C1527" s="244">
        <v>36077</v>
      </c>
      <c r="D1527" s="244">
        <v>36341</v>
      </c>
      <c r="E1527">
        <v>1999</v>
      </c>
      <c r="F1527">
        <v>1</v>
      </c>
      <c r="G1527">
        <v>12</v>
      </c>
      <c r="H1527">
        <v>42.752428292682929</v>
      </c>
      <c r="I1527" s="2">
        <v>2.3473467826843262</v>
      </c>
      <c r="J1527" s="14" t="s">
        <v>17</v>
      </c>
      <c r="K1527" s="14" t="s">
        <v>17</v>
      </c>
      <c r="L1527" s="14">
        <v>5.65</v>
      </c>
      <c r="M1527" s="14">
        <v>9.1940000000000008</v>
      </c>
      <c r="N1527" s="14">
        <v>48.857439999999997</v>
      </c>
      <c r="O1527" s="14">
        <v>414</v>
      </c>
      <c r="P1527" s="14">
        <v>8.8190299999999999E-2</v>
      </c>
      <c r="Q1527" s="14">
        <v>0.72845749999999998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AD1527" s="14" t="s">
        <v>17</v>
      </c>
    </row>
    <row r="1528" spans="1:30" x14ac:dyDescent="0.2">
      <c r="A1528" t="s">
        <v>143</v>
      </c>
      <c r="B1528" t="s">
        <v>127</v>
      </c>
      <c r="C1528" s="244">
        <v>36077</v>
      </c>
      <c r="D1528" s="244">
        <v>36341</v>
      </c>
      <c r="E1528">
        <v>1999</v>
      </c>
      <c r="F1528">
        <v>1</v>
      </c>
      <c r="G1528">
        <v>13</v>
      </c>
      <c r="H1528">
        <v>57.304508048780477</v>
      </c>
      <c r="I1528" s="2">
        <v>2.5473077297210693</v>
      </c>
      <c r="J1528" s="14" t="s">
        <v>17</v>
      </c>
      <c r="K1528" s="14" t="s">
        <v>17</v>
      </c>
      <c r="L1528" s="14">
        <v>5.6</v>
      </c>
      <c r="M1528" s="14">
        <v>8.0950000000000006</v>
      </c>
      <c r="N1528" s="14">
        <v>89.647980000000004</v>
      </c>
      <c r="O1528" s="14">
        <v>516</v>
      </c>
      <c r="P1528" s="169">
        <v>9.2107270000000005E-2</v>
      </c>
      <c r="Q1528" s="14">
        <v>0.80540630000000002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AD1528" s="14" t="s">
        <v>17</v>
      </c>
    </row>
    <row r="1529" spans="1:30" x14ac:dyDescent="0.2">
      <c r="A1529" t="s">
        <v>143</v>
      </c>
      <c r="B1529" t="s">
        <v>127</v>
      </c>
      <c r="C1529" s="244">
        <v>36077</v>
      </c>
      <c r="D1529" s="244">
        <v>36341</v>
      </c>
      <c r="E1529">
        <v>1999</v>
      </c>
      <c r="F1529">
        <v>1</v>
      </c>
      <c r="G1529">
        <v>14</v>
      </c>
      <c r="H1529">
        <v>41.198079999999997</v>
      </c>
      <c r="I1529" s="2">
        <v>2.0149145126342773</v>
      </c>
      <c r="J1529" s="14" t="s">
        <v>17</v>
      </c>
      <c r="K1529" s="14" t="s">
        <v>17</v>
      </c>
      <c r="L1529" s="14">
        <v>5.97</v>
      </c>
      <c r="M1529" s="14">
        <v>3.161</v>
      </c>
      <c r="N1529" s="14">
        <v>29.563200000000009</v>
      </c>
      <c r="O1529" s="14">
        <v>406</v>
      </c>
      <c r="P1529" s="169">
        <v>9.3586790000000003E-2</v>
      </c>
      <c r="Q1529" s="14">
        <v>0.73563109999999998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AD1529" s="14" t="s">
        <v>17</v>
      </c>
    </row>
    <row r="1530" spans="1:30" x14ac:dyDescent="0.2">
      <c r="A1530" t="s">
        <v>143</v>
      </c>
      <c r="B1530" t="s">
        <v>127</v>
      </c>
      <c r="C1530" s="244">
        <v>36077</v>
      </c>
      <c r="D1530" s="244">
        <v>36341</v>
      </c>
      <c r="E1530">
        <v>1999</v>
      </c>
      <c r="F1530">
        <v>2</v>
      </c>
      <c r="G1530">
        <v>1</v>
      </c>
      <c r="H1530">
        <v>16.372716585365854</v>
      </c>
      <c r="I1530" s="2">
        <v>2.2482800483703613</v>
      </c>
      <c r="J1530" s="14" t="s">
        <v>17</v>
      </c>
      <c r="K1530" s="14" t="s">
        <v>17</v>
      </c>
      <c r="L1530" s="14">
        <v>6.05</v>
      </c>
      <c r="M1530" s="14">
        <v>3.452</v>
      </c>
      <c r="N1530" s="14">
        <v>29.563200000000009</v>
      </c>
      <c r="O1530" s="14">
        <v>428</v>
      </c>
      <c r="P1530" s="169">
        <v>8.3103979999999994E-2</v>
      </c>
      <c r="Q1530" s="14">
        <v>0.69741350000000002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59">
        <v>0.53164</v>
      </c>
      <c r="Y1530" s="14">
        <v>108</v>
      </c>
      <c r="AD1530" s="14">
        <f t="shared" si="0"/>
        <v>4.922592592592593E-3</v>
      </c>
    </row>
    <row r="1531" spans="1:30" x14ac:dyDescent="0.2">
      <c r="A1531" t="s">
        <v>143</v>
      </c>
      <c r="B1531" t="s">
        <v>127</v>
      </c>
      <c r="C1531" s="244">
        <v>36077</v>
      </c>
      <c r="D1531" s="244">
        <v>36341</v>
      </c>
      <c r="E1531">
        <v>1999</v>
      </c>
      <c r="F1531">
        <v>2</v>
      </c>
      <c r="G1531">
        <v>2</v>
      </c>
      <c r="H1531">
        <v>19.487049309754703</v>
      </c>
      <c r="I1531" s="2">
        <v>2.1769566535949707</v>
      </c>
      <c r="J1531" s="14" t="s">
        <v>17</v>
      </c>
      <c r="K1531" s="14" t="s">
        <v>17</v>
      </c>
      <c r="L1531" s="14">
        <v>5.87</v>
      </c>
      <c r="M1531" s="14">
        <v>4.8330000000000002</v>
      </c>
      <c r="N1531" s="14">
        <v>50.220619999999997</v>
      </c>
      <c r="O1531" s="14">
        <v>490</v>
      </c>
      <c r="P1531" s="169">
        <v>8.7470549999999994E-2</v>
      </c>
      <c r="Q1531" s="14">
        <v>0.73388430000000004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59">
        <v>0.66281000000000001</v>
      </c>
      <c r="Y1531" s="14">
        <v>108</v>
      </c>
      <c r="AD1531" s="14">
        <f t="shared" si="0"/>
        <v>6.1371296296296295E-3</v>
      </c>
    </row>
    <row r="1532" spans="1:30" x14ac:dyDescent="0.2">
      <c r="A1532" t="s">
        <v>143</v>
      </c>
      <c r="B1532" t="s">
        <v>127</v>
      </c>
      <c r="C1532" s="244">
        <v>36077</v>
      </c>
      <c r="D1532" s="244">
        <v>36341</v>
      </c>
      <c r="E1532">
        <v>1999</v>
      </c>
      <c r="F1532">
        <v>2</v>
      </c>
      <c r="G1532">
        <v>3</v>
      </c>
      <c r="H1532">
        <v>21.993898733599544</v>
      </c>
      <c r="I1532" s="2">
        <v>2.2749865055084229</v>
      </c>
      <c r="J1532" s="14" t="s">
        <v>17</v>
      </c>
      <c r="K1532" s="14" t="s">
        <v>17</v>
      </c>
      <c r="L1532" s="14">
        <v>5.68</v>
      </c>
      <c r="M1532" s="14">
        <v>2.403</v>
      </c>
      <c r="N1532" s="14">
        <v>42.670700000000004</v>
      </c>
      <c r="O1532" s="14">
        <v>393</v>
      </c>
      <c r="P1532" s="169">
        <v>8.4822709999999996E-2</v>
      </c>
      <c r="Q1532" s="14">
        <v>0.68388700000000002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59">
        <v>0.63305</v>
      </c>
      <c r="Y1532" s="14">
        <v>108</v>
      </c>
      <c r="AD1532" s="14">
        <f t="shared" si="0"/>
        <v>5.8615740740740737E-3</v>
      </c>
    </row>
    <row r="1533" spans="1:30" x14ac:dyDescent="0.2">
      <c r="A1533" t="s">
        <v>143</v>
      </c>
      <c r="B1533" t="s">
        <v>127</v>
      </c>
      <c r="C1533" s="244">
        <v>36077</v>
      </c>
      <c r="D1533" s="244">
        <v>36341</v>
      </c>
      <c r="E1533">
        <v>1999</v>
      </c>
      <c r="F1533">
        <v>2</v>
      </c>
      <c r="G1533">
        <v>4</v>
      </c>
      <c r="H1533">
        <v>30.437498231602959</v>
      </c>
      <c r="I1533" s="2">
        <v>2.3759679794311523</v>
      </c>
      <c r="J1533" s="14" t="s">
        <v>17</v>
      </c>
      <c r="K1533" s="14" t="s">
        <v>17</v>
      </c>
      <c r="L1533" s="14">
        <v>5.67</v>
      </c>
      <c r="M1533" s="14">
        <v>8.5109999999999992</v>
      </c>
      <c r="N1533" s="14">
        <v>41.726960000000005</v>
      </c>
      <c r="O1533" s="14">
        <v>494</v>
      </c>
      <c r="P1533" s="169">
        <v>8.8322360000000003E-2</v>
      </c>
      <c r="Q1533" s="14">
        <v>0.73165170000000002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59">
        <v>0.60938999999999999</v>
      </c>
      <c r="Y1533" s="14">
        <v>108</v>
      </c>
      <c r="AD1533" s="14">
        <f t="shared" si="0"/>
        <v>5.6424999999999999E-3</v>
      </c>
    </row>
    <row r="1534" spans="1:30" x14ac:dyDescent="0.2">
      <c r="A1534" t="s">
        <v>143</v>
      </c>
      <c r="B1534" t="s">
        <v>127</v>
      </c>
      <c r="C1534" s="244">
        <v>36077</v>
      </c>
      <c r="D1534" s="244">
        <v>36341</v>
      </c>
      <c r="E1534">
        <v>1999</v>
      </c>
      <c r="F1534">
        <v>2</v>
      </c>
      <c r="G1534">
        <v>5</v>
      </c>
      <c r="H1534">
        <v>36.808870918425555</v>
      </c>
      <c r="I1534" s="2">
        <v>2.2345342636108398</v>
      </c>
      <c r="J1534" s="14" t="s">
        <v>17</v>
      </c>
      <c r="K1534" s="14" t="s">
        <v>17</v>
      </c>
      <c r="L1534" s="14">
        <v>5.26</v>
      </c>
      <c r="M1534" s="14">
        <v>14.423999999999999</v>
      </c>
      <c r="N1534" s="14">
        <v>65.215599999999995</v>
      </c>
      <c r="O1534" s="14">
        <v>539</v>
      </c>
      <c r="P1534" s="169">
        <v>8.2207440000000007E-2</v>
      </c>
      <c r="Q1534" s="14">
        <v>0.74440280000000003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59">
        <v>0.82569999999999999</v>
      </c>
      <c r="Y1534" s="14">
        <v>108</v>
      </c>
      <c r="AD1534" s="14">
        <f t="shared" si="0"/>
        <v>7.6453703703703701E-3</v>
      </c>
    </row>
    <row r="1535" spans="1:30" x14ac:dyDescent="0.2">
      <c r="A1535" t="s">
        <v>143</v>
      </c>
      <c r="B1535" t="s">
        <v>127</v>
      </c>
      <c r="C1535" s="244">
        <v>36077</v>
      </c>
      <c r="D1535" s="244">
        <v>36341</v>
      </c>
      <c r="E1535">
        <v>1999</v>
      </c>
      <c r="F1535">
        <v>2</v>
      </c>
      <c r="G1535">
        <v>6</v>
      </c>
      <c r="H1535">
        <v>49.980672766685679</v>
      </c>
      <c r="I1535" s="2">
        <v>2.2262885570526123</v>
      </c>
      <c r="J1535" s="14" t="s">
        <v>17</v>
      </c>
      <c r="K1535" s="14" t="s">
        <v>17</v>
      </c>
      <c r="L1535" s="14">
        <v>5.45</v>
      </c>
      <c r="M1535" s="14">
        <v>7.5670000000000002</v>
      </c>
      <c r="N1535" s="14">
        <v>49.591460000000005</v>
      </c>
      <c r="O1535" s="14">
        <v>530</v>
      </c>
      <c r="P1535" s="14">
        <v>8.3396899999999996E-2</v>
      </c>
      <c r="Q1535" s="14">
        <v>0.71694550000000001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59">
        <v>0.87678</v>
      </c>
      <c r="Y1535" s="14">
        <v>108</v>
      </c>
      <c r="AD1535" s="14">
        <f t="shared" si="0"/>
        <v>8.1183333333333333E-3</v>
      </c>
    </row>
    <row r="1536" spans="1:30" x14ac:dyDescent="0.2">
      <c r="A1536" t="s">
        <v>143</v>
      </c>
      <c r="B1536" t="s">
        <v>127</v>
      </c>
      <c r="C1536" s="244">
        <v>36077</v>
      </c>
      <c r="D1536" s="244">
        <v>36341</v>
      </c>
      <c r="E1536">
        <v>1999</v>
      </c>
      <c r="F1536">
        <v>2</v>
      </c>
      <c r="G1536">
        <v>7</v>
      </c>
      <c r="H1536">
        <v>51.765083856246434</v>
      </c>
      <c r="I1536" s="2">
        <v>2.8274636268615723</v>
      </c>
      <c r="J1536" s="14" t="s">
        <v>17</v>
      </c>
      <c r="K1536" s="14" t="s">
        <v>17</v>
      </c>
      <c r="L1536" s="14">
        <v>5.12</v>
      </c>
      <c r="M1536" s="14">
        <v>11.427</v>
      </c>
      <c r="N1536" s="14">
        <v>83.146660000000011</v>
      </c>
      <c r="O1536" s="14">
        <v>490</v>
      </c>
      <c r="P1536" s="14">
        <v>9.4290700000000005E-2</v>
      </c>
      <c r="Q1536" s="14">
        <v>0.7763196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59">
        <v>0.86482000000000003</v>
      </c>
      <c r="Y1536" s="14">
        <v>108</v>
      </c>
      <c r="AD1536" s="14">
        <f t="shared" si="0"/>
        <v>8.0075925925925922E-3</v>
      </c>
    </row>
    <row r="1537" spans="1:30" x14ac:dyDescent="0.2">
      <c r="A1537" t="s">
        <v>143</v>
      </c>
      <c r="B1537" t="s">
        <v>127</v>
      </c>
      <c r="C1537" s="244">
        <v>36077</v>
      </c>
      <c r="D1537" s="244">
        <v>36341</v>
      </c>
      <c r="E1537">
        <v>1999</v>
      </c>
      <c r="F1537">
        <v>2</v>
      </c>
      <c r="G1537">
        <v>8</v>
      </c>
      <c r="H1537">
        <v>47.587765365853663</v>
      </c>
      <c r="I1537" s="2">
        <v>2.3101670742034912</v>
      </c>
      <c r="J1537" s="14" t="s">
        <v>17</v>
      </c>
      <c r="K1537" s="14" t="s">
        <v>17</v>
      </c>
      <c r="L1537" s="14">
        <v>5.6</v>
      </c>
      <c r="M1537" s="14">
        <v>7.7949999999999999</v>
      </c>
      <c r="N1537" s="14">
        <v>22.223000000000006</v>
      </c>
      <c r="O1537" s="14">
        <v>506</v>
      </c>
      <c r="P1537" s="169">
        <v>8.5747719999999999E-2</v>
      </c>
      <c r="Q1537" s="14">
        <v>0.72520379999999995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4" t="s">
        <v>17</v>
      </c>
      <c r="Y1537" s="14" t="s">
        <v>17</v>
      </c>
      <c r="AD1537" s="14" t="s">
        <v>17</v>
      </c>
    </row>
    <row r="1538" spans="1:30" x14ac:dyDescent="0.2">
      <c r="A1538" t="s">
        <v>143</v>
      </c>
      <c r="B1538" t="s">
        <v>127</v>
      </c>
      <c r="C1538" s="244">
        <v>36077</v>
      </c>
      <c r="D1538" s="244">
        <v>36341</v>
      </c>
      <c r="E1538">
        <v>1999</v>
      </c>
      <c r="F1538">
        <v>2</v>
      </c>
      <c r="G1538">
        <v>9</v>
      </c>
      <c r="H1538">
        <v>45.324002926829266</v>
      </c>
      <c r="I1538" s="2">
        <v>2.2185099124908447</v>
      </c>
      <c r="J1538" s="14" t="s">
        <v>17</v>
      </c>
      <c r="K1538" s="14" t="s">
        <v>17</v>
      </c>
      <c r="L1538" s="14">
        <v>5.48</v>
      </c>
      <c r="M1538" s="14">
        <v>6.6050000000000004</v>
      </c>
      <c r="N1538" s="14">
        <v>74.862719999999996</v>
      </c>
      <c r="O1538" s="14">
        <v>526</v>
      </c>
      <c r="P1538" s="169">
        <v>8.6205030000000002E-2</v>
      </c>
      <c r="Q1538" s="14">
        <v>0.73639860000000001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AD1538" s="14" t="s">
        <v>17</v>
      </c>
    </row>
    <row r="1539" spans="1:30" x14ac:dyDescent="0.2">
      <c r="A1539" t="s">
        <v>143</v>
      </c>
      <c r="B1539" t="s">
        <v>127</v>
      </c>
      <c r="C1539" s="244">
        <v>36077</v>
      </c>
      <c r="D1539" s="244">
        <v>36341</v>
      </c>
      <c r="E1539">
        <v>1999</v>
      </c>
      <c r="F1539">
        <v>2</v>
      </c>
      <c r="G1539">
        <v>10</v>
      </c>
      <c r="H1539">
        <v>46.246199999999995</v>
      </c>
      <c r="I1539" s="2">
        <v>2.3054652214050293</v>
      </c>
      <c r="J1539" s="14" t="s">
        <v>17</v>
      </c>
      <c r="K1539" s="14" t="s">
        <v>17</v>
      </c>
      <c r="L1539" s="14">
        <v>5.89</v>
      </c>
      <c r="M1539" s="14">
        <v>6.1459999999999999</v>
      </c>
      <c r="N1539" s="14">
        <v>61.860079999999996</v>
      </c>
      <c r="O1539" s="14">
        <v>524</v>
      </c>
      <c r="P1539" s="169">
        <v>8.2779640000000002E-2</v>
      </c>
      <c r="Q1539" s="14">
        <v>0.69472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AD1539" s="14" t="s">
        <v>17</v>
      </c>
    </row>
    <row r="1540" spans="1:30" x14ac:dyDescent="0.2">
      <c r="A1540" t="s">
        <v>143</v>
      </c>
      <c r="B1540" t="s">
        <v>127</v>
      </c>
      <c r="C1540" s="244">
        <v>36077</v>
      </c>
      <c r="D1540" s="244">
        <v>36341</v>
      </c>
      <c r="E1540">
        <v>1999</v>
      </c>
      <c r="F1540">
        <v>2</v>
      </c>
      <c r="G1540">
        <v>11</v>
      </c>
      <c r="H1540">
        <v>45.762790243902437</v>
      </c>
      <c r="I1540" s="2">
        <v>2.3237357139587402</v>
      </c>
      <c r="J1540" s="14" t="s">
        <v>17</v>
      </c>
      <c r="K1540" s="14" t="s">
        <v>17</v>
      </c>
      <c r="L1540" s="14">
        <v>5.65</v>
      </c>
      <c r="M1540" s="14">
        <v>7.7380000000000004</v>
      </c>
      <c r="N1540" s="14">
        <v>75.387019999999993</v>
      </c>
      <c r="O1540" s="14">
        <v>494</v>
      </c>
      <c r="P1540" s="169">
        <v>8.4394120000000003E-2</v>
      </c>
      <c r="Q1540" s="14">
        <v>0.70699500000000004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AD1540" s="14" t="s">
        <v>17</v>
      </c>
    </row>
    <row r="1541" spans="1:30" x14ac:dyDescent="0.2">
      <c r="A1541" t="s">
        <v>143</v>
      </c>
      <c r="B1541" t="s">
        <v>127</v>
      </c>
      <c r="C1541" s="244">
        <v>36077</v>
      </c>
      <c r="D1541" s="244">
        <v>36341</v>
      </c>
      <c r="E1541">
        <v>1999</v>
      </c>
      <c r="F1541">
        <v>2</v>
      </c>
      <c r="G1541">
        <v>12</v>
      </c>
      <c r="H1541">
        <v>45.911738292682919</v>
      </c>
      <c r="I1541" s="2">
        <v>2.3853049278259277</v>
      </c>
      <c r="J1541" s="14" t="s">
        <v>17</v>
      </c>
      <c r="K1541" s="14" t="s">
        <v>17</v>
      </c>
      <c r="L1541" s="14">
        <v>5.24</v>
      </c>
      <c r="M1541" s="14">
        <v>8.7119999999999997</v>
      </c>
      <c r="N1541" s="14">
        <v>106.21585999999999</v>
      </c>
      <c r="O1541" s="14">
        <v>428</v>
      </c>
      <c r="P1541" s="169">
        <v>8.7511110000000003E-2</v>
      </c>
      <c r="Q1541" s="14">
        <v>0.76965340000000004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AD1541" s="14" t="s">
        <v>17</v>
      </c>
    </row>
    <row r="1542" spans="1:30" x14ac:dyDescent="0.2">
      <c r="A1542" t="s">
        <v>143</v>
      </c>
      <c r="B1542" t="s">
        <v>127</v>
      </c>
      <c r="C1542" s="244">
        <v>36077</v>
      </c>
      <c r="D1542" s="244">
        <v>36341</v>
      </c>
      <c r="E1542">
        <v>1999</v>
      </c>
      <c r="F1542">
        <v>2</v>
      </c>
      <c r="G1542">
        <v>13</v>
      </c>
      <c r="H1542">
        <v>59.47510048780488</v>
      </c>
      <c r="I1542" s="2">
        <v>2.5605206489562988</v>
      </c>
      <c r="J1542" s="14" t="s">
        <v>17</v>
      </c>
      <c r="K1542" s="14" t="s">
        <v>17</v>
      </c>
      <c r="L1542" s="14">
        <v>5.17</v>
      </c>
      <c r="M1542" s="14">
        <v>10.823</v>
      </c>
      <c r="N1542" s="14">
        <v>115.02409999999999</v>
      </c>
      <c r="O1542" s="14">
        <v>519</v>
      </c>
      <c r="P1542" s="169">
        <v>8.9438050000000005E-2</v>
      </c>
      <c r="Q1542" s="14">
        <v>0.76899300000000004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AD1542" s="14" t="s">
        <v>17</v>
      </c>
    </row>
    <row r="1543" spans="1:30" x14ac:dyDescent="0.2">
      <c r="A1543" t="s">
        <v>143</v>
      </c>
      <c r="B1543" t="s">
        <v>127</v>
      </c>
      <c r="C1543" s="244">
        <v>36077</v>
      </c>
      <c r="D1543" s="244">
        <v>36341</v>
      </c>
      <c r="E1543">
        <v>1999</v>
      </c>
      <c r="F1543">
        <v>2</v>
      </c>
      <c r="G1543">
        <v>14</v>
      </c>
      <c r="H1543">
        <v>44.085317073170728</v>
      </c>
      <c r="I1543" s="2">
        <v>2.2839601039886475</v>
      </c>
      <c r="J1543" s="14" t="s">
        <v>17</v>
      </c>
      <c r="K1543" s="14" t="s">
        <v>17</v>
      </c>
      <c r="L1543" s="14">
        <v>5.29</v>
      </c>
      <c r="M1543" s="14">
        <v>5.5679999999999996</v>
      </c>
      <c r="N1543" s="14">
        <v>76.540480000000002</v>
      </c>
      <c r="O1543" s="14">
        <v>584</v>
      </c>
      <c r="P1543" s="169">
        <v>9.1637940000000001E-2</v>
      </c>
      <c r="Q1543" s="14">
        <v>0.77147849999999996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AD1543" s="14" t="s">
        <v>17</v>
      </c>
    </row>
    <row r="1544" spans="1:30" x14ac:dyDescent="0.2">
      <c r="A1544" t="s">
        <v>143</v>
      </c>
      <c r="B1544" t="s">
        <v>127</v>
      </c>
      <c r="C1544" s="244">
        <v>36077</v>
      </c>
      <c r="D1544" s="244">
        <v>36341</v>
      </c>
      <c r="E1544">
        <v>1999</v>
      </c>
      <c r="F1544">
        <v>3</v>
      </c>
      <c r="G1544">
        <v>1</v>
      </c>
      <c r="H1544">
        <v>1.9162858536585365</v>
      </c>
      <c r="I1544" s="2">
        <v>2.3414077758789062</v>
      </c>
      <c r="J1544" s="14" t="s">
        <v>17</v>
      </c>
      <c r="K1544" s="14" t="s">
        <v>17</v>
      </c>
      <c r="L1544" s="14">
        <v>5.62</v>
      </c>
      <c r="M1544" s="14">
        <v>2.1419999999999999</v>
      </c>
      <c r="N1544" s="14">
        <v>25.683380000000007</v>
      </c>
      <c r="O1544" s="14">
        <v>399</v>
      </c>
      <c r="P1544" s="169">
        <v>8.5417640000000003E-2</v>
      </c>
      <c r="Q1544" s="14">
        <v>0.71265920000000005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59">
        <v>0.40676000000000001</v>
      </c>
      <c r="Y1544" s="14">
        <v>108</v>
      </c>
      <c r="AD1544" s="14">
        <f t="shared" si="0"/>
        <v>3.7662962962962962E-3</v>
      </c>
    </row>
    <row r="1545" spans="1:30" x14ac:dyDescent="0.2">
      <c r="A1545" t="s">
        <v>143</v>
      </c>
      <c r="B1545" t="s">
        <v>127</v>
      </c>
      <c r="C1545" s="244">
        <v>36077</v>
      </c>
      <c r="D1545" s="244">
        <v>36341</v>
      </c>
      <c r="E1545">
        <v>1999</v>
      </c>
      <c r="F1545">
        <v>3</v>
      </c>
      <c r="G1545">
        <v>2</v>
      </c>
      <c r="H1545">
        <v>17.546322509982886</v>
      </c>
      <c r="I1545" s="2">
        <v>2.413557767868042</v>
      </c>
      <c r="J1545" s="14" t="s">
        <v>17</v>
      </c>
      <c r="K1545" s="14" t="s">
        <v>17</v>
      </c>
      <c r="L1545" s="14">
        <v>5.72</v>
      </c>
      <c r="M1545" s="14">
        <v>6.444</v>
      </c>
      <c r="N1545" s="14">
        <v>64.911320000000003</v>
      </c>
      <c r="O1545" s="14">
        <v>489</v>
      </c>
      <c r="P1545" s="14">
        <v>8.5848499999999994E-2</v>
      </c>
      <c r="Q1545" s="14">
        <v>0.72156390000000004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59">
        <v>0.65334000000000003</v>
      </c>
      <c r="Y1545" s="14">
        <v>108</v>
      </c>
      <c r="AD1545" s="14">
        <f t="shared" si="0"/>
        <v>6.049444444444445E-3</v>
      </c>
    </row>
    <row r="1546" spans="1:30" x14ac:dyDescent="0.2">
      <c r="A1546" t="s">
        <v>143</v>
      </c>
      <c r="B1546" t="s">
        <v>127</v>
      </c>
      <c r="C1546" s="244">
        <v>36077</v>
      </c>
      <c r="D1546" s="244">
        <v>36341</v>
      </c>
      <c r="E1546">
        <v>1999</v>
      </c>
      <c r="F1546">
        <v>3</v>
      </c>
      <c r="G1546">
        <v>3</v>
      </c>
      <c r="H1546">
        <v>20.002612846548775</v>
      </c>
      <c r="I1546" s="2">
        <v>2.5351450443267822</v>
      </c>
      <c r="J1546" s="14" t="s">
        <v>17</v>
      </c>
      <c r="K1546" s="14" t="s">
        <v>17</v>
      </c>
      <c r="L1546" s="14">
        <v>5.56</v>
      </c>
      <c r="M1546" s="14">
        <v>4.4530000000000003</v>
      </c>
      <c r="N1546" s="14">
        <v>99.709940000000017</v>
      </c>
      <c r="O1546" s="14">
        <v>527</v>
      </c>
      <c r="P1546" s="169">
        <v>8.7190080000000003E-2</v>
      </c>
      <c r="Q1546" s="14">
        <v>0.75362070000000003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59">
        <v>0.71194000000000002</v>
      </c>
      <c r="Y1546" s="14">
        <v>108</v>
      </c>
      <c r="AD1546" s="14">
        <f t="shared" si="0"/>
        <v>6.5920370370370369E-3</v>
      </c>
    </row>
    <row r="1547" spans="1:30" x14ac:dyDescent="0.2">
      <c r="A1547" t="s">
        <v>143</v>
      </c>
      <c r="B1547" t="s">
        <v>127</v>
      </c>
      <c r="C1547" s="244">
        <v>36077</v>
      </c>
      <c r="D1547" s="244">
        <v>36341</v>
      </c>
      <c r="E1547">
        <v>1999</v>
      </c>
      <c r="F1547">
        <v>3</v>
      </c>
      <c r="G1547">
        <v>4</v>
      </c>
      <c r="H1547">
        <v>32.117544232743874</v>
      </c>
      <c r="I1547" s="2">
        <v>2.3289804458618164</v>
      </c>
      <c r="J1547" s="14" t="s">
        <v>17</v>
      </c>
      <c r="K1547" s="14" t="s">
        <v>17</v>
      </c>
      <c r="L1547" s="14">
        <v>5.43</v>
      </c>
      <c r="M1547" s="14">
        <v>4.8150000000000004</v>
      </c>
      <c r="N1547" s="14">
        <v>103.22078000000002</v>
      </c>
      <c r="O1547" s="14">
        <v>556</v>
      </c>
      <c r="P1547" s="169">
        <v>8.8887320000000006E-2</v>
      </c>
      <c r="Q1547" s="14">
        <v>0.74877389999999999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59">
        <v>0.78854999999999997</v>
      </c>
      <c r="Y1547" s="14">
        <v>108</v>
      </c>
      <c r="AD1547" s="14">
        <f t="shared" si="0"/>
        <v>7.3013888888888885E-3</v>
      </c>
    </row>
    <row r="1548" spans="1:30" x14ac:dyDescent="0.2">
      <c r="A1548" t="s">
        <v>143</v>
      </c>
      <c r="B1548" t="s">
        <v>127</v>
      </c>
      <c r="C1548" s="244">
        <v>36077</v>
      </c>
      <c r="D1548" s="244">
        <v>36341</v>
      </c>
      <c r="E1548">
        <v>1999</v>
      </c>
      <c r="F1548">
        <v>3</v>
      </c>
      <c r="G1548">
        <v>5</v>
      </c>
      <c r="H1548">
        <v>36.354302977752425</v>
      </c>
      <c r="I1548" s="2">
        <v>2.3342170715332031</v>
      </c>
      <c r="J1548" s="14" t="s">
        <v>17</v>
      </c>
      <c r="K1548" s="14" t="s">
        <v>17</v>
      </c>
      <c r="L1548" s="14">
        <v>5.42</v>
      </c>
      <c r="M1548" s="14">
        <v>5.0049999999999999</v>
      </c>
      <c r="N1548" s="14">
        <v>86.595920000000007</v>
      </c>
      <c r="O1548" s="14">
        <v>489</v>
      </c>
      <c r="P1548" s="14">
        <v>9.44102E-2</v>
      </c>
      <c r="Q1548" s="14">
        <v>0.77425339999999998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59">
        <v>0.84509999999999996</v>
      </c>
      <c r="Y1548" s="14">
        <v>108</v>
      </c>
      <c r="AD1548" s="14">
        <f t="shared" si="0"/>
        <v>7.8250000000000004E-3</v>
      </c>
    </row>
    <row r="1549" spans="1:30" x14ac:dyDescent="0.2">
      <c r="A1549" t="s">
        <v>143</v>
      </c>
      <c r="B1549" t="s">
        <v>127</v>
      </c>
      <c r="C1549" s="244">
        <v>36077</v>
      </c>
      <c r="D1549" s="244">
        <v>36341</v>
      </c>
      <c r="E1549">
        <v>1999</v>
      </c>
      <c r="F1549">
        <v>3</v>
      </c>
      <c r="G1549">
        <v>6</v>
      </c>
      <c r="H1549">
        <v>56.910282715345119</v>
      </c>
      <c r="I1549" s="2">
        <v>2.3973712921142578</v>
      </c>
      <c r="J1549" s="14" t="s">
        <v>17</v>
      </c>
      <c r="K1549" s="14" t="s">
        <v>17</v>
      </c>
      <c r="L1549" s="14">
        <v>5.23</v>
      </c>
      <c r="M1549" s="14">
        <v>8.3680000000000003</v>
      </c>
      <c r="N1549" s="14">
        <v>67.596080000000015</v>
      </c>
      <c r="O1549" s="14">
        <v>487</v>
      </c>
      <c r="P1549" s="169">
        <v>8.8259850000000001E-2</v>
      </c>
      <c r="Q1549" s="14">
        <v>0.73261480000000001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59">
        <v>0.84992999999999996</v>
      </c>
      <c r="Y1549" s="14">
        <v>108</v>
      </c>
      <c r="AD1549" s="14">
        <f t="shared" si="0"/>
        <v>7.8697222222222224E-3</v>
      </c>
    </row>
    <row r="1550" spans="1:30" x14ac:dyDescent="0.2">
      <c r="A1550" t="s">
        <v>143</v>
      </c>
      <c r="B1550" t="s">
        <v>127</v>
      </c>
      <c r="C1550" s="244">
        <v>36077</v>
      </c>
      <c r="D1550" s="244">
        <v>36341</v>
      </c>
      <c r="E1550">
        <v>1999</v>
      </c>
      <c r="F1550">
        <v>3</v>
      </c>
      <c r="G1550">
        <v>7</v>
      </c>
      <c r="H1550">
        <v>54.241319520821449</v>
      </c>
      <c r="I1550" s="2">
        <v>2.4704797267913818</v>
      </c>
      <c r="J1550" s="14" t="s">
        <v>17</v>
      </c>
      <c r="K1550" s="14" t="s">
        <v>17</v>
      </c>
      <c r="L1550" s="14">
        <v>5.19</v>
      </c>
      <c r="M1550" s="14">
        <v>10.195</v>
      </c>
      <c r="N1550" s="14">
        <v>71.726479999999995</v>
      </c>
      <c r="O1550" s="14">
        <v>487</v>
      </c>
      <c r="P1550" s="14">
        <v>9.0750499999999998E-2</v>
      </c>
      <c r="Q1550" s="14">
        <v>0.76605270000000003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59">
        <v>0.86722999999999995</v>
      </c>
      <c r="Y1550" s="14">
        <v>108</v>
      </c>
      <c r="AD1550" s="14">
        <f t="shared" si="0"/>
        <v>8.0299074074074075E-3</v>
      </c>
    </row>
    <row r="1551" spans="1:30" x14ac:dyDescent="0.2">
      <c r="A1551" t="s">
        <v>143</v>
      </c>
      <c r="B1551" t="s">
        <v>127</v>
      </c>
      <c r="C1551" s="244">
        <v>36077</v>
      </c>
      <c r="D1551" s="244">
        <v>36341</v>
      </c>
      <c r="E1551">
        <v>1999</v>
      </c>
      <c r="F1551">
        <v>3</v>
      </c>
      <c r="G1551">
        <v>8</v>
      </c>
      <c r="H1551">
        <v>51.175740000000005</v>
      </c>
      <c r="I1551" s="2">
        <v>2.3470125198364258</v>
      </c>
      <c r="J1551" s="14" t="s">
        <v>17</v>
      </c>
      <c r="K1551" s="14" t="s">
        <v>17</v>
      </c>
      <c r="L1551" s="14">
        <v>5.4</v>
      </c>
      <c r="M1551" s="14">
        <v>6.44</v>
      </c>
      <c r="N1551" s="14">
        <v>49.319059999999993</v>
      </c>
      <c r="O1551" s="14">
        <v>531</v>
      </c>
      <c r="P1551" s="169">
        <v>8.3202040000000005E-2</v>
      </c>
      <c r="Q1551" s="14">
        <v>0.71881280000000003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4" t="s">
        <v>17</v>
      </c>
      <c r="Y1551" s="14" t="s">
        <v>17</v>
      </c>
      <c r="AD1551" s="14" t="s">
        <v>17</v>
      </c>
    </row>
    <row r="1552" spans="1:30" x14ac:dyDescent="0.2">
      <c r="A1552" t="s">
        <v>143</v>
      </c>
      <c r="B1552" t="s">
        <v>127</v>
      </c>
      <c r="C1552" s="244">
        <v>36077</v>
      </c>
      <c r="D1552" s="244">
        <v>36341</v>
      </c>
      <c r="E1552">
        <v>1999</v>
      </c>
      <c r="F1552">
        <v>3</v>
      </c>
      <c r="G1552">
        <v>9</v>
      </c>
      <c r="H1552">
        <v>39.981705365853649</v>
      </c>
      <c r="I1552" s="2">
        <v>2.6593873500823975</v>
      </c>
      <c r="J1552" s="14" t="s">
        <v>17</v>
      </c>
      <c r="K1552" s="14" t="s">
        <v>17</v>
      </c>
      <c r="L1552" s="14">
        <v>5.37</v>
      </c>
      <c r="M1552" s="14">
        <v>5.1890000000000001</v>
      </c>
      <c r="N1552" s="14">
        <v>72.449299999999994</v>
      </c>
      <c r="O1552" s="14">
        <v>518</v>
      </c>
      <c r="P1552" s="169">
        <v>8.2603079999999995E-2</v>
      </c>
      <c r="Q1552" s="14">
        <v>0.74387499999999995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AD1552" s="14" t="s">
        <v>17</v>
      </c>
    </row>
    <row r="1553" spans="1:30" x14ac:dyDescent="0.2">
      <c r="A1553" t="s">
        <v>143</v>
      </c>
      <c r="B1553" t="s">
        <v>127</v>
      </c>
      <c r="C1553" s="244">
        <v>36077</v>
      </c>
      <c r="D1553" s="244">
        <v>36341</v>
      </c>
      <c r="E1553">
        <v>1999</v>
      </c>
      <c r="F1553">
        <v>3</v>
      </c>
      <c r="G1553">
        <v>10</v>
      </c>
      <c r="H1553">
        <v>45.265745853658537</v>
      </c>
      <c r="I1553" s="2">
        <v>2.2532148361206055</v>
      </c>
      <c r="J1553" s="14" t="s">
        <v>17</v>
      </c>
      <c r="K1553" s="14" t="s">
        <v>17</v>
      </c>
      <c r="L1553" s="14">
        <v>5.23</v>
      </c>
      <c r="M1553" s="14">
        <v>6.9269999999999996</v>
      </c>
      <c r="N1553" s="14">
        <v>81.639440000000008</v>
      </c>
      <c r="O1553" s="14">
        <v>531</v>
      </c>
      <c r="P1553" s="169">
        <v>8.9595439999999998E-2</v>
      </c>
      <c r="Q1553" s="14">
        <v>0.76015449999999996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AD1553" s="14" t="s">
        <v>17</v>
      </c>
    </row>
    <row r="1554" spans="1:30" x14ac:dyDescent="0.2">
      <c r="A1554" t="s">
        <v>143</v>
      </c>
      <c r="B1554" t="s">
        <v>127</v>
      </c>
      <c r="C1554" s="244">
        <v>36077</v>
      </c>
      <c r="D1554" s="244">
        <v>36341</v>
      </c>
      <c r="E1554">
        <v>1999</v>
      </c>
      <c r="F1554">
        <v>3</v>
      </c>
      <c r="G1554">
        <v>11</v>
      </c>
      <c r="H1554">
        <v>57.203487804878051</v>
      </c>
      <c r="I1554" s="2">
        <v>2.3106412887573242</v>
      </c>
      <c r="J1554" s="14" t="s">
        <v>17</v>
      </c>
      <c r="K1554" s="14" t="s">
        <v>17</v>
      </c>
      <c r="L1554" s="14">
        <v>5.24</v>
      </c>
      <c r="M1554" s="14">
        <v>7.9930000000000003</v>
      </c>
      <c r="N1554" s="14">
        <v>114.26960000000001</v>
      </c>
      <c r="O1554" s="14">
        <v>558</v>
      </c>
      <c r="P1554" s="169">
        <v>8.8440420000000006E-2</v>
      </c>
      <c r="Q1554" s="14">
        <v>0.75637549999999998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AD1554" s="14" t="s">
        <v>17</v>
      </c>
    </row>
    <row r="1555" spans="1:30" x14ac:dyDescent="0.2">
      <c r="A1555" t="s">
        <v>143</v>
      </c>
      <c r="B1555" t="s">
        <v>127</v>
      </c>
      <c r="C1555" s="244">
        <v>36077</v>
      </c>
      <c r="D1555" s="244">
        <v>36341</v>
      </c>
      <c r="E1555">
        <v>1999</v>
      </c>
      <c r="F1555">
        <v>3</v>
      </c>
      <c r="G1555">
        <v>12</v>
      </c>
      <c r="H1555">
        <v>45.629542682926818</v>
      </c>
      <c r="I1555" s="2">
        <v>2.2928943634033203</v>
      </c>
      <c r="J1555" s="14" t="s">
        <v>17</v>
      </c>
      <c r="K1555" s="14" t="s">
        <v>17</v>
      </c>
      <c r="L1555" s="14">
        <v>5.32</v>
      </c>
      <c r="M1555" s="14">
        <v>5.673</v>
      </c>
      <c r="N1555" s="14">
        <v>96.92192</v>
      </c>
      <c r="O1555" s="14">
        <v>384</v>
      </c>
      <c r="P1555" s="169">
        <v>8.7864479999999995E-2</v>
      </c>
      <c r="Q1555" s="14">
        <v>0.76908730000000003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AD1555" s="14" t="s">
        <v>17</v>
      </c>
    </row>
    <row r="1556" spans="1:30" x14ac:dyDescent="0.2">
      <c r="A1556" t="s">
        <v>143</v>
      </c>
      <c r="B1556" t="s">
        <v>127</v>
      </c>
      <c r="C1556" s="244">
        <v>36077</v>
      </c>
      <c r="D1556" s="244">
        <v>36341</v>
      </c>
      <c r="E1556">
        <v>1999</v>
      </c>
      <c r="F1556">
        <v>3</v>
      </c>
      <c r="G1556">
        <v>13</v>
      </c>
      <c r="H1556">
        <v>60.436961951219509</v>
      </c>
      <c r="I1556" s="2">
        <v>2.4750096797943115</v>
      </c>
      <c r="J1556" s="14" t="s">
        <v>17</v>
      </c>
      <c r="K1556" s="14" t="s">
        <v>17</v>
      </c>
      <c r="L1556" s="14">
        <v>5.16</v>
      </c>
      <c r="M1556" s="14">
        <v>11.568</v>
      </c>
      <c r="N1556" s="14">
        <v>121.18802000000001</v>
      </c>
      <c r="O1556" s="14">
        <v>530</v>
      </c>
      <c r="P1556" s="169">
        <v>8.5573360000000001E-2</v>
      </c>
      <c r="Q1556" s="14">
        <v>0.75211620000000001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AD1556" s="14" t="s">
        <v>17</v>
      </c>
    </row>
    <row r="1557" spans="1:30" x14ac:dyDescent="0.2">
      <c r="A1557" t="s">
        <v>143</v>
      </c>
      <c r="B1557" t="s">
        <v>127</v>
      </c>
      <c r="C1557" s="244">
        <v>36077</v>
      </c>
      <c r="D1557" s="244">
        <v>36341</v>
      </c>
      <c r="E1557">
        <v>1999</v>
      </c>
      <c r="F1557">
        <v>3</v>
      </c>
      <c r="G1557">
        <v>14</v>
      </c>
      <c r="H1557">
        <v>44.017557073170728</v>
      </c>
      <c r="I1557" s="2">
        <v>2.4172976016998291</v>
      </c>
      <c r="J1557" s="14" t="s">
        <v>17</v>
      </c>
      <c r="K1557" s="14" t="s">
        <v>17</v>
      </c>
      <c r="L1557" s="14">
        <v>5.37</v>
      </c>
      <c r="M1557" s="14">
        <v>4.9210000000000003</v>
      </c>
      <c r="N1557" s="14">
        <v>59.645060000000001</v>
      </c>
      <c r="O1557" s="14">
        <v>437</v>
      </c>
      <c r="P1557" s="169">
        <v>8.9826459999999997E-2</v>
      </c>
      <c r="Q1557" s="14">
        <v>0.78617380000000003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AD1557" s="14" t="s">
        <v>17</v>
      </c>
    </row>
    <row r="1558" spans="1:30" x14ac:dyDescent="0.2">
      <c r="A1558" t="s">
        <v>143</v>
      </c>
      <c r="B1558" t="s">
        <v>127</v>
      </c>
      <c r="C1558" s="244">
        <v>36077</v>
      </c>
      <c r="D1558" s="244">
        <v>36341</v>
      </c>
      <c r="E1558">
        <v>1999</v>
      </c>
      <c r="F1558">
        <v>4</v>
      </c>
      <c r="G1558">
        <v>1</v>
      </c>
      <c r="H1558">
        <v>22.225693170731706</v>
      </c>
      <c r="I1558" s="2">
        <v>2.2363009452819824</v>
      </c>
      <c r="J1558" s="14" t="s">
        <v>17</v>
      </c>
      <c r="K1558" s="14" t="s">
        <v>17</v>
      </c>
      <c r="L1558" s="14">
        <v>5.74</v>
      </c>
      <c r="M1558" s="14">
        <v>4.3780000000000001</v>
      </c>
      <c r="N1558" s="14">
        <v>43.536500000000004</v>
      </c>
      <c r="O1558" s="14">
        <v>383</v>
      </c>
      <c r="P1558" s="169">
        <v>8.0969150000000004E-2</v>
      </c>
      <c r="Q1558" s="14">
        <v>0.71710529999999995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59">
        <v>0.71013999999999999</v>
      </c>
      <c r="Y1558" s="14">
        <v>108</v>
      </c>
      <c r="AD1558" s="14">
        <f t="shared" si="0"/>
        <v>6.5753703703703703E-3</v>
      </c>
    </row>
    <row r="1559" spans="1:30" x14ac:dyDescent="0.2">
      <c r="A1559" t="s">
        <v>143</v>
      </c>
      <c r="B1559" t="s">
        <v>127</v>
      </c>
      <c r="C1559" s="244">
        <v>36077</v>
      </c>
      <c r="D1559" s="244">
        <v>36341</v>
      </c>
      <c r="E1559">
        <v>1999</v>
      </c>
      <c r="F1559">
        <v>4</v>
      </c>
      <c r="G1559">
        <v>2</v>
      </c>
      <c r="H1559">
        <v>21.776587427267536</v>
      </c>
      <c r="I1559" s="2">
        <v>2.1789765357971191</v>
      </c>
      <c r="J1559" s="14" t="s">
        <v>17</v>
      </c>
      <c r="K1559" s="14" t="s">
        <v>17</v>
      </c>
      <c r="L1559" s="14">
        <v>5.8</v>
      </c>
      <c r="M1559" s="14">
        <v>4.1870000000000003</v>
      </c>
      <c r="N1559" s="14">
        <v>82.981819999999999</v>
      </c>
      <c r="O1559" s="14">
        <v>528</v>
      </c>
      <c r="P1559" s="169">
        <v>8.4788870000000002E-2</v>
      </c>
      <c r="Q1559" s="14">
        <v>0.70834779999999997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59">
        <v>0.56594999999999995</v>
      </c>
      <c r="Y1559" s="14">
        <v>108</v>
      </c>
      <c r="AD1559" s="14">
        <f t="shared" si="0"/>
        <v>5.2402777777777777E-3</v>
      </c>
    </row>
    <row r="1560" spans="1:30" x14ac:dyDescent="0.2">
      <c r="A1560" t="s">
        <v>143</v>
      </c>
      <c r="B1560" t="s">
        <v>127</v>
      </c>
      <c r="C1560" s="244">
        <v>36077</v>
      </c>
      <c r="D1560" s="244">
        <v>36341</v>
      </c>
      <c r="E1560">
        <v>1999</v>
      </c>
      <c r="F1560">
        <v>4</v>
      </c>
      <c r="G1560">
        <v>3</v>
      </c>
      <c r="H1560">
        <v>28.967573941814031</v>
      </c>
      <c r="I1560" s="2">
        <v>2.1353762149810791</v>
      </c>
      <c r="J1560" s="14" t="s">
        <v>17</v>
      </c>
      <c r="K1560" s="14" t="s">
        <v>17</v>
      </c>
      <c r="L1560" s="14">
        <v>5.51</v>
      </c>
      <c r="M1560" s="14">
        <v>4.0510000000000002</v>
      </c>
      <c r="N1560" s="14">
        <v>83.807900000000018</v>
      </c>
      <c r="O1560" s="14">
        <v>491</v>
      </c>
      <c r="P1560" s="169">
        <v>8.3416130000000005E-2</v>
      </c>
      <c r="Q1560" s="14">
        <v>0.72982630000000004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59">
        <v>0.69213999999999998</v>
      </c>
      <c r="Y1560" s="14">
        <v>108</v>
      </c>
      <c r="AD1560" s="14">
        <f t="shared" si="0"/>
        <v>6.4087037037037038E-3</v>
      </c>
    </row>
    <row r="1561" spans="1:30" x14ac:dyDescent="0.2">
      <c r="A1561" t="s">
        <v>143</v>
      </c>
      <c r="B1561" t="s">
        <v>127</v>
      </c>
      <c r="C1561" s="244">
        <v>36077</v>
      </c>
      <c r="D1561" s="244">
        <v>36341</v>
      </c>
      <c r="E1561">
        <v>1999</v>
      </c>
      <c r="F1561">
        <v>4</v>
      </c>
      <c r="G1561">
        <v>4</v>
      </c>
      <c r="H1561">
        <v>38.216176155162572</v>
      </c>
      <c r="I1561" s="2">
        <v>2.3083162307739258</v>
      </c>
      <c r="J1561" s="14" t="s">
        <v>17</v>
      </c>
      <c r="K1561" s="14" t="s">
        <v>17</v>
      </c>
      <c r="L1561" s="14">
        <v>5.62</v>
      </c>
      <c r="M1561" s="14">
        <v>5.5679999999999996</v>
      </c>
      <c r="N1561" s="14">
        <v>80.710100000000011</v>
      </c>
      <c r="O1561" s="14">
        <v>506</v>
      </c>
      <c r="P1561" s="169">
        <v>7.9543169999999996E-2</v>
      </c>
      <c r="Q1561" s="14">
        <v>0.70709639999999996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59">
        <v>0.75593999999999995</v>
      </c>
      <c r="Y1561" s="14">
        <v>108</v>
      </c>
      <c r="AD1561" s="14">
        <f t="shared" si="0"/>
        <v>6.9994444444444436E-3</v>
      </c>
    </row>
    <row r="1562" spans="1:30" x14ac:dyDescent="0.2">
      <c r="A1562" t="s">
        <v>143</v>
      </c>
      <c r="B1562" t="s">
        <v>127</v>
      </c>
      <c r="C1562" s="244">
        <v>36077</v>
      </c>
      <c r="D1562" s="244">
        <v>36341</v>
      </c>
      <c r="E1562">
        <v>1999</v>
      </c>
      <c r="F1562">
        <v>4</v>
      </c>
      <c r="G1562">
        <v>5</v>
      </c>
      <c r="H1562">
        <v>43.573584027381621</v>
      </c>
      <c r="I1562" s="2">
        <v>2.2241284847259521</v>
      </c>
      <c r="J1562" s="14" t="s">
        <v>17</v>
      </c>
      <c r="K1562" s="14" t="s">
        <v>17</v>
      </c>
      <c r="L1562" s="14">
        <v>5.33</v>
      </c>
      <c r="M1562" s="14">
        <v>10.215</v>
      </c>
      <c r="N1562" s="14">
        <v>91.242620000000016</v>
      </c>
      <c r="O1562" s="14">
        <v>563</v>
      </c>
      <c r="P1562" s="169">
        <v>8.5942160000000004E-2</v>
      </c>
      <c r="Q1562" s="14">
        <v>0.72146220000000005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59">
        <v>0.83296999999999999</v>
      </c>
      <c r="Y1562" s="14">
        <v>108</v>
      </c>
      <c r="AD1562" s="14">
        <f t="shared" si="0"/>
        <v>7.7126851851851853E-3</v>
      </c>
    </row>
    <row r="1563" spans="1:30" x14ac:dyDescent="0.2">
      <c r="A1563" t="s">
        <v>143</v>
      </c>
      <c r="B1563" t="s">
        <v>127</v>
      </c>
      <c r="C1563" s="244">
        <v>36077</v>
      </c>
      <c r="D1563" s="244">
        <v>36341</v>
      </c>
      <c r="E1563">
        <v>1999</v>
      </c>
      <c r="F1563">
        <v>4</v>
      </c>
      <c r="G1563">
        <v>6</v>
      </c>
      <c r="H1563">
        <v>45.954035733029087</v>
      </c>
      <c r="I1563" s="2">
        <v>2.1695511341094971</v>
      </c>
      <c r="J1563" s="14" t="s">
        <v>17</v>
      </c>
      <c r="K1563" s="14" t="s">
        <v>17</v>
      </c>
      <c r="L1563" s="14">
        <v>5.27</v>
      </c>
      <c r="M1563" s="14">
        <v>9.4380000000000006</v>
      </c>
      <c r="N1563" s="14">
        <v>103.9436</v>
      </c>
      <c r="O1563" s="14">
        <v>605</v>
      </c>
      <c r="P1563" s="14">
        <v>8.8526499999999994E-2</v>
      </c>
      <c r="Q1563" s="14">
        <v>0.76650839999999998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59">
        <v>0.85972999999999999</v>
      </c>
      <c r="Y1563" s="14">
        <v>108</v>
      </c>
      <c r="AD1563" s="14">
        <f t="shared" si="0"/>
        <v>7.9604629629629626E-3</v>
      </c>
    </row>
    <row r="1564" spans="1:30" x14ac:dyDescent="0.2">
      <c r="A1564" t="s">
        <v>143</v>
      </c>
      <c r="B1564" t="s">
        <v>127</v>
      </c>
      <c r="C1564" s="244">
        <v>36077</v>
      </c>
      <c r="D1564" s="244">
        <v>36341</v>
      </c>
      <c r="E1564">
        <v>1999</v>
      </c>
      <c r="F1564">
        <v>4</v>
      </c>
      <c r="G1564">
        <v>7</v>
      </c>
      <c r="H1564">
        <v>57.009777432972051</v>
      </c>
      <c r="I1564" s="2">
        <v>2.6698286533355713</v>
      </c>
      <c r="J1564" s="14" t="s">
        <v>17</v>
      </c>
      <c r="K1564" s="14" t="s">
        <v>17</v>
      </c>
      <c r="L1564" s="14">
        <v>5.22</v>
      </c>
      <c r="M1564" s="14">
        <v>7.6609999999999996</v>
      </c>
      <c r="N1564" s="14">
        <v>84.427459999999996</v>
      </c>
      <c r="O1564" s="14">
        <v>551</v>
      </c>
      <c r="P1564" s="169">
        <v>9.0441510000000003E-2</v>
      </c>
      <c r="Q1564" s="14">
        <v>0.77060249999999997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60">
        <v>0.87983</v>
      </c>
      <c r="Y1564" s="14">
        <v>108</v>
      </c>
      <c r="AD1564" s="14">
        <f t="shared" si="0"/>
        <v>8.1465740740740734E-3</v>
      </c>
    </row>
    <row r="1565" spans="1:30" x14ac:dyDescent="0.2">
      <c r="A1565" t="s">
        <v>143</v>
      </c>
      <c r="B1565" t="s">
        <v>127</v>
      </c>
      <c r="C1565" s="244">
        <v>36077</v>
      </c>
      <c r="D1565" s="244">
        <v>36341</v>
      </c>
      <c r="E1565">
        <v>1999</v>
      </c>
      <c r="F1565">
        <v>4</v>
      </c>
      <c r="G1565">
        <v>8</v>
      </c>
      <c r="H1565">
        <v>43.073875121951218</v>
      </c>
      <c r="I1565" s="2">
        <v>2.1174135208129883</v>
      </c>
      <c r="J1565" s="14" t="s">
        <v>17</v>
      </c>
      <c r="K1565" s="14" t="s">
        <v>17</v>
      </c>
      <c r="L1565" s="14">
        <v>5.64</v>
      </c>
      <c r="M1565" s="14">
        <v>5.7030000000000003</v>
      </c>
      <c r="N1565" s="14">
        <v>39.819140000000004</v>
      </c>
      <c r="O1565" s="14">
        <v>585</v>
      </c>
      <c r="P1565" s="169">
        <v>8.6049210000000001E-2</v>
      </c>
      <c r="Q1565" s="14">
        <v>0.70359499999999997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4" t="s">
        <v>17</v>
      </c>
      <c r="Y1565" s="14" t="s">
        <v>17</v>
      </c>
      <c r="AD1565" s="14" t="s">
        <v>17</v>
      </c>
    </row>
    <row r="1566" spans="1:30" x14ac:dyDescent="0.2">
      <c r="A1566" t="s">
        <v>143</v>
      </c>
      <c r="B1566" t="s">
        <v>127</v>
      </c>
      <c r="C1566" s="244">
        <v>36077</v>
      </c>
      <c r="D1566" s="244">
        <v>36341</v>
      </c>
      <c r="E1566">
        <v>1999</v>
      </c>
      <c r="F1566">
        <v>4</v>
      </c>
      <c r="G1566">
        <v>9</v>
      </c>
      <c r="H1566">
        <v>42.055409268292678</v>
      </c>
      <c r="I1566" s="2">
        <v>2.1404318809509277</v>
      </c>
      <c r="J1566" s="14" t="s">
        <v>17</v>
      </c>
      <c r="K1566" s="14" t="s">
        <v>17</v>
      </c>
      <c r="L1566" s="14">
        <v>5.69</v>
      </c>
      <c r="M1566" s="14">
        <v>6.26</v>
      </c>
      <c r="N1566" s="14">
        <v>66.666740000000004</v>
      </c>
      <c r="O1566" s="14">
        <v>519</v>
      </c>
      <c r="P1566" s="169">
        <v>9.5403639999999998E-2</v>
      </c>
      <c r="Q1566" s="14">
        <v>0.802145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AD1566" s="14" t="s">
        <v>17</v>
      </c>
    </row>
    <row r="1567" spans="1:30" x14ac:dyDescent="0.2">
      <c r="A1567" t="s">
        <v>143</v>
      </c>
      <c r="B1567" t="s">
        <v>127</v>
      </c>
      <c r="C1567" s="244">
        <v>36077</v>
      </c>
      <c r="D1567" s="244">
        <v>36341</v>
      </c>
      <c r="E1567">
        <v>1999</v>
      </c>
      <c r="F1567">
        <v>4</v>
      </c>
      <c r="G1567">
        <v>10</v>
      </c>
      <c r="H1567">
        <v>52.556556585365861</v>
      </c>
      <c r="I1567" s="2">
        <v>2.275970458984375</v>
      </c>
      <c r="J1567" s="14" t="s">
        <v>17</v>
      </c>
      <c r="K1567" s="14" t="s">
        <v>17</v>
      </c>
      <c r="L1567" s="14">
        <v>5.46</v>
      </c>
      <c r="M1567" s="14">
        <v>6.8090000000000002</v>
      </c>
      <c r="N1567" s="14">
        <v>108.48703999999999</v>
      </c>
      <c r="O1567" s="14">
        <v>585</v>
      </c>
      <c r="P1567" s="169">
        <v>8.5159090000000007E-2</v>
      </c>
      <c r="Q1567" s="14">
        <v>0.72637269999999998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AD1567" s="14" t="s">
        <v>17</v>
      </c>
    </row>
    <row r="1568" spans="1:30" x14ac:dyDescent="0.2">
      <c r="A1568" t="s">
        <v>143</v>
      </c>
      <c r="B1568" t="s">
        <v>127</v>
      </c>
      <c r="C1568" s="244">
        <v>36077</v>
      </c>
      <c r="D1568" s="244">
        <v>36341</v>
      </c>
      <c r="E1568">
        <v>1999</v>
      </c>
      <c r="F1568">
        <v>4</v>
      </c>
      <c r="G1568">
        <v>11</v>
      </c>
      <c r="H1568">
        <v>45.543189999999996</v>
      </c>
      <c r="I1568" s="2">
        <v>2.320683479309082</v>
      </c>
      <c r="J1568" s="14" t="s">
        <v>17</v>
      </c>
      <c r="K1568" s="14" t="s">
        <v>17</v>
      </c>
      <c r="L1568" s="14">
        <v>5.59</v>
      </c>
      <c r="M1568" s="14">
        <v>8.99</v>
      </c>
      <c r="N1568" s="14">
        <v>97.334960000000009</v>
      </c>
      <c r="O1568" s="14">
        <v>457</v>
      </c>
      <c r="P1568" s="169">
        <v>9.3944150000000004E-2</v>
      </c>
      <c r="Q1568" s="14">
        <v>0.81216520000000003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AD1568" s="14" t="s">
        <v>17</v>
      </c>
    </row>
    <row r="1569" spans="1:30" x14ac:dyDescent="0.2">
      <c r="A1569" t="s">
        <v>143</v>
      </c>
      <c r="B1569" t="s">
        <v>127</v>
      </c>
      <c r="C1569" s="244">
        <v>36077</v>
      </c>
      <c r="D1569" s="244">
        <v>36341</v>
      </c>
      <c r="E1569">
        <v>1999</v>
      </c>
      <c r="F1569">
        <v>4</v>
      </c>
      <c r="G1569">
        <v>12</v>
      </c>
      <c r="H1569">
        <v>45.047178536585371</v>
      </c>
      <c r="I1569" s="2">
        <v>2.259413480758667</v>
      </c>
      <c r="J1569" s="14" t="s">
        <v>17</v>
      </c>
      <c r="K1569" s="14" t="s">
        <v>17</v>
      </c>
      <c r="L1569" s="14">
        <v>5.48</v>
      </c>
      <c r="M1569" s="14">
        <v>12.398999999999999</v>
      </c>
      <c r="N1569" s="14">
        <v>79.884020000000007</v>
      </c>
      <c r="O1569" s="14">
        <v>428</v>
      </c>
      <c r="P1569" s="169">
        <v>8.2982680000000003E-2</v>
      </c>
      <c r="Q1569" s="14">
        <v>0.72970970000000002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AD1569" s="14" t="s">
        <v>17</v>
      </c>
    </row>
    <row r="1570" spans="1:30" x14ac:dyDescent="0.2">
      <c r="A1570" t="s">
        <v>143</v>
      </c>
      <c r="B1570" t="s">
        <v>127</v>
      </c>
      <c r="C1570" s="244">
        <v>36077</v>
      </c>
      <c r="D1570" s="244">
        <v>36341</v>
      </c>
      <c r="E1570">
        <v>1999</v>
      </c>
      <c r="F1570">
        <v>4</v>
      </c>
      <c r="G1570">
        <v>13</v>
      </c>
      <c r="H1570">
        <v>57.33983414634146</v>
      </c>
      <c r="I1570" s="2">
        <v>2.2874290943145752</v>
      </c>
      <c r="J1570" s="14" t="s">
        <v>17</v>
      </c>
      <c r="K1570" s="14" t="s">
        <v>17</v>
      </c>
      <c r="L1570" s="14">
        <v>5.18</v>
      </c>
      <c r="M1570" s="14">
        <v>11.8</v>
      </c>
      <c r="N1570" s="14">
        <v>120.25868000000001</v>
      </c>
      <c r="O1570" s="14">
        <v>607</v>
      </c>
      <c r="P1570" s="169">
        <v>8.8718939999999996E-2</v>
      </c>
      <c r="Q1570" s="14">
        <v>0.75334699999999999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AD1570" s="14" t="s">
        <v>17</v>
      </c>
    </row>
    <row r="1571" spans="1:30" x14ac:dyDescent="0.2">
      <c r="A1571" t="s">
        <v>143</v>
      </c>
      <c r="B1571" t="s">
        <v>127</v>
      </c>
      <c r="C1571" s="244">
        <v>36077</v>
      </c>
      <c r="D1571" s="244">
        <v>36341</v>
      </c>
      <c r="E1571">
        <v>1999</v>
      </c>
      <c r="F1571">
        <v>4</v>
      </c>
      <c r="G1571">
        <v>14</v>
      </c>
      <c r="H1571">
        <v>44.738539999999986</v>
      </c>
      <c r="I1571" s="2">
        <v>2.3042750358581543</v>
      </c>
      <c r="J1571" s="14" t="s">
        <v>17</v>
      </c>
      <c r="K1571" s="14" t="s">
        <v>17</v>
      </c>
      <c r="L1571" s="14">
        <v>5.73</v>
      </c>
      <c r="M1571" s="14">
        <v>6.3339999999999996</v>
      </c>
      <c r="N1571" s="14">
        <v>69.041719999999998</v>
      </c>
      <c r="O1571" s="14">
        <v>455</v>
      </c>
      <c r="P1571" s="169">
        <v>8.8652120000000001E-2</v>
      </c>
      <c r="Q1571" s="14">
        <v>0.74737050000000005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AD1571" s="14" t="s">
        <v>17</v>
      </c>
    </row>
    <row r="1572" spans="1:30" x14ac:dyDescent="0.2">
      <c r="A1572" t="s">
        <v>143</v>
      </c>
      <c r="B1572" t="s">
        <v>128</v>
      </c>
      <c r="C1572" s="244">
        <v>36445</v>
      </c>
      <c r="D1572" s="244">
        <v>36690</v>
      </c>
      <c r="E1572">
        <v>2000</v>
      </c>
      <c r="F1572">
        <v>1</v>
      </c>
      <c r="G1572">
        <v>1</v>
      </c>
      <c r="H1572">
        <v>19.898302439024388</v>
      </c>
      <c r="I1572" s="3">
        <v>2.4515621662139893</v>
      </c>
      <c r="J1572" s="14" t="s">
        <v>17</v>
      </c>
      <c r="K1572" s="14" t="s">
        <v>17</v>
      </c>
      <c r="L1572" s="14" t="s">
        <v>17</v>
      </c>
      <c r="M1572" s="14" t="s">
        <v>17</v>
      </c>
      <c r="N1572" s="14" t="s">
        <v>17</v>
      </c>
      <c r="O1572" s="14" t="s">
        <v>17</v>
      </c>
      <c r="P1572" s="14" t="s">
        <v>17</v>
      </c>
      <c r="Q1572" s="14" t="s">
        <v>17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61">
        <v>0.46301999999999999</v>
      </c>
      <c r="Y1572" s="14">
        <v>78</v>
      </c>
      <c r="AD1572" s="14">
        <f t="shared" si="0"/>
        <v>5.9361538461538462E-3</v>
      </c>
    </row>
    <row r="1573" spans="1:30" x14ac:dyDescent="0.2">
      <c r="A1573" t="s">
        <v>143</v>
      </c>
      <c r="B1573" t="s">
        <v>128</v>
      </c>
      <c r="C1573" s="244">
        <v>36445</v>
      </c>
      <c r="D1573" s="244">
        <v>36690</v>
      </c>
      <c r="E1573">
        <v>2000</v>
      </c>
      <c r="F1573">
        <v>1</v>
      </c>
      <c r="G1573">
        <v>2</v>
      </c>
      <c r="H1573">
        <v>19.009985365853659</v>
      </c>
      <c r="I1573" s="3">
        <v>2.4906442165374756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62">
        <v>0.42146</v>
      </c>
      <c r="Y1573" s="14">
        <v>78</v>
      </c>
      <c r="AD1573" s="14">
        <f t="shared" si="0"/>
        <v>5.4033333333333338E-3</v>
      </c>
    </row>
    <row r="1574" spans="1:30" x14ac:dyDescent="0.2">
      <c r="A1574" t="s">
        <v>143</v>
      </c>
      <c r="B1574" t="s">
        <v>128</v>
      </c>
      <c r="C1574" s="244">
        <v>36445</v>
      </c>
      <c r="D1574" s="244">
        <v>36690</v>
      </c>
      <c r="E1574">
        <v>2000</v>
      </c>
      <c r="F1574">
        <v>1</v>
      </c>
      <c r="G1574">
        <v>3</v>
      </c>
      <c r="H1574">
        <v>41.928565853658533</v>
      </c>
      <c r="I1574" s="3">
        <v>2.23380446434021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62">
        <v>0.81581000000000004</v>
      </c>
      <c r="Y1574" s="14">
        <v>78</v>
      </c>
      <c r="AD1574" s="14">
        <f t="shared" si="0"/>
        <v>1.0459102564102565E-2</v>
      </c>
    </row>
    <row r="1575" spans="1:30" x14ac:dyDescent="0.2">
      <c r="A1575" t="s">
        <v>143</v>
      </c>
      <c r="B1575" t="s">
        <v>128</v>
      </c>
      <c r="C1575" s="244">
        <v>36445</v>
      </c>
      <c r="D1575" s="244">
        <v>36690</v>
      </c>
      <c r="E1575">
        <v>2000</v>
      </c>
      <c r="F1575">
        <v>1</v>
      </c>
      <c r="G1575">
        <v>4</v>
      </c>
      <c r="H1575">
        <v>30.558107317073169</v>
      </c>
      <c r="I1575" s="3">
        <v>2.2379496097564697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62">
        <v>0.64161000000000001</v>
      </c>
      <c r="Y1575" s="14">
        <v>78</v>
      </c>
      <c r="AD1575" s="14">
        <f t="shared" si="0"/>
        <v>8.2257692307692309E-3</v>
      </c>
    </row>
    <row r="1576" spans="1:30" x14ac:dyDescent="0.2">
      <c r="A1576" t="s">
        <v>143</v>
      </c>
      <c r="B1576" t="s">
        <v>128</v>
      </c>
      <c r="C1576" s="244">
        <v>36445</v>
      </c>
      <c r="D1576" s="244">
        <v>36690</v>
      </c>
      <c r="E1576">
        <v>2000</v>
      </c>
      <c r="F1576">
        <v>1</v>
      </c>
      <c r="G1576">
        <v>5</v>
      </c>
      <c r="H1576">
        <v>39.441278048780489</v>
      </c>
      <c r="I1576" s="3">
        <v>2.3429486751556396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62">
        <v>0.80081000000000002</v>
      </c>
      <c r="Y1576" s="14">
        <v>78</v>
      </c>
      <c r="AD1576" s="14">
        <f t="shared" si="0"/>
        <v>1.0266794871794872E-2</v>
      </c>
    </row>
    <row r="1577" spans="1:30" x14ac:dyDescent="0.2">
      <c r="A1577" t="s">
        <v>143</v>
      </c>
      <c r="B1577" t="s">
        <v>128</v>
      </c>
      <c r="C1577" s="244">
        <v>36445</v>
      </c>
      <c r="D1577" s="244">
        <v>36690</v>
      </c>
      <c r="E1577">
        <v>2000</v>
      </c>
      <c r="F1577">
        <v>1</v>
      </c>
      <c r="G1577">
        <v>6</v>
      </c>
      <c r="H1577">
        <v>45.304170731707316</v>
      </c>
      <c r="I1577" s="3">
        <v>2.3071639537811279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62">
        <v>0.83164000000000005</v>
      </c>
      <c r="Y1577" s="14">
        <v>78</v>
      </c>
      <c r="AD1577" s="14">
        <f t="shared" si="0"/>
        <v>1.0662051282051282E-2</v>
      </c>
    </row>
    <row r="1578" spans="1:30" x14ac:dyDescent="0.2">
      <c r="A1578" t="s">
        <v>143</v>
      </c>
      <c r="B1578" t="s">
        <v>128</v>
      </c>
      <c r="C1578" s="244">
        <v>36445</v>
      </c>
      <c r="D1578" s="244">
        <v>36690</v>
      </c>
      <c r="E1578">
        <v>2000</v>
      </c>
      <c r="F1578">
        <v>1</v>
      </c>
      <c r="G1578">
        <v>7</v>
      </c>
      <c r="H1578">
        <v>42.994546341463405</v>
      </c>
      <c r="I1578" s="3">
        <v>2.492811918258667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62">
        <v>0.87736999999999998</v>
      </c>
      <c r="Y1578" s="14">
        <v>78</v>
      </c>
      <c r="AD1578" s="14">
        <f t="shared" si="0"/>
        <v>1.1248333333333332E-2</v>
      </c>
    </row>
    <row r="1579" spans="1:30" x14ac:dyDescent="0.2">
      <c r="A1579" t="s">
        <v>143</v>
      </c>
      <c r="B1579" t="s">
        <v>128</v>
      </c>
      <c r="C1579" s="244">
        <v>36445</v>
      </c>
      <c r="D1579" s="244">
        <v>36690</v>
      </c>
      <c r="E1579">
        <v>2000</v>
      </c>
      <c r="F1579">
        <v>1</v>
      </c>
      <c r="G1579">
        <v>8</v>
      </c>
      <c r="H1579">
        <v>25.405868292682921</v>
      </c>
      <c r="I1579" s="3">
        <v>2.2814347743988037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4" t="s">
        <v>17</v>
      </c>
      <c r="Y1579" s="14" t="s">
        <v>17</v>
      </c>
      <c r="AD1579" s="14" t="s">
        <v>17</v>
      </c>
    </row>
    <row r="1580" spans="1:30" x14ac:dyDescent="0.2">
      <c r="A1580" t="s">
        <v>143</v>
      </c>
      <c r="B1580" t="s">
        <v>128</v>
      </c>
      <c r="C1580" s="244">
        <v>36445</v>
      </c>
      <c r="D1580" s="244">
        <v>36690</v>
      </c>
      <c r="E1580">
        <v>2000</v>
      </c>
      <c r="F1580">
        <v>1</v>
      </c>
      <c r="G1580">
        <v>9</v>
      </c>
      <c r="H1580">
        <v>39.796604878048775</v>
      </c>
      <c r="I1580" s="3">
        <v>2.3987574577331543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AD1580" s="14" t="s">
        <v>17</v>
      </c>
    </row>
    <row r="1581" spans="1:30" x14ac:dyDescent="0.2">
      <c r="A1581" t="s">
        <v>143</v>
      </c>
      <c r="B1581" t="s">
        <v>128</v>
      </c>
      <c r="C1581" s="244">
        <v>36445</v>
      </c>
      <c r="D1581" s="244">
        <v>36690</v>
      </c>
      <c r="E1581">
        <v>2000</v>
      </c>
      <c r="F1581">
        <v>1</v>
      </c>
      <c r="G1581">
        <v>10</v>
      </c>
      <c r="H1581">
        <v>41.21791219512194</v>
      </c>
      <c r="I1581" s="3">
        <v>2.3722727298736572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AD1581" s="14" t="s">
        <v>17</v>
      </c>
    </row>
    <row r="1582" spans="1:30" x14ac:dyDescent="0.2">
      <c r="A1582" t="s">
        <v>143</v>
      </c>
      <c r="B1582" t="s">
        <v>128</v>
      </c>
      <c r="C1582" s="244">
        <v>36445</v>
      </c>
      <c r="D1582" s="244">
        <v>36690</v>
      </c>
      <c r="E1582">
        <v>2000</v>
      </c>
      <c r="F1582">
        <v>1</v>
      </c>
      <c r="G1582">
        <v>11</v>
      </c>
      <c r="H1582">
        <v>44.948843902439016</v>
      </c>
      <c r="I1582" s="3">
        <v>2.445462703704834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AD1582" s="14" t="s">
        <v>17</v>
      </c>
    </row>
    <row r="1583" spans="1:30" x14ac:dyDescent="0.2">
      <c r="A1583" t="s">
        <v>143</v>
      </c>
      <c r="B1583" t="s">
        <v>128</v>
      </c>
      <c r="C1583" s="244">
        <v>36445</v>
      </c>
      <c r="D1583" s="244">
        <v>36690</v>
      </c>
      <c r="E1583">
        <v>2000</v>
      </c>
      <c r="F1583">
        <v>1</v>
      </c>
      <c r="G1583">
        <v>12</v>
      </c>
      <c r="H1583">
        <v>43.172209756097566</v>
      </c>
      <c r="I1583" s="3">
        <v>2.4000935554504395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AD1583" s="14" t="s">
        <v>17</v>
      </c>
    </row>
    <row r="1584" spans="1:30" x14ac:dyDescent="0.2">
      <c r="A1584" t="s">
        <v>143</v>
      </c>
      <c r="B1584" t="s">
        <v>128</v>
      </c>
      <c r="C1584" s="244">
        <v>36445</v>
      </c>
      <c r="D1584" s="244">
        <v>36690</v>
      </c>
      <c r="E1584">
        <v>2000</v>
      </c>
      <c r="F1584">
        <v>1</v>
      </c>
      <c r="G1584">
        <v>13</v>
      </c>
      <c r="H1584">
        <v>44.59351707317073</v>
      </c>
      <c r="I1584" s="3">
        <v>2.7098264694213867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AD1584" s="14" t="s">
        <v>17</v>
      </c>
    </row>
    <row r="1585" spans="1:30" x14ac:dyDescent="0.2">
      <c r="A1585" t="s">
        <v>143</v>
      </c>
      <c r="B1585" t="s">
        <v>128</v>
      </c>
      <c r="C1585" s="244">
        <v>36445</v>
      </c>
      <c r="D1585" s="244">
        <v>36690</v>
      </c>
      <c r="E1585">
        <v>2000</v>
      </c>
      <c r="F1585">
        <v>1</v>
      </c>
      <c r="G1585">
        <v>14</v>
      </c>
      <c r="H1585">
        <v>35.177356097560974</v>
      </c>
      <c r="I1585" s="3">
        <v>2.4341855049133301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AD1585" s="14" t="s">
        <v>17</v>
      </c>
    </row>
    <row r="1586" spans="1:30" x14ac:dyDescent="0.2">
      <c r="A1586" t="s">
        <v>143</v>
      </c>
      <c r="B1586" t="s">
        <v>128</v>
      </c>
      <c r="C1586" s="244">
        <v>36445</v>
      </c>
      <c r="D1586" s="244">
        <v>36690</v>
      </c>
      <c r="E1586">
        <v>2000</v>
      </c>
      <c r="F1586">
        <v>2</v>
      </c>
      <c r="G1586">
        <v>1</v>
      </c>
      <c r="H1586">
        <v>15.456717073170731</v>
      </c>
      <c r="I1586" s="3">
        <v>2.4175541400909424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62">
        <v>0.45107000000000003</v>
      </c>
      <c r="Y1586" s="14">
        <v>78</v>
      </c>
      <c r="AD1586" s="14">
        <f t="shared" ref="AD1586:AD1644" si="1">X1586/Y1586</f>
        <v>5.7829487179487183E-3</v>
      </c>
    </row>
    <row r="1587" spans="1:30" x14ac:dyDescent="0.2">
      <c r="A1587" t="s">
        <v>143</v>
      </c>
      <c r="B1587" t="s">
        <v>128</v>
      </c>
      <c r="C1587" s="244">
        <v>36445</v>
      </c>
      <c r="D1587" s="244">
        <v>36690</v>
      </c>
      <c r="E1587">
        <v>2000</v>
      </c>
      <c r="F1587">
        <v>2</v>
      </c>
      <c r="G1587">
        <v>2</v>
      </c>
      <c r="H1587">
        <v>23.096243902439024</v>
      </c>
      <c r="I1587" s="3">
        <v>2.3812661170959473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62">
        <v>0.54300000000000004</v>
      </c>
      <c r="Y1587" s="14">
        <v>78</v>
      </c>
      <c r="AD1587" s="14">
        <f t="shared" si="1"/>
        <v>6.9615384615384617E-3</v>
      </c>
    </row>
    <row r="1588" spans="1:30" x14ac:dyDescent="0.2">
      <c r="A1588" t="s">
        <v>143</v>
      </c>
      <c r="B1588" t="s">
        <v>128</v>
      </c>
      <c r="C1588" s="244">
        <v>36445</v>
      </c>
      <c r="D1588" s="244">
        <v>36690</v>
      </c>
      <c r="E1588">
        <v>2000</v>
      </c>
      <c r="F1588">
        <v>2</v>
      </c>
      <c r="G1588">
        <v>3</v>
      </c>
      <c r="H1588">
        <v>25.938858536585364</v>
      </c>
      <c r="I1588" s="3">
        <v>2.327160120010376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62">
        <v>0.69713000000000003</v>
      </c>
      <c r="Y1588" s="14">
        <v>78</v>
      </c>
      <c r="AD1588" s="14">
        <f t="shared" si="1"/>
        <v>8.9375641025641033E-3</v>
      </c>
    </row>
    <row r="1589" spans="1:30" x14ac:dyDescent="0.2">
      <c r="A1589" t="s">
        <v>143</v>
      </c>
      <c r="B1589" t="s">
        <v>128</v>
      </c>
      <c r="C1589" s="244">
        <v>36445</v>
      </c>
      <c r="D1589" s="244">
        <v>36690</v>
      </c>
      <c r="E1589">
        <v>2000</v>
      </c>
      <c r="F1589">
        <v>2</v>
      </c>
      <c r="G1589">
        <v>4</v>
      </c>
      <c r="H1589">
        <v>36.243336585365846</v>
      </c>
      <c r="I1589" s="3">
        <v>2.3489339351654053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62">
        <v>0.71472000000000002</v>
      </c>
      <c r="Y1589" s="14">
        <v>78</v>
      </c>
      <c r="AD1589" s="14">
        <f t="shared" si="1"/>
        <v>9.1630769230769231E-3</v>
      </c>
    </row>
    <row r="1590" spans="1:30" x14ac:dyDescent="0.2">
      <c r="A1590" t="s">
        <v>143</v>
      </c>
      <c r="B1590" t="s">
        <v>128</v>
      </c>
      <c r="C1590" s="244">
        <v>36445</v>
      </c>
      <c r="D1590" s="244">
        <v>36690</v>
      </c>
      <c r="E1590">
        <v>2000</v>
      </c>
      <c r="F1590">
        <v>2</v>
      </c>
      <c r="G1590">
        <v>5</v>
      </c>
      <c r="H1590">
        <v>42.106229268292672</v>
      </c>
      <c r="I1590" s="3">
        <v>2.2695176601409912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62">
        <v>0.80618000000000001</v>
      </c>
      <c r="Y1590" s="14">
        <v>78</v>
      </c>
      <c r="AD1590" s="14">
        <f t="shared" si="1"/>
        <v>1.0335641025641025E-2</v>
      </c>
    </row>
    <row r="1591" spans="1:30" x14ac:dyDescent="0.2">
      <c r="A1591" t="s">
        <v>143</v>
      </c>
      <c r="B1591" t="s">
        <v>128</v>
      </c>
      <c r="C1591" s="244">
        <v>36445</v>
      </c>
      <c r="D1591" s="244">
        <v>36690</v>
      </c>
      <c r="E1591">
        <v>2000</v>
      </c>
      <c r="F1591">
        <v>2</v>
      </c>
      <c r="G1591">
        <v>6</v>
      </c>
      <c r="H1591">
        <v>49.035102439024392</v>
      </c>
      <c r="I1591" s="3">
        <v>2.3454420566558838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62">
        <v>0.88263000000000003</v>
      </c>
      <c r="Y1591" s="14">
        <v>78</v>
      </c>
      <c r="AD1591" s="14">
        <f t="shared" si="1"/>
        <v>1.1315769230769232E-2</v>
      </c>
    </row>
    <row r="1592" spans="1:30" x14ac:dyDescent="0.2">
      <c r="A1592" t="s">
        <v>143</v>
      </c>
      <c r="B1592" t="s">
        <v>128</v>
      </c>
      <c r="C1592" s="244">
        <v>36445</v>
      </c>
      <c r="D1592" s="244">
        <v>36690</v>
      </c>
      <c r="E1592">
        <v>2000</v>
      </c>
      <c r="F1592">
        <v>2</v>
      </c>
      <c r="G1592">
        <v>7</v>
      </c>
      <c r="H1592">
        <v>39.441278048780489</v>
      </c>
      <c r="I1592" s="3">
        <v>2.4104948043823242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62">
        <v>0.88575000000000004</v>
      </c>
      <c r="Y1592" s="14">
        <v>78</v>
      </c>
      <c r="AD1592" s="14">
        <f t="shared" si="1"/>
        <v>1.1355769230769232E-2</v>
      </c>
    </row>
    <row r="1593" spans="1:30" x14ac:dyDescent="0.2">
      <c r="A1593" t="s">
        <v>143</v>
      </c>
      <c r="B1593" t="s">
        <v>128</v>
      </c>
      <c r="C1593" s="244">
        <v>36445</v>
      </c>
      <c r="D1593" s="244">
        <v>36690</v>
      </c>
      <c r="E1593">
        <v>2000</v>
      </c>
      <c r="F1593">
        <v>2</v>
      </c>
      <c r="G1593">
        <v>8</v>
      </c>
      <c r="H1593">
        <v>30.025117073170726</v>
      </c>
      <c r="I1593" s="3">
        <v>2.2872538566589355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4" t="s">
        <v>17</v>
      </c>
      <c r="Y1593" s="14" t="s">
        <v>17</v>
      </c>
      <c r="AD1593" s="14" t="s">
        <v>17</v>
      </c>
    </row>
    <row r="1594" spans="1:30" x14ac:dyDescent="0.2">
      <c r="A1594" t="s">
        <v>143</v>
      </c>
      <c r="B1594" t="s">
        <v>128</v>
      </c>
      <c r="C1594" s="244">
        <v>36445</v>
      </c>
      <c r="D1594" s="244">
        <v>36690</v>
      </c>
      <c r="E1594">
        <v>2000</v>
      </c>
      <c r="F1594">
        <v>2</v>
      </c>
      <c r="G1594">
        <v>9</v>
      </c>
      <c r="H1594">
        <v>45.837160975609748</v>
      </c>
      <c r="I1594" s="3">
        <v>2.3815879821777344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AD1594" s="14" t="s">
        <v>17</v>
      </c>
    </row>
    <row r="1595" spans="1:30" x14ac:dyDescent="0.2">
      <c r="A1595" t="s">
        <v>143</v>
      </c>
      <c r="B1595" t="s">
        <v>128</v>
      </c>
      <c r="C1595" s="244">
        <v>36445</v>
      </c>
      <c r="D1595" s="244">
        <v>36690</v>
      </c>
      <c r="E1595">
        <v>2000</v>
      </c>
      <c r="F1595">
        <v>2</v>
      </c>
      <c r="G1595">
        <v>10</v>
      </c>
      <c r="H1595">
        <v>42.816882926829265</v>
      </c>
      <c r="I1595" s="3">
        <v>2.2973809242248535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AD1595" s="14" t="s">
        <v>17</v>
      </c>
    </row>
    <row r="1596" spans="1:30" x14ac:dyDescent="0.2">
      <c r="A1596" t="s">
        <v>143</v>
      </c>
      <c r="B1596" t="s">
        <v>128</v>
      </c>
      <c r="C1596" s="244">
        <v>36445</v>
      </c>
      <c r="D1596" s="244">
        <v>36690</v>
      </c>
      <c r="E1596">
        <v>2000</v>
      </c>
      <c r="F1596">
        <v>2</v>
      </c>
      <c r="G1596">
        <v>11</v>
      </c>
      <c r="H1596">
        <v>38.908287804878043</v>
      </c>
      <c r="I1596" s="3">
        <v>2.3805446624755859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AD1596" s="14" t="s">
        <v>17</v>
      </c>
    </row>
    <row r="1597" spans="1:30" x14ac:dyDescent="0.2">
      <c r="A1597" t="s">
        <v>143</v>
      </c>
      <c r="B1597" t="s">
        <v>128</v>
      </c>
      <c r="C1597" s="244">
        <v>36445</v>
      </c>
      <c r="D1597" s="244">
        <v>36690</v>
      </c>
      <c r="E1597">
        <v>2000</v>
      </c>
      <c r="F1597">
        <v>2</v>
      </c>
      <c r="G1597">
        <v>12</v>
      </c>
      <c r="H1597">
        <v>46.370151219512195</v>
      </c>
      <c r="I1597" s="3">
        <v>2.3202955722808838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AD1597" s="14" t="s">
        <v>17</v>
      </c>
    </row>
    <row r="1598" spans="1:30" x14ac:dyDescent="0.2">
      <c r="A1598" t="s">
        <v>143</v>
      </c>
      <c r="B1598" t="s">
        <v>128</v>
      </c>
      <c r="C1598" s="244">
        <v>36445</v>
      </c>
      <c r="D1598" s="244">
        <v>36690</v>
      </c>
      <c r="E1598">
        <v>2000</v>
      </c>
      <c r="F1598">
        <v>2</v>
      </c>
      <c r="G1598">
        <v>13</v>
      </c>
      <c r="H1598">
        <v>33.045395121951216</v>
      </c>
      <c r="I1598" s="3">
        <v>2.4919323921203613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AD1598" s="14" t="s">
        <v>17</v>
      </c>
    </row>
    <row r="1599" spans="1:30" x14ac:dyDescent="0.2">
      <c r="A1599" t="s">
        <v>143</v>
      </c>
      <c r="B1599" t="s">
        <v>128</v>
      </c>
      <c r="C1599" s="244">
        <v>36445</v>
      </c>
      <c r="D1599" s="244">
        <v>36690</v>
      </c>
      <c r="E1599">
        <v>2000</v>
      </c>
      <c r="F1599">
        <v>2</v>
      </c>
      <c r="G1599">
        <v>14</v>
      </c>
      <c r="H1599">
        <v>45.304170731707316</v>
      </c>
      <c r="I1599" s="3">
        <v>2.4630081653594971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AD1599" s="14" t="s">
        <v>17</v>
      </c>
    </row>
    <row r="1600" spans="1:30" x14ac:dyDescent="0.2">
      <c r="A1600" t="s">
        <v>143</v>
      </c>
      <c r="B1600" t="s">
        <v>128</v>
      </c>
      <c r="C1600" s="244">
        <v>36445</v>
      </c>
      <c r="D1600" s="244">
        <v>36690</v>
      </c>
      <c r="E1600">
        <v>2000</v>
      </c>
      <c r="F1600">
        <v>3</v>
      </c>
      <c r="G1600">
        <v>1</v>
      </c>
      <c r="H1600">
        <v>22.207926829268292</v>
      </c>
      <c r="I1600" s="3">
        <v>2.449451208114624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62">
        <v>0.49324000000000001</v>
      </c>
      <c r="Y1600" s="14">
        <v>78</v>
      </c>
      <c r="AD1600" s="14">
        <f t="shared" si="1"/>
        <v>6.3235897435897437E-3</v>
      </c>
    </row>
    <row r="1601" spans="1:30" x14ac:dyDescent="0.2">
      <c r="A1601" t="s">
        <v>143</v>
      </c>
      <c r="B1601" t="s">
        <v>128</v>
      </c>
      <c r="C1601" s="244">
        <v>36445</v>
      </c>
      <c r="D1601" s="244">
        <v>36690</v>
      </c>
      <c r="E1601">
        <v>2000</v>
      </c>
      <c r="F1601">
        <v>3</v>
      </c>
      <c r="G1601">
        <v>2</v>
      </c>
      <c r="H1601">
        <v>21.497273170731702</v>
      </c>
      <c r="I1601" s="3">
        <v>2.4038221836090088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62">
        <v>0.57167999999999997</v>
      </c>
      <c r="Y1601" s="14">
        <v>78</v>
      </c>
      <c r="AD1601" s="14">
        <f t="shared" si="1"/>
        <v>7.3292307692307684E-3</v>
      </c>
    </row>
    <row r="1602" spans="1:30" x14ac:dyDescent="0.2">
      <c r="A1602" t="s">
        <v>143</v>
      </c>
      <c r="B1602" t="s">
        <v>128</v>
      </c>
      <c r="C1602" s="244">
        <v>36445</v>
      </c>
      <c r="D1602" s="244">
        <v>36690</v>
      </c>
      <c r="E1602">
        <v>2000</v>
      </c>
      <c r="F1602">
        <v>3</v>
      </c>
      <c r="G1602">
        <v>3</v>
      </c>
      <c r="H1602">
        <v>30.202780487804876</v>
      </c>
      <c r="I1602" s="3">
        <v>2.5412957668304443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62">
        <v>0.69825999999999999</v>
      </c>
      <c r="Y1602" s="14">
        <v>78</v>
      </c>
      <c r="AD1602" s="14">
        <f t="shared" si="1"/>
        <v>8.9520512820512824E-3</v>
      </c>
    </row>
    <row r="1603" spans="1:30" x14ac:dyDescent="0.2">
      <c r="A1603" t="s">
        <v>143</v>
      </c>
      <c r="B1603" t="s">
        <v>128</v>
      </c>
      <c r="C1603" s="244">
        <v>36445</v>
      </c>
      <c r="D1603" s="244">
        <v>36690</v>
      </c>
      <c r="E1603">
        <v>2000</v>
      </c>
      <c r="F1603">
        <v>3</v>
      </c>
      <c r="G1603">
        <v>4</v>
      </c>
      <c r="H1603">
        <v>37.309317073170732</v>
      </c>
      <c r="I1603" s="3">
        <v>2.2172200679779053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62">
        <v>0.76922999999999997</v>
      </c>
      <c r="Y1603" s="14">
        <v>78</v>
      </c>
      <c r="AD1603" s="14">
        <f t="shared" si="1"/>
        <v>9.8619230769230772E-3</v>
      </c>
    </row>
    <row r="1604" spans="1:30" x14ac:dyDescent="0.2">
      <c r="A1604" t="s">
        <v>143</v>
      </c>
      <c r="B1604" t="s">
        <v>128</v>
      </c>
      <c r="C1604" s="244">
        <v>36445</v>
      </c>
      <c r="D1604" s="244">
        <v>36690</v>
      </c>
      <c r="E1604">
        <v>2000</v>
      </c>
      <c r="F1604">
        <v>3</v>
      </c>
      <c r="G1604">
        <v>5</v>
      </c>
      <c r="H1604">
        <v>37.486980487804878</v>
      </c>
      <c r="I1604" s="3">
        <v>2.3829505443572998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62">
        <v>0.86660000000000004</v>
      </c>
      <c r="Y1604" s="14">
        <v>78</v>
      </c>
      <c r="AD1604" s="14">
        <f t="shared" si="1"/>
        <v>1.1110256410256411E-2</v>
      </c>
    </row>
    <row r="1605" spans="1:30" x14ac:dyDescent="0.2">
      <c r="A1605" t="s">
        <v>143</v>
      </c>
      <c r="B1605" t="s">
        <v>128</v>
      </c>
      <c r="C1605" s="244">
        <v>36445</v>
      </c>
      <c r="D1605" s="244">
        <v>36690</v>
      </c>
      <c r="E1605">
        <v>2000</v>
      </c>
      <c r="F1605">
        <v>3</v>
      </c>
      <c r="G1605">
        <v>6</v>
      </c>
      <c r="H1605">
        <v>54.542668292682926</v>
      </c>
      <c r="I1605" s="3">
        <v>2.5086183547973633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62">
        <v>0.83277999999999996</v>
      </c>
      <c r="Y1605" s="14">
        <v>78</v>
      </c>
      <c r="AD1605" s="14">
        <f t="shared" si="1"/>
        <v>1.0676666666666666E-2</v>
      </c>
    </row>
    <row r="1606" spans="1:30" x14ac:dyDescent="0.2">
      <c r="A1606" t="s">
        <v>143</v>
      </c>
      <c r="B1606" t="s">
        <v>128</v>
      </c>
      <c r="C1606" s="244">
        <v>36445</v>
      </c>
      <c r="D1606" s="244">
        <v>36690</v>
      </c>
      <c r="E1606">
        <v>2000</v>
      </c>
      <c r="F1606">
        <v>3</v>
      </c>
      <c r="G1606">
        <v>7</v>
      </c>
      <c r="H1606">
        <v>45.659497560975616</v>
      </c>
      <c r="I1606" s="3">
        <v>2.5945978164672852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62">
        <v>0.88763999999999998</v>
      </c>
      <c r="Y1606" s="14">
        <v>78</v>
      </c>
      <c r="AD1606" s="14">
        <f t="shared" si="1"/>
        <v>1.1379999999999999E-2</v>
      </c>
    </row>
    <row r="1607" spans="1:30" x14ac:dyDescent="0.2">
      <c r="A1607" t="s">
        <v>143</v>
      </c>
      <c r="B1607" t="s">
        <v>128</v>
      </c>
      <c r="C1607" s="244">
        <v>36445</v>
      </c>
      <c r="D1607" s="244">
        <v>36690</v>
      </c>
      <c r="E1607">
        <v>2000</v>
      </c>
      <c r="F1607">
        <v>3</v>
      </c>
      <c r="G1607">
        <v>8</v>
      </c>
      <c r="H1607">
        <v>44.948843902439016</v>
      </c>
      <c r="I1607" s="3">
        <v>2.3846356868743896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4" t="s">
        <v>17</v>
      </c>
      <c r="Y1607" s="14" t="s">
        <v>17</v>
      </c>
      <c r="AD1607" s="14" t="s">
        <v>17</v>
      </c>
    </row>
    <row r="1608" spans="1:30" x14ac:dyDescent="0.2">
      <c r="A1608" t="s">
        <v>143</v>
      </c>
      <c r="B1608" t="s">
        <v>128</v>
      </c>
      <c r="C1608" s="244">
        <v>36445</v>
      </c>
      <c r="D1608" s="244">
        <v>36690</v>
      </c>
      <c r="E1608">
        <v>2000</v>
      </c>
      <c r="F1608">
        <v>3</v>
      </c>
      <c r="G1608">
        <v>9</v>
      </c>
      <c r="H1608">
        <v>38.197634146341457</v>
      </c>
      <c r="I1608" s="3">
        <v>2.3169689178466797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AD1608" s="14" t="s">
        <v>17</v>
      </c>
    </row>
    <row r="1609" spans="1:30" x14ac:dyDescent="0.2">
      <c r="A1609" t="s">
        <v>143</v>
      </c>
      <c r="B1609" t="s">
        <v>128</v>
      </c>
      <c r="C1609" s="244">
        <v>36445</v>
      </c>
      <c r="D1609" s="244">
        <v>36690</v>
      </c>
      <c r="E1609">
        <v>2000</v>
      </c>
      <c r="F1609">
        <v>3</v>
      </c>
      <c r="G1609">
        <v>10</v>
      </c>
      <c r="H1609">
        <v>48.857439024390239</v>
      </c>
      <c r="I1609" s="3">
        <v>2.2844033241271973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AD1609" s="14" t="s">
        <v>17</v>
      </c>
    </row>
    <row r="1610" spans="1:30" x14ac:dyDescent="0.2">
      <c r="A1610" t="s">
        <v>143</v>
      </c>
      <c r="B1610" t="s">
        <v>128</v>
      </c>
      <c r="C1610" s="244">
        <v>36445</v>
      </c>
      <c r="D1610" s="244">
        <v>36690</v>
      </c>
      <c r="E1610">
        <v>2000</v>
      </c>
      <c r="F1610">
        <v>3</v>
      </c>
      <c r="G1610">
        <v>11</v>
      </c>
      <c r="H1610">
        <v>48.502112195121953</v>
      </c>
      <c r="I1610" s="3">
        <v>2.1423103809356689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AD1610" s="14" t="s">
        <v>17</v>
      </c>
    </row>
    <row r="1611" spans="1:30" x14ac:dyDescent="0.2">
      <c r="A1611" t="s">
        <v>143</v>
      </c>
      <c r="B1611" t="s">
        <v>128</v>
      </c>
      <c r="C1611" s="244">
        <v>36445</v>
      </c>
      <c r="D1611" s="244">
        <v>36690</v>
      </c>
      <c r="E1611">
        <v>2000</v>
      </c>
      <c r="F1611">
        <v>3</v>
      </c>
      <c r="G1611">
        <v>12</v>
      </c>
      <c r="H1611">
        <v>35.710346341463413</v>
      </c>
      <c r="I1611" s="3">
        <v>2.3692944049835205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AD1611" s="14" t="s">
        <v>17</v>
      </c>
    </row>
    <row r="1612" spans="1:30" x14ac:dyDescent="0.2">
      <c r="A1612" t="s">
        <v>143</v>
      </c>
      <c r="B1612" t="s">
        <v>128</v>
      </c>
      <c r="C1612" s="244">
        <v>36445</v>
      </c>
      <c r="D1612" s="244">
        <v>36690</v>
      </c>
      <c r="E1612">
        <v>2000</v>
      </c>
      <c r="F1612">
        <v>3</v>
      </c>
      <c r="G1612">
        <v>13</v>
      </c>
      <c r="H1612">
        <v>33.223058536585363</v>
      </c>
      <c r="I1612" s="3">
        <v>2.8322412967681885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AD1612" s="14" t="s">
        <v>17</v>
      </c>
    </row>
    <row r="1613" spans="1:30" x14ac:dyDescent="0.2">
      <c r="A1613" t="s">
        <v>143</v>
      </c>
      <c r="B1613" t="s">
        <v>128</v>
      </c>
      <c r="C1613" s="244">
        <v>36445</v>
      </c>
      <c r="D1613" s="244">
        <v>36690</v>
      </c>
      <c r="E1613">
        <v>2000</v>
      </c>
      <c r="F1613">
        <v>3</v>
      </c>
      <c r="G1613">
        <v>14</v>
      </c>
      <c r="H1613">
        <v>34.289039024390242</v>
      </c>
      <c r="I1613" s="3">
        <v>2.4173130989074707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AD1613" s="14" t="s">
        <v>17</v>
      </c>
    </row>
    <row r="1614" spans="1:30" x14ac:dyDescent="0.2">
      <c r="A1614" t="s">
        <v>143</v>
      </c>
      <c r="B1614" t="s">
        <v>128</v>
      </c>
      <c r="C1614" s="244">
        <v>36445</v>
      </c>
      <c r="D1614" s="244">
        <v>36690</v>
      </c>
      <c r="E1614">
        <v>2000</v>
      </c>
      <c r="F1614">
        <v>4</v>
      </c>
      <c r="G1614">
        <v>1</v>
      </c>
      <c r="H1614">
        <v>24.33988780487805</v>
      </c>
      <c r="I1614" s="3">
        <v>2.7324731349945068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62">
        <v>0.53298999999999996</v>
      </c>
      <c r="Y1614" s="14">
        <v>78</v>
      </c>
      <c r="AD1614" s="14">
        <f t="shared" si="1"/>
        <v>6.8332051282051281E-3</v>
      </c>
    </row>
    <row r="1615" spans="1:30" x14ac:dyDescent="0.2">
      <c r="A1615" t="s">
        <v>143</v>
      </c>
      <c r="B1615" t="s">
        <v>128</v>
      </c>
      <c r="C1615" s="244">
        <v>36445</v>
      </c>
      <c r="D1615" s="244">
        <v>36690</v>
      </c>
      <c r="E1615">
        <v>2000</v>
      </c>
      <c r="F1615">
        <v>4</v>
      </c>
      <c r="G1615">
        <v>2</v>
      </c>
      <c r="H1615">
        <v>33.223058536585363</v>
      </c>
      <c r="I1615" s="3">
        <v>2.4357287883758545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62">
        <v>0.55822000000000005</v>
      </c>
      <c r="Y1615" s="14">
        <v>78</v>
      </c>
      <c r="AD1615" s="14">
        <f t="shared" si="1"/>
        <v>7.1566666666666671E-3</v>
      </c>
    </row>
    <row r="1616" spans="1:30" x14ac:dyDescent="0.2">
      <c r="A1616" t="s">
        <v>143</v>
      </c>
      <c r="B1616" t="s">
        <v>128</v>
      </c>
      <c r="C1616" s="244">
        <v>36445</v>
      </c>
      <c r="D1616" s="244">
        <v>36690</v>
      </c>
      <c r="E1616">
        <v>2000</v>
      </c>
      <c r="F1616">
        <v>4</v>
      </c>
      <c r="G1616">
        <v>3</v>
      </c>
      <c r="H1616">
        <v>33.756048780487802</v>
      </c>
      <c r="I1616" s="3">
        <v>2.4288938045501709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62">
        <v>0.73651</v>
      </c>
      <c r="Y1616" s="14">
        <v>78</v>
      </c>
      <c r="AD1616" s="14">
        <f t="shared" si="1"/>
        <v>9.4424358974358972E-3</v>
      </c>
    </row>
    <row r="1617" spans="1:30" x14ac:dyDescent="0.2">
      <c r="A1617" t="s">
        <v>143</v>
      </c>
      <c r="B1617" t="s">
        <v>128</v>
      </c>
      <c r="C1617" s="244">
        <v>36445</v>
      </c>
      <c r="D1617" s="244">
        <v>36690</v>
      </c>
      <c r="E1617">
        <v>2000</v>
      </c>
      <c r="F1617">
        <v>4</v>
      </c>
      <c r="G1617">
        <v>4</v>
      </c>
      <c r="H1617">
        <v>40.507258536585368</v>
      </c>
      <c r="I1617" s="3">
        <v>2.6473257541656494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62">
        <v>0.81089999999999995</v>
      </c>
      <c r="Y1617" s="14">
        <v>78</v>
      </c>
      <c r="AD1617" s="14">
        <f t="shared" si="1"/>
        <v>1.0396153846153845E-2</v>
      </c>
    </row>
    <row r="1618" spans="1:30" x14ac:dyDescent="0.2">
      <c r="A1618" t="s">
        <v>143</v>
      </c>
      <c r="B1618" t="s">
        <v>128</v>
      </c>
      <c r="C1618" s="244">
        <v>36445</v>
      </c>
      <c r="D1618" s="244">
        <v>36690</v>
      </c>
      <c r="E1618">
        <v>2000</v>
      </c>
      <c r="F1618">
        <v>4</v>
      </c>
      <c r="G1618">
        <v>5</v>
      </c>
      <c r="H1618">
        <v>47.258468292682927</v>
      </c>
      <c r="I1618" s="3">
        <v>2.1618285179138184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62">
        <v>0.83977000000000002</v>
      </c>
      <c r="Y1618" s="14">
        <v>78</v>
      </c>
      <c r="AD1618" s="14">
        <f t="shared" si="1"/>
        <v>1.0766282051282052E-2</v>
      </c>
    </row>
    <row r="1619" spans="1:30" x14ac:dyDescent="0.2">
      <c r="A1619" t="s">
        <v>143</v>
      </c>
      <c r="B1619" t="s">
        <v>128</v>
      </c>
      <c r="C1619" s="244">
        <v>36445</v>
      </c>
      <c r="D1619" s="244">
        <v>36690</v>
      </c>
      <c r="E1619">
        <v>2000</v>
      </c>
      <c r="F1619">
        <v>4</v>
      </c>
      <c r="G1619">
        <v>6</v>
      </c>
      <c r="H1619">
        <v>42.639219512195119</v>
      </c>
      <c r="I1619" s="3">
        <v>2.8021440505981445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62">
        <v>0.87458000000000002</v>
      </c>
      <c r="Y1619" s="14">
        <v>78</v>
      </c>
      <c r="AD1619" s="14">
        <f t="shared" si="1"/>
        <v>1.1212564102564103E-2</v>
      </c>
    </row>
    <row r="1620" spans="1:30" x14ac:dyDescent="0.2">
      <c r="A1620" t="s">
        <v>143</v>
      </c>
      <c r="B1620" t="s">
        <v>128</v>
      </c>
      <c r="C1620" s="244">
        <v>36445</v>
      </c>
      <c r="D1620" s="244">
        <v>36690</v>
      </c>
      <c r="E1620">
        <v>2000</v>
      </c>
      <c r="F1620">
        <v>4</v>
      </c>
      <c r="G1620">
        <v>7</v>
      </c>
      <c r="H1620">
        <v>29.492126829268294</v>
      </c>
      <c r="I1620" s="3">
        <v>2.9266200065612793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62">
        <v>0.89178000000000002</v>
      </c>
      <c r="Y1620" s="14">
        <v>78</v>
      </c>
      <c r="AD1620" s="14">
        <f t="shared" si="1"/>
        <v>1.1433076923076923E-2</v>
      </c>
    </row>
    <row r="1621" spans="1:30" x14ac:dyDescent="0.2">
      <c r="A1621" t="s">
        <v>143</v>
      </c>
      <c r="B1621" t="s">
        <v>128</v>
      </c>
      <c r="C1621" s="244">
        <v>36445</v>
      </c>
      <c r="D1621" s="244">
        <v>36690</v>
      </c>
      <c r="E1621">
        <v>2000</v>
      </c>
      <c r="F1621">
        <v>4</v>
      </c>
      <c r="G1621">
        <v>8</v>
      </c>
      <c r="H1621">
        <v>45.481834146341463</v>
      </c>
      <c r="I1621" s="3">
        <v>2.4059741497039795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4" t="s">
        <v>17</v>
      </c>
      <c r="Y1621" s="14" t="s">
        <v>17</v>
      </c>
      <c r="AD1621" s="14" t="s">
        <v>17</v>
      </c>
    </row>
    <row r="1622" spans="1:30" x14ac:dyDescent="0.2">
      <c r="A1622" t="s">
        <v>143</v>
      </c>
      <c r="B1622" t="s">
        <v>128</v>
      </c>
      <c r="C1622" s="244">
        <v>36445</v>
      </c>
      <c r="D1622" s="244">
        <v>36690</v>
      </c>
      <c r="E1622">
        <v>2000</v>
      </c>
      <c r="F1622">
        <v>4</v>
      </c>
      <c r="G1622">
        <v>9</v>
      </c>
      <c r="H1622">
        <v>46.90314146341462</v>
      </c>
      <c r="I1622" s="3">
        <v>2.7134850025177002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AD1622" s="14" t="s">
        <v>17</v>
      </c>
    </row>
    <row r="1623" spans="1:30" x14ac:dyDescent="0.2">
      <c r="A1623" t="s">
        <v>143</v>
      </c>
      <c r="B1623" t="s">
        <v>128</v>
      </c>
      <c r="C1623" s="244">
        <v>36445</v>
      </c>
      <c r="D1623" s="244">
        <v>36690</v>
      </c>
      <c r="E1623">
        <v>2000</v>
      </c>
      <c r="F1623">
        <v>4</v>
      </c>
      <c r="G1623">
        <v>10</v>
      </c>
      <c r="H1623">
        <v>44.948843902439016</v>
      </c>
      <c r="I1623" s="3">
        <v>2.5064237117767334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AD1623" s="14" t="s">
        <v>17</v>
      </c>
    </row>
    <row r="1624" spans="1:30" x14ac:dyDescent="0.2">
      <c r="A1624" t="s">
        <v>143</v>
      </c>
      <c r="B1624" t="s">
        <v>128</v>
      </c>
      <c r="C1624" s="244">
        <v>36445</v>
      </c>
      <c r="D1624" s="244">
        <v>36690</v>
      </c>
      <c r="E1624">
        <v>2000</v>
      </c>
      <c r="F1624">
        <v>4</v>
      </c>
      <c r="G1624">
        <v>11</v>
      </c>
      <c r="H1624">
        <v>43.172209756097566</v>
      </c>
      <c r="I1624" s="3">
        <v>2.5561144351959229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AD1624" s="14" t="s">
        <v>17</v>
      </c>
    </row>
    <row r="1625" spans="1:30" x14ac:dyDescent="0.2">
      <c r="A1625" t="s">
        <v>143</v>
      </c>
      <c r="B1625" t="s">
        <v>128</v>
      </c>
      <c r="C1625" s="244">
        <v>36445</v>
      </c>
      <c r="D1625" s="244">
        <v>36690</v>
      </c>
      <c r="E1625">
        <v>2000</v>
      </c>
      <c r="F1625">
        <v>4</v>
      </c>
      <c r="G1625">
        <v>12</v>
      </c>
      <c r="H1625">
        <v>39.263614634146343</v>
      </c>
      <c r="I1625" s="3">
        <v>2.3942701816558838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AD1625" s="14" t="s">
        <v>17</v>
      </c>
    </row>
    <row r="1626" spans="1:30" x14ac:dyDescent="0.2">
      <c r="A1626" t="s">
        <v>143</v>
      </c>
      <c r="B1626" t="s">
        <v>128</v>
      </c>
      <c r="C1626" s="244">
        <v>36445</v>
      </c>
      <c r="D1626" s="244">
        <v>36690</v>
      </c>
      <c r="E1626">
        <v>2000</v>
      </c>
      <c r="F1626">
        <v>4</v>
      </c>
      <c r="G1626">
        <v>13</v>
      </c>
      <c r="H1626">
        <v>38.55296097560975</v>
      </c>
      <c r="I1626" s="3">
        <v>2.9157044887542725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AD1626" s="14" t="s">
        <v>17</v>
      </c>
    </row>
    <row r="1627" spans="1:30" x14ac:dyDescent="0.2">
      <c r="A1627" t="s">
        <v>143</v>
      </c>
      <c r="B1627" t="s">
        <v>128</v>
      </c>
      <c r="C1627" s="244">
        <v>36445</v>
      </c>
      <c r="D1627" s="244">
        <v>36690</v>
      </c>
      <c r="E1627">
        <v>2000</v>
      </c>
      <c r="F1627">
        <v>4</v>
      </c>
      <c r="G1627">
        <v>14</v>
      </c>
      <c r="H1627">
        <v>45.481834146341463</v>
      </c>
      <c r="I1627" s="3">
        <v>2.699784517288208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AD1627" s="14" t="s">
        <v>17</v>
      </c>
    </row>
    <row r="1628" spans="1:30" x14ac:dyDescent="0.2">
      <c r="A1628" t="s">
        <v>143</v>
      </c>
      <c r="B1628" t="s">
        <v>128</v>
      </c>
      <c r="C1628" s="244" t="s">
        <v>280</v>
      </c>
      <c r="D1628" s="244">
        <v>37057</v>
      </c>
      <c r="E1628">
        <v>2001</v>
      </c>
      <c r="F1628">
        <v>1</v>
      </c>
      <c r="G1628">
        <v>1</v>
      </c>
      <c r="H1628">
        <v>19.883221707317073</v>
      </c>
      <c r="I1628">
        <v>1.7824994325637817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58">
        <v>0.19869999999999999</v>
      </c>
      <c r="Y1628" s="14">
        <v>55</v>
      </c>
      <c r="AD1628" s="14">
        <f t="shared" si="1"/>
        <v>3.6127272727272727E-3</v>
      </c>
    </row>
    <row r="1629" spans="1:30" x14ac:dyDescent="0.2">
      <c r="A1629" t="s">
        <v>143</v>
      </c>
      <c r="B1629" t="s">
        <v>128</v>
      </c>
      <c r="C1629" s="244" t="s">
        <v>280</v>
      </c>
      <c r="D1629" s="244">
        <v>37057</v>
      </c>
      <c r="E1629">
        <v>2001</v>
      </c>
      <c r="F1629">
        <v>1</v>
      </c>
      <c r="G1629">
        <v>2</v>
      </c>
      <c r="H1629">
        <v>21.87656390243902</v>
      </c>
      <c r="I1629">
        <v>1.7587274312973022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59">
        <v>0.27033000000000001</v>
      </c>
      <c r="Y1629" s="14">
        <v>55</v>
      </c>
      <c r="AD1629" s="14">
        <f t="shared" si="1"/>
        <v>4.9150909090909098E-3</v>
      </c>
    </row>
    <row r="1630" spans="1:30" x14ac:dyDescent="0.2">
      <c r="A1630" t="s">
        <v>143</v>
      </c>
      <c r="B1630" t="s">
        <v>128</v>
      </c>
      <c r="C1630" s="244" t="s">
        <v>280</v>
      </c>
      <c r="D1630" s="244">
        <v>37057</v>
      </c>
      <c r="E1630">
        <v>2001</v>
      </c>
      <c r="F1630">
        <v>1</v>
      </c>
      <c r="G1630">
        <v>3</v>
      </c>
      <c r="H1630">
        <v>28.553402926829278</v>
      </c>
      <c r="I1630" s="4">
        <v>2.3739864826202393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59">
        <v>0.30431000000000002</v>
      </c>
      <c r="Y1630" s="14">
        <v>55</v>
      </c>
      <c r="AD1630" s="14">
        <f t="shared" si="1"/>
        <v>5.5329090909090909E-3</v>
      </c>
    </row>
    <row r="1631" spans="1:30" x14ac:dyDescent="0.2">
      <c r="A1631" t="s">
        <v>143</v>
      </c>
      <c r="B1631" t="s">
        <v>128</v>
      </c>
      <c r="C1631" s="244" t="s">
        <v>280</v>
      </c>
      <c r="D1631" s="244">
        <v>37057</v>
      </c>
      <c r="E1631">
        <v>2001</v>
      </c>
      <c r="F1631">
        <v>1</v>
      </c>
      <c r="G1631">
        <v>4</v>
      </c>
      <c r="H1631">
        <v>35.570901219512194</v>
      </c>
      <c r="I1631" s="4">
        <v>2.3523025512695312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59">
        <v>0.4204</v>
      </c>
      <c r="Y1631" s="14">
        <v>55</v>
      </c>
      <c r="AD1631" s="14">
        <f t="shared" si="1"/>
        <v>7.6436363636363637E-3</v>
      </c>
    </row>
    <row r="1632" spans="1:30" x14ac:dyDescent="0.2">
      <c r="A1632" t="s">
        <v>143</v>
      </c>
      <c r="B1632" t="s">
        <v>128</v>
      </c>
      <c r="C1632" s="244" t="s">
        <v>280</v>
      </c>
      <c r="D1632" s="244">
        <v>37057</v>
      </c>
      <c r="E1632">
        <v>2001</v>
      </c>
      <c r="F1632">
        <v>1</v>
      </c>
      <c r="G1632">
        <v>5</v>
      </c>
      <c r="H1632">
        <v>25.629393658536582</v>
      </c>
      <c r="I1632" s="4">
        <v>2.5509121417999268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59">
        <v>0.29605999999999999</v>
      </c>
      <c r="Y1632" s="14">
        <v>55</v>
      </c>
      <c r="AD1632" s="14">
        <f t="shared" si="1"/>
        <v>5.382909090909091E-3</v>
      </c>
    </row>
    <row r="1633" spans="1:30" x14ac:dyDescent="0.2">
      <c r="A1633" t="s">
        <v>143</v>
      </c>
      <c r="B1633" t="s">
        <v>128</v>
      </c>
      <c r="C1633" s="244" t="s">
        <v>280</v>
      </c>
      <c r="D1633" s="244">
        <v>37057</v>
      </c>
      <c r="E1633">
        <v>2001</v>
      </c>
      <c r="F1633">
        <v>1</v>
      </c>
      <c r="G1633">
        <v>6</v>
      </c>
      <c r="H1633">
        <v>31.201000975609755</v>
      </c>
      <c r="I1633" s="4">
        <v>2.5631973743438721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59">
        <v>0.42513000000000001</v>
      </c>
      <c r="Y1633" s="14">
        <v>55</v>
      </c>
      <c r="AD1633" s="14">
        <f t="shared" si="1"/>
        <v>7.7296363636363639E-3</v>
      </c>
    </row>
    <row r="1634" spans="1:30" x14ac:dyDescent="0.2">
      <c r="A1634" t="s">
        <v>143</v>
      </c>
      <c r="B1634" t="s">
        <v>128</v>
      </c>
      <c r="C1634" s="244" t="s">
        <v>280</v>
      </c>
      <c r="D1634" s="244">
        <v>37057</v>
      </c>
      <c r="E1634">
        <v>2001</v>
      </c>
      <c r="F1634">
        <v>1</v>
      </c>
      <c r="G1634">
        <v>7</v>
      </c>
      <c r="H1634">
        <v>27.909476341463414</v>
      </c>
      <c r="I1634" s="4">
        <v>2.481614351272583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59">
        <v>0.36501</v>
      </c>
      <c r="Y1634" s="14">
        <v>55</v>
      </c>
      <c r="AD1634" s="14">
        <f t="shared" si="1"/>
        <v>6.6365454545454549E-3</v>
      </c>
    </row>
    <row r="1635" spans="1:30" x14ac:dyDescent="0.2">
      <c r="A1635" t="s">
        <v>143</v>
      </c>
      <c r="B1635" t="s">
        <v>128</v>
      </c>
      <c r="C1635" s="244" t="s">
        <v>280</v>
      </c>
      <c r="D1635" s="244">
        <v>37057</v>
      </c>
      <c r="E1635">
        <v>2001</v>
      </c>
      <c r="F1635">
        <v>1</v>
      </c>
      <c r="G1635">
        <v>8</v>
      </c>
      <c r="H1635">
        <v>19.838392682926827</v>
      </c>
      <c r="I1635">
        <v>2.3476989269256592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4" t="s">
        <v>17</v>
      </c>
      <c r="Y1635" s="14" t="s">
        <v>17</v>
      </c>
      <c r="AD1635" s="14" t="s">
        <v>17</v>
      </c>
    </row>
    <row r="1636" spans="1:30" x14ac:dyDescent="0.2">
      <c r="A1636" t="s">
        <v>143</v>
      </c>
      <c r="B1636" t="s">
        <v>128</v>
      </c>
      <c r="C1636" s="244" t="s">
        <v>280</v>
      </c>
      <c r="D1636" s="244">
        <v>37057</v>
      </c>
      <c r="E1636">
        <v>2001</v>
      </c>
      <c r="F1636">
        <v>1</v>
      </c>
      <c r="G1636">
        <v>9</v>
      </c>
      <c r="H1636">
        <v>28.347230731707313</v>
      </c>
      <c r="I1636">
        <v>2.4527723789215088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AD1636" s="14" t="s">
        <v>17</v>
      </c>
    </row>
    <row r="1637" spans="1:30" x14ac:dyDescent="0.2">
      <c r="A1637" t="s">
        <v>143</v>
      </c>
      <c r="B1637" t="s">
        <v>128</v>
      </c>
      <c r="C1637" s="244" t="s">
        <v>280</v>
      </c>
      <c r="D1637" s="244">
        <v>37057</v>
      </c>
      <c r="E1637">
        <v>2001</v>
      </c>
      <c r="F1637">
        <v>1</v>
      </c>
      <c r="G1637">
        <v>10</v>
      </c>
      <c r="H1637">
        <v>32.425639024390243</v>
      </c>
      <c r="I1637">
        <v>2.1689982414245605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AD1637" s="14" t="s">
        <v>17</v>
      </c>
    </row>
    <row r="1638" spans="1:30" x14ac:dyDescent="0.2">
      <c r="A1638" t="s">
        <v>143</v>
      </c>
      <c r="B1638" t="s">
        <v>128</v>
      </c>
      <c r="C1638" s="244" t="s">
        <v>280</v>
      </c>
      <c r="D1638" s="244">
        <v>37057</v>
      </c>
      <c r="E1638">
        <v>2001</v>
      </c>
      <c r="F1638">
        <v>1</v>
      </c>
      <c r="G1638">
        <v>11</v>
      </c>
      <c r="H1638">
        <v>37.237012195121949</v>
      </c>
      <c r="I1638">
        <v>2.2065331935882568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AD1638" s="14" t="s">
        <v>17</v>
      </c>
    </row>
    <row r="1639" spans="1:30" x14ac:dyDescent="0.2">
      <c r="A1639" t="s">
        <v>143</v>
      </c>
      <c r="B1639" t="s">
        <v>128</v>
      </c>
      <c r="C1639" s="244" t="s">
        <v>280</v>
      </c>
      <c r="D1639" s="244">
        <v>37057</v>
      </c>
      <c r="E1639">
        <v>2001</v>
      </c>
      <c r="F1639">
        <v>1</v>
      </c>
      <c r="G1639">
        <v>12</v>
      </c>
      <c r="H1639">
        <v>29.996195121951214</v>
      </c>
      <c r="I1639">
        <v>2.3121898174285889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AD1639" s="14" t="s">
        <v>17</v>
      </c>
    </row>
    <row r="1640" spans="1:30" x14ac:dyDescent="0.2">
      <c r="A1640" t="s">
        <v>143</v>
      </c>
      <c r="B1640" t="s">
        <v>128</v>
      </c>
      <c r="C1640" s="244" t="s">
        <v>280</v>
      </c>
      <c r="D1640" s="244">
        <v>37057</v>
      </c>
      <c r="E1640">
        <v>2001</v>
      </c>
      <c r="F1640">
        <v>1</v>
      </c>
      <c r="G1640">
        <v>13</v>
      </c>
      <c r="H1640">
        <v>36.221851707317079</v>
      </c>
      <c r="I1640">
        <v>2.2989346981048584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AD1640" s="14" t="s">
        <v>17</v>
      </c>
    </row>
    <row r="1641" spans="1:30" x14ac:dyDescent="0.2">
      <c r="A1641" t="s">
        <v>143</v>
      </c>
      <c r="B1641" t="s">
        <v>128</v>
      </c>
      <c r="C1641" s="244" t="s">
        <v>280</v>
      </c>
      <c r="D1641" s="244">
        <v>37057</v>
      </c>
      <c r="E1641">
        <v>2001</v>
      </c>
      <c r="F1641">
        <v>1</v>
      </c>
      <c r="G1641">
        <v>14</v>
      </c>
      <c r="H1641">
        <v>30.624214634146334</v>
      </c>
      <c r="I1641">
        <v>2.1271746158599854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AD1641" s="14" t="s">
        <v>17</v>
      </c>
    </row>
    <row r="1642" spans="1:30" x14ac:dyDescent="0.2">
      <c r="A1642" t="s">
        <v>143</v>
      </c>
      <c r="B1642" t="s">
        <v>128</v>
      </c>
      <c r="C1642" s="244" t="s">
        <v>280</v>
      </c>
      <c r="D1642" s="244">
        <v>37057</v>
      </c>
      <c r="E1642">
        <v>2001</v>
      </c>
      <c r="F1642">
        <v>2</v>
      </c>
      <c r="G1642">
        <v>1</v>
      </c>
      <c r="H1642">
        <v>18.893264634146341</v>
      </c>
      <c r="I1642">
        <v>1.9059998989105225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59">
        <v>0.21876000000000001</v>
      </c>
      <c r="Y1642" s="14">
        <v>55</v>
      </c>
      <c r="AD1642" s="14">
        <f t="shared" si="1"/>
        <v>3.9774545454545453E-3</v>
      </c>
    </row>
    <row r="1643" spans="1:30" x14ac:dyDescent="0.2">
      <c r="A1643" t="s">
        <v>143</v>
      </c>
      <c r="B1643" t="s">
        <v>128</v>
      </c>
      <c r="C1643" s="244" t="s">
        <v>280</v>
      </c>
      <c r="D1643" s="244">
        <v>37057</v>
      </c>
      <c r="E1643">
        <v>2001</v>
      </c>
      <c r="F1643">
        <v>2</v>
      </c>
      <c r="G1643">
        <v>2</v>
      </c>
      <c r="H1643">
        <v>29.814399999999996</v>
      </c>
      <c r="I1643">
        <v>1.9390844106674194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59">
        <v>0.42808000000000002</v>
      </c>
      <c r="Y1643" s="14">
        <v>55</v>
      </c>
      <c r="AD1643" s="14">
        <f t="shared" si="1"/>
        <v>7.7832727272727272E-3</v>
      </c>
    </row>
    <row r="1644" spans="1:30" x14ac:dyDescent="0.2">
      <c r="A1644" t="s">
        <v>143</v>
      </c>
      <c r="B1644" t="s">
        <v>128</v>
      </c>
      <c r="C1644" s="244" t="s">
        <v>280</v>
      </c>
      <c r="D1644" s="244">
        <v>37057</v>
      </c>
      <c r="E1644">
        <v>2001</v>
      </c>
      <c r="F1644">
        <v>2</v>
      </c>
      <c r="G1644">
        <v>3</v>
      </c>
      <c r="H1644">
        <v>24.106033170731713</v>
      </c>
      <c r="I1644" s="4">
        <v>2.3204684257507324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59">
        <v>0.34223999999999999</v>
      </c>
      <c r="Y1644" s="14">
        <v>55</v>
      </c>
      <c r="AD1644" s="14">
        <f t="shared" si="1"/>
        <v>6.2225454545454546E-3</v>
      </c>
    </row>
    <row r="1645" spans="1:30" x14ac:dyDescent="0.2">
      <c r="A1645" t="s">
        <v>143</v>
      </c>
      <c r="B1645" t="s">
        <v>128</v>
      </c>
      <c r="C1645" s="244" t="s">
        <v>280</v>
      </c>
      <c r="D1645" s="244">
        <v>37057</v>
      </c>
      <c r="E1645">
        <v>2001</v>
      </c>
      <c r="F1645">
        <v>2</v>
      </c>
      <c r="G1645">
        <v>4</v>
      </c>
      <c r="H1645">
        <v>23.036334146341463</v>
      </c>
      <c r="I1645" s="4">
        <v>2.4736042022705078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59">
        <v>0.29127999999999998</v>
      </c>
      <c r="Y1645" s="14">
        <v>55</v>
      </c>
      <c r="AD1645" s="14">
        <f t="shared" ref="AD1645:AD1704" si="2">X1645/Y1645</f>
        <v>5.2959999999999995E-3</v>
      </c>
    </row>
    <row r="1646" spans="1:30" x14ac:dyDescent="0.2">
      <c r="A1646" t="s">
        <v>143</v>
      </c>
      <c r="B1646" t="s">
        <v>128</v>
      </c>
      <c r="C1646" s="244" t="s">
        <v>280</v>
      </c>
      <c r="D1646" s="244">
        <v>37057</v>
      </c>
      <c r="E1646">
        <v>2001</v>
      </c>
      <c r="F1646">
        <v>2</v>
      </c>
      <c r="G1646">
        <v>5</v>
      </c>
      <c r="H1646">
        <v>28.604842682926833</v>
      </c>
      <c r="I1646" s="4">
        <v>2.4157588481903076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59">
        <v>0.33574999999999999</v>
      </c>
      <c r="Y1646" s="14">
        <v>55</v>
      </c>
      <c r="AD1646" s="14">
        <f t="shared" si="2"/>
        <v>6.1045454545454545E-3</v>
      </c>
    </row>
    <row r="1647" spans="1:30" x14ac:dyDescent="0.2">
      <c r="A1647" t="s">
        <v>143</v>
      </c>
      <c r="B1647" t="s">
        <v>128</v>
      </c>
      <c r="C1647" s="244" t="s">
        <v>280</v>
      </c>
      <c r="D1647" s="244">
        <v>37057</v>
      </c>
      <c r="E1647">
        <v>2001</v>
      </c>
      <c r="F1647">
        <v>2</v>
      </c>
      <c r="G1647">
        <v>6</v>
      </c>
      <c r="H1647">
        <v>20.63787804878049</v>
      </c>
      <c r="I1647" s="4">
        <v>2.7410228252410889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59">
        <v>0.23104</v>
      </c>
      <c r="Y1647" s="14">
        <v>55</v>
      </c>
      <c r="AD1647" s="14">
        <f t="shared" si="2"/>
        <v>4.2007272727272726E-3</v>
      </c>
    </row>
    <row r="1648" spans="1:30" x14ac:dyDescent="0.2">
      <c r="A1648" t="s">
        <v>143</v>
      </c>
      <c r="B1648" t="s">
        <v>128</v>
      </c>
      <c r="C1648" s="244" t="s">
        <v>280</v>
      </c>
      <c r="D1648" s="244">
        <v>37057</v>
      </c>
      <c r="E1648">
        <v>2001</v>
      </c>
      <c r="F1648">
        <v>2</v>
      </c>
      <c r="G1648">
        <v>7</v>
      </c>
      <c r="H1648">
        <v>8.4038926829268288</v>
      </c>
      <c r="I1648" s="4">
        <v>2.506397008895874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59">
        <v>0.10492</v>
      </c>
      <c r="Y1648" s="14">
        <v>55</v>
      </c>
      <c r="AD1648" s="14">
        <f t="shared" si="2"/>
        <v>1.9076363636363635E-3</v>
      </c>
    </row>
    <row r="1649" spans="1:30" x14ac:dyDescent="0.2">
      <c r="A1649" t="s">
        <v>143</v>
      </c>
      <c r="B1649" t="s">
        <v>128</v>
      </c>
      <c r="C1649" s="244" t="s">
        <v>280</v>
      </c>
      <c r="D1649" s="244">
        <v>37057</v>
      </c>
      <c r="E1649">
        <v>2001</v>
      </c>
      <c r="F1649">
        <v>2</v>
      </c>
      <c r="G1649">
        <v>8</v>
      </c>
      <c r="H1649">
        <v>22.72397707317073</v>
      </c>
      <c r="I1649">
        <v>2.5476338863372803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4" t="s">
        <v>17</v>
      </c>
      <c r="Y1649" s="14" t="s">
        <v>17</v>
      </c>
      <c r="AD1649" s="14" t="s">
        <v>17</v>
      </c>
    </row>
    <row r="1650" spans="1:30" x14ac:dyDescent="0.2">
      <c r="A1650" t="s">
        <v>143</v>
      </c>
      <c r="B1650" t="s">
        <v>128</v>
      </c>
      <c r="C1650" s="244" t="s">
        <v>280</v>
      </c>
      <c r="D1650" s="244">
        <v>37057</v>
      </c>
      <c r="E1650">
        <v>2001</v>
      </c>
      <c r="F1650">
        <v>2</v>
      </c>
      <c r="G1650">
        <v>9</v>
      </c>
      <c r="H1650">
        <v>18.427208048780486</v>
      </c>
      <c r="I1650">
        <v>2.4127006530761719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AD1650" s="14" t="s">
        <v>17</v>
      </c>
    </row>
    <row r="1651" spans="1:30" x14ac:dyDescent="0.2">
      <c r="A1651" t="s">
        <v>143</v>
      </c>
      <c r="B1651" t="s">
        <v>128</v>
      </c>
      <c r="C1651" s="244" t="s">
        <v>280</v>
      </c>
      <c r="D1651" s="244">
        <v>37057</v>
      </c>
      <c r="E1651">
        <v>2001</v>
      </c>
      <c r="F1651">
        <v>2</v>
      </c>
      <c r="G1651">
        <v>10</v>
      </c>
      <c r="H1651">
        <v>29.120273170731707</v>
      </c>
      <c r="I1651">
        <v>2.2262308597564697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AD1651" s="14" t="s">
        <v>17</v>
      </c>
    </row>
    <row r="1652" spans="1:30" x14ac:dyDescent="0.2">
      <c r="A1652" t="s">
        <v>143</v>
      </c>
      <c r="B1652" t="s">
        <v>128</v>
      </c>
      <c r="C1652" s="244" t="s">
        <v>280</v>
      </c>
      <c r="D1652" s="244">
        <v>37057</v>
      </c>
      <c r="E1652">
        <v>2001</v>
      </c>
      <c r="F1652">
        <v>2</v>
      </c>
      <c r="G1652">
        <v>11</v>
      </c>
      <c r="H1652">
        <v>32.68056536585366</v>
      </c>
      <c r="I1652">
        <v>2.1784656047821045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AD1652" s="14" t="s">
        <v>17</v>
      </c>
    </row>
    <row r="1653" spans="1:30" x14ac:dyDescent="0.2">
      <c r="A1653" t="s">
        <v>143</v>
      </c>
      <c r="B1653" t="s">
        <v>128</v>
      </c>
      <c r="C1653" s="244" t="s">
        <v>280</v>
      </c>
      <c r="D1653" s="244">
        <v>37057</v>
      </c>
      <c r="E1653">
        <v>2001</v>
      </c>
      <c r="F1653">
        <v>2</v>
      </c>
      <c r="G1653">
        <v>12</v>
      </c>
      <c r="H1653">
        <v>15.798202682926826</v>
      </c>
      <c r="I1653">
        <v>2.3331050872802734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AD1653" s="14" t="s">
        <v>17</v>
      </c>
    </row>
    <row r="1654" spans="1:30" x14ac:dyDescent="0.2">
      <c r="A1654" t="s">
        <v>143</v>
      </c>
      <c r="B1654" t="s">
        <v>128</v>
      </c>
      <c r="C1654" s="244" t="s">
        <v>280</v>
      </c>
      <c r="D1654" s="244">
        <v>37057</v>
      </c>
      <c r="E1654">
        <v>2001</v>
      </c>
      <c r="F1654">
        <v>2</v>
      </c>
      <c r="G1654">
        <v>13</v>
      </c>
      <c r="H1654">
        <v>26.150608536585363</v>
      </c>
      <c r="I1654">
        <v>2.5702559947967529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AD1654" s="14" t="s">
        <v>17</v>
      </c>
    </row>
    <row r="1655" spans="1:30" x14ac:dyDescent="0.2">
      <c r="A1655" t="s">
        <v>143</v>
      </c>
      <c r="B1655" t="s">
        <v>128</v>
      </c>
      <c r="C1655" s="244" t="s">
        <v>280</v>
      </c>
      <c r="D1655" s="244">
        <v>37057</v>
      </c>
      <c r="E1655">
        <v>2001</v>
      </c>
      <c r="F1655">
        <v>2</v>
      </c>
      <c r="G1655">
        <v>14</v>
      </c>
      <c r="H1655">
        <v>26.02975609756097</v>
      </c>
      <c r="I1655">
        <v>2.3002283573150635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AD1655" s="14" t="s">
        <v>17</v>
      </c>
    </row>
    <row r="1656" spans="1:30" x14ac:dyDescent="0.2">
      <c r="A1656" t="s">
        <v>143</v>
      </c>
      <c r="B1656" t="s">
        <v>128</v>
      </c>
      <c r="C1656" s="244" t="s">
        <v>280</v>
      </c>
      <c r="D1656" s="244">
        <v>37057</v>
      </c>
      <c r="E1656">
        <v>2001</v>
      </c>
      <c r="F1656">
        <v>3</v>
      </c>
      <c r="G1656">
        <v>1</v>
      </c>
      <c r="H1656">
        <v>16.250004878048777</v>
      </c>
      <c r="I1656">
        <v>2.5285003185272217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59">
        <v>0.19403999999999999</v>
      </c>
      <c r="Y1656" s="14">
        <v>55</v>
      </c>
      <c r="AD1656" s="14">
        <f t="shared" si="2"/>
        <v>3.5279999999999999E-3</v>
      </c>
    </row>
    <row r="1657" spans="1:30" x14ac:dyDescent="0.2">
      <c r="A1657" t="s">
        <v>143</v>
      </c>
      <c r="B1657" t="s">
        <v>128</v>
      </c>
      <c r="C1657" s="244" t="s">
        <v>280</v>
      </c>
      <c r="D1657" s="244">
        <v>37057</v>
      </c>
      <c r="E1657">
        <v>2001</v>
      </c>
      <c r="F1657">
        <v>3</v>
      </c>
      <c r="G1657">
        <v>2</v>
      </c>
      <c r="H1657">
        <v>28.708341951219509</v>
      </c>
      <c r="I1657">
        <v>1.8582679033279419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59">
        <v>0.38422000000000001</v>
      </c>
      <c r="Y1657" s="14">
        <v>55</v>
      </c>
      <c r="AD1657" s="14">
        <f t="shared" si="2"/>
        <v>6.9858181818181816E-3</v>
      </c>
    </row>
    <row r="1658" spans="1:30" x14ac:dyDescent="0.2">
      <c r="A1658" t="s">
        <v>143</v>
      </c>
      <c r="B1658" t="s">
        <v>128</v>
      </c>
      <c r="C1658" s="244" t="s">
        <v>280</v>
      </c>
      <c r="D1658" s="244">
        <v>37057</v>
      </c>
      <c r="E1658">
        <v>2001</v>
      </c>
      <c r="F1658">
        <v>3</v>
      </c>
      <c r="G1658">
        <v>3</v>
      </c>
      <c r="H1658">
        <v>15.166671219512192</v>
      </c>
      <c r="I1658" s="4">
        <v>2.7043232917785645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59">
        <v>0.19603000000000001</v>
      </c>
      <c r="Y1658" s="14">
        <v>55</v>
      </c>
      <c r="AD1658" s="14">
        <f t="shared" si="2"/>
        <v>3.5641818181818183E-3</v>
      </c>
    </row>
    <row r="1659" spans="1:30" x14ac:dyDescent="0.2">
      <c r="A1659" t="s">
        <v>143</v>
      </c>
      <c r="B1659" t="s">
        <v>128</v>
      </c>
      <c r="C1659" s="244" t="s">
        <v>280</v>
      </c>
      <c r="D1659" s="244">
        <v>37057</v>
      </c>
      <c r="E1659">
        <v>2001</v>
      </c>
      <c r="F1659">
        <v>3</v>
      </c>
      <c r="G1659">
        <v>4</v>
      </c>
      <c r="H1659">
        <v>21.548919512195127</v>
      </c>
      <c r="I1659" s="4">
        <v>2.4195446968078613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59">
        <v>0.27284000000000003</v>
      </c>
      <c r="Y1659" s="14">
        <v>55</v>
      </c>
      <c r="AD1659" s="14">
        <f t="shared" si="2"/>
        <v>4.9607272727272729E-3</v>
      </c>
    </row>
    <row r="1660" spans="1:30" x14ac:dyDescent="0.2">
      <c r="A1660" t="s">
        <v>143</v>
      </c>
      <c r="B1660" t="s">
        <v>128</v>
      </c>
      <c r="C1660" s="244" t="s">
        <v>280</v>
      </c>
      <c r="D1660" s="244">
        <v>37057</v>
      </c>
      <c r="E1660">
        <v>2001</v>
      </c>
      <c r="F1660">
        <v>3</v>
      </c>
      <c r="G1660">
        <v>5</v>
      </c>
      <c r="H1660">
        <v>31.616857317073176</v>
      </c>
      <c r="I1660" s="4">
        <v>2.4616053104400635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59">
        <v>0.37007000000000001</v>
      </c>
      <c r="Y1660" s="14">
        <v>55</v>
      </c>
      <c r="AD1660" s="14">
        <f t="shared" si="2"/>
        <v>6.7285454545454549E-3</v>
      </c>
    </row>
    <row r="1661" spans="1:30" x14ac:dyDescent="0.2">
      <c r="A1661" t="s">
        <v>143</v>
      </c>
      <c r="B1661" t="s">
        <v>128</v>
      </c>
      <c r="C1661" s="244" t="s">
        <v>280</v>
      </c>
      <c r="D1661" s="244">
        <v>37057</v>
      </c>
      <c r="E1661">
        <v>2001</v>
      </c>
      <c r="F1661">
        <v>3</v>
      </c>
      <c r="G1661">
        <v>6</v>
      </c>
      <c r="H1661">
        <v>26.41958268292683</v>
      </c>
      <c r="I1661" s="4">
        <v>2.7018177509307861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59">
        <v>0.29607</v>
      </c>
      <c r="Y1661" s="14">
        <v>55</v>
      </c>
      <c r="AD1661" s="14">
        <f t="shared" si="2"/>
        <v>5.3830909090909094E-3</v>
      </c>
    </row>
    <row r="1662" spans="1:30" x14ac:dyDescent="0.2">
      <c r="A1662" t="s">
        <v>143</v>
      </c>
      <c r="B1662" t="s">
        <v>128</v>
      </c>
      <c r="C1662" s="244" t="s">
        <v>280</v>
      </c>
      <c r="D1662" s="244">
        <v>37057</v>
      </c>
      <c r="E1662">
        <v>2001</v>
      </c>
      <c r="F1662">
        <v>3</v>
      </c>
      <c r="G1662">
        <v>7</v>
      </c>
      <c r="H1662">
        <v>20.339775365853662</v>
      </c>
      <c r="I1662" s="4">
        <v>2.7302510738372803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59">
        <v>0.32894000000000001</v>
      </c>
      <c r="Y1662" s="14">
        <v>55</v>
      </c>
      <c r="AD1662" s="14">
        <f t="shared" si="2"/>
        <v>5.980727272727273E-3</v>
      </c>
    </row>
    <row r="1663" spans="1:30" x14ac:dyDescent="0.2">
      <c r="A1663" t="s">
        <v>143</v>
      </c>
      <c r="B1663" t="s">
        <v>128</v>
      </c>
      <c r="C1663" s="244" t="s">
        <v>280</v>
      </c>
      <c r="D1663" s="244">
        <v>37057</v>
      </c>
      <c r="E1663">
        <v>2001</v>
      </c>
      <c r="F1663">
        <v>3</v>
      </c>
      <c r="G1663">
        <v>8</v>
      </c>
      <c r="H1663">
        <v>23.426780487804873</v>
      </c>
      <c r="I1663">
        <v>2.2809088230133057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4" t="s">
        <v>17</v>
      </c>
      <c r="Y1663" s="14" t="s">
        <v>17</v>
      </c>
      <c r="AD1663" s="14" t="s">
        <v>17</v>
      </c>
    </row>
    <row r="1664" spans="1:30" x14ac:dyDescent="0.2">
      <c r="A1664" t="s">
        <v>143</v>
      </c>
      <c r="B1664" t="s">
        <v>128</v>
      </c>
      <c r="C1664" s="244" t="s">
        <v>280</v>
      </c>
      <c r="D1664" s="244">
        <v>37057</v>
      </c>
      <c r="E1664">
        <v>2001</v>
      </c>
      <c r="F1664">
        <v>3</v>
      </c>
      <c r="G1664">
        <v>9</v>
      </c>
      <c r="H1664">
        <v>28.938271463414633</v>
      </c>
      <c r="I1664">
        <v>2.4612185955047607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AD1664" s="14" t="s">
        <v>17</v>
      </c>
    </row>
    <row r="1665" spans="1:30" x14ac:dyDescent="0.2">
      <c r="A1665" t="s">
        <v>143</v>
      </c>
      <c r="B1665" t="s">
        <v>128</v>
      </c>
      <c r="C1665" s="244" t="s">
        <v>280</v>
      </c>
      <c r="D1665" s="244">
        <v>37057</v>
      </c>
      <c r="E1665">
        <v>2001</v>
      </c>
      <c r="F1665">
        <v>3</v>
      </c>
      <c r="G1665">
        <v>10</v>
      </c>
      <c r="H1665">
        <v>30.098454878048777</v>
      </c>
      <c r="I1665">
        <v>2.4558348655700684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AD1665" s="14" t="s">
        <v>17</v>
      </c>
    </row>
    <row r="1666" spans="1:30" x14ac:dyDescent="0.2">
      <c r="A1666" t="s">
        <v>143</v>
      </c>
      <c r="B1666" t="s">
        <v>128</v>
      </c>
      <c r="C1666" s="244" t="s">
        <v>280</v>
      </c>
      <c r="D1666" s="244">
        <v>37057</v>
      </c>
      <c r="E1666">
        <v>2001</v>
      </c>
      <c r="F1666">
        <v>3</v>
      </c>
      <c r="G1666">
        <v>11</v>
      </c>
      <c r="H1666">
        <v>27.263897073170725</v>
      </c>
      <c r="I1666">
        <v>2.6301701068878174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AD1666" s="14" t="s">
        <v>17</v>
      </c>
    </row>
    <row r="1667" spans="1:30" x14ac:dyDescent="0.2">
      <c r="A1667" t="s">
        <v>143</v>
      </c>
      <c r="B1667" t="s">
        <v>128</v>
      </c>
      <c r="C1667" s="244" t="s">
        <v>280</v>
      </c>
      <c r="D1667" s="244">
        <v>37057</v>
      </c>
      <c r="E1667">
        <v>2001</v>
      </c>
      <c r="F1667">
        <v>3</v>
      </c>
      <c r="G1667">
        <v>12</v>
      </c>
      <c r="H1667">
        <v>34.807361707317071</v>
      </c>
      <c r="I1667">
        <v>2.0152280330657959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AD1667" s="14" t="s">
        <v>17</v>
      </c>
    </row>
    <row r="1668" spans="1:30" x14ac:dyDescent="0.2">
      <c r="A1668" t="s">
        <v>143</v>
      </c>
      <c r="B1668" t="s">
        <v>128</v>
      </c>
      <c r="C1668" s="244" t="s">
        <v>280</v>
      </c>
      <c r="D1668" s="244">
        <v>37057</v>
      </c>
      <c r="E1668">
        <v>2001</v>
      </c>
      <c r="F1668">
        <v>3</v>
      </c>
      <c r="G1668">
        <v>13</v>
      </c>
      <c r="H1668">
        <v>29.746639999999996</v>
      </c>
      <c r="I1668">
        <v>2.5533089637756348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AD1668" s="14" t="s">
        <v>17</v>
      </c>
    </row>
    <row r="1669" spans="1:30" x14ac:dyDescent="0.2">
      <c r="A1669" t="s">
        <v>143</v>
      </c>
      <c r="B1669" t="s">
        <v>128</v>
      </c>
      <c r="C1669" s="244" t="s">
        <v>280</v>
      </c>
      <c r="D1669" s="244">
        <v>37057</v>
      </c>
      <c r="E1669">
        <v>2001</v>
      </c>
      <c r="F1669">
        <v>3</v>
      </c>
      <c r="G1669">
        <v>14</v>
      </c>
      <c r="H1669">
        <v>28.185061219512193</v>
      </c>
      <c r="I1669">
        <v>2.283851146697998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AD1669" s="14" t="s">
        <v>17</v>
      </c>
    </row>
    <row r="1670" spans="1:30" x14ac:dyDescent="0.2">
      <c r="A1670" t="s">
        <v>143</v>
      </c>
      <c r="B1670" t="s">
        <v>128</v>
      </c>
      <c r="C1670" s="244" t="s">
        <v>280</v>
      </c>
      <c r="D1670" s="244">
        <v>37057</v>
      </c>
      <c r="E1670">
        <v>2001</v>
      </c>
      <c r="F1670">
        <v>4</v>
      </c>
      <c r="G1670">
        <v>1</v>
      </c>
      <c r="H1670">
        <v>19.632427073170735</v>
      </c>
      <c r="I1670">
        <v>2.2555255889892578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59">
        <v>0.22944999999999999</v>
      </c>
      <c r="Y1670" s="14">
        <v>55</v>
      </c>
      <c r="AD1670" s="14">
        <f t="shared" si="2"/>
        <v>4.1718181818181819E-3</v>
      </c>
    </row>
    <row r="1671" spans="1:30" x14ac:dyDescent="0.2">
      <c r="A1671" t="s">
        <v>143</v>
      </c>
      <c r="B1671" t="s">
        <v>128</v>
      </c>
      <c r="C1671" s="244" t="s">
        <v>280</v>
      </c>
      <c r="D1671" s="244">
        <v>37057</v>
      </c>
      <c r="E1671">
        <v>2001</v>
      </c>
      <c r="F1671">
        <v>4</v>
      </c>
      <c r="G1671">
        <v>2</v>
      </c>
      <c r="H1671">
        <v>29.689415853658538</v>
      </c>
      <c r="I1671">
        <v>2.0128376483917236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59">
        <v>0.29524</v>
      </c>
      <c r="Y1671" s="14">
        <v>55</v>
      </c>
      <c r="AD1671" s="14">
        <f t="shared" si="2"/>
        <v>5.3680000000000004E-3</v>
      </c>
    </row>
    <row r="1672" spans="1:30" x14ac:dyDescent="0.2">
      <c r="A1672" t="s">
        <v>143</v>
      </c>
      <c r="B1672" t="s">
        <v>128</v>
      </c>
      <c r="C1672" s="244" t="s">
        <v>280</v>
      </c>
      <c r="D1672" s="244">
        <v>37057</v>
      </c>
      <c r="E1672">
        <v>2001</v>
      </c>
      <c r="F1672">
        <v>4</v>
      </c>
      <c r="G1672">
        <v>3</v>
      </c>
      <c r="H1672" t="s">
        <v>17</v>
      </c>
      <c r="I1672" s="4">
        <v>2.4653749465942383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59">
        <v>0.23227</v>
      </c>
      <c r="Y1672" s="14">
        <v>55</v>
      </c>
      <c r="AD1672" s="14">
        <f t="shared" si="2"/>
        <v>4.223090909090909E-3</v>
      </c>
    </row>
    <row r="1673" spans="1:30" x14ac:dyDescent="0.2">
      <c r="A1673" t="s">
        <v>143</v>
      </c>
      <c r="B1673" t="s">
        <v>128</v>
      </c>
      <c r="C1673" s="244" t="s">
        <v>280</v>
      </c>
      <c r="D1673" s="244">
        <v>37057</v>
      </c>
      <c r="E1673">
        <v>2001</v>
      </c>
      <c r="F1673">
        <v>4</v>
      </c>
      <c r="G1673">
        <v>4</v>
      </c>
      <c r="H1673">
        <v>29.718544390243906</v>
      </c>
      <c r="I1673" s="4">
        <v>2.4275298118591309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59">
        <v>0.25584000000000001</v>
      </c>
      <c r="Y1673" s="14">
        <v>55</v>
      </c>
      <c r="AD1673" s="14">
        <f t="shared" si="2"/>
        <v>4.6516363636363639E-3</v>
      </c>
    </row>
    <row r="1674" spans="1:30" x14ac:dyDescent="0.2">
      <c r="A1674" t="s">
        <v>143</v>
      </c>
      <c r="B1674" t="s">
        <v>128</v>
      </c>
      <c r="C1674" s="244" t="s">
        <v>280</v>
      </c>
      <c r="D1674" s="244">
        <v>37057</v>
      </c>
      <c r="E1674">
        <v>2001</v>
      </c>
      <c r="F1674">
        <v>4</v>
      </c>
      <c r="G1674">
        <v>5</v>
      </c>
      <c r="H1674">
        <v>25.895269024390245</v>
      </c>
      <c r="I1674" s="4">
        <v>2.6154611110687256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59">
        <v>0.30593999999999999</v>
      </c>
      <c r="Y1674" s="14">
        <v>55</v>
      </c>
      <c r="AD1674" s="14">
        <f t="shared" si="2"/>
        <v>5.5625454545454546E-3</v>
      </c>
    </row>
    <row r="1675" spans="1:30" x14ac:dyDescent="0.2">
      <c r="A1675" t="s">
        <v>143</v>
      </c>
      <c r="B1675" t="s">
        <v>128</v>
      </c>
      <c r="C1675" s="244" t="s">
        <v>280</v>
      </c>
      <c r="D1675" s="244">
        <v>37057</v>
      </c>
      <c r="E1675">
        <v>2001</v>
      </c>
      <c r="F1675">
        <v>4</v>
      </c>
      <c r="G1675">
        <v>6</v>
      </c>
      <c r="H1675">
        <v>24.542341463414637</v>
      </c>
      <c r="I1675" s="4">
        <v>2.5392673015594482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59">
        <v>0.19993</v>
      </c>
      <c r="Y1675" s="14">
        <v>55</v>
      </c>
      <c r="AD1675" s="14">
        <f t="shared" si="2"/>
        <v>3.635090909090909E-3</v>
      </c>
    </row>
    <row r="1676" spans="1:30" x14ac:dyDescent="0.2">
      <c r="A1676" t="s">
        <v>143</v>
      </c>
      <c r="B1676" t="s">
        <v>128</v>
      </c>
      <c r="C1676" s="244" t="s">
        <v>280</v>
      </c>
      <c r="D1676" s="244">
        <v>37057</v>
      </c>
      <c r="E1676">
        <v>2001</v>
      </c>
      <c r="F1676">
        <v>4</v>
      </c>
      <c r="G1676">
        <v>7</v>
      </c>
      <c r="H1676">
        <v>28.004299024390242</v>
      </c>
      <c r="I1676" s="4">
        <v>2.6466310024261475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59">
        <v>0.29831999999999997</v>
      </c>
      <c r="Y1676" s="14">
        <v>55</v>
      </c>
      <c r="AD1676" s="14">
        <f t="shared" si="2"/>
        <v>5.4239999999999991E-3</v>
      </c>
    </row>
    <row r="1677" spans="1:30" x14ac:dyDescent="0.2">
      <c r="A1677" t="s">
        <v>143</v>
      </c>
      <c r="B1677" t="s">
        <v>128</v>
      </c>
      <c r="C1677" s="244" t="s">
        <v>280</v>
      </c>
      <c r="D1677" s="244">
        <v>37057</v>
      </c>
      <c r="E1677">
        <v>2001</v>
      </c>
      <c r="F1677">
        <v>4</v>
      </c>
      <c r="G1677">
        <v>8</v>
      </c>
      <c r="H1677">
        <v>23.21916219512195</v>
      </c>
      <c r="I1677">
        <v>2.3297531604766846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4" t="s">
        <v>17</v>
      </c>
      <c r="Y1677" s="14" t="s">
        <v>17</v>
      </c>
      <c r="AD1677" s="14" t="s">
        <v>17</v>
      </c>
    </row>
    <row r="1678" spans="1:30" x14ac:dyDescent="0.2">
      <c r="A1678" t="s">
        <v>143</v>
      </c>
      <c r="B1678" t="s">
        <v>128</v>
      </c>
      <c r="C1678" s="244" t="s">
        <v>280</v>
      </c>
      <c r="D1678" s="244">
        <v>37057</v>
      </c>
      <c r="E1678">
        <v>2001</v>
      </c>
      <c r="F1678">
        <v>4</v>
      </c>
      <c r="G1678">
        <v>9</v>
      </c>
      <c r="H1678">
        <v>24.570230487804874</v>
      </c>
      <c r="I1678">
        <v>2.316577672958374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AD1678" s="14" t="s">
        <v>17</v>
      </c>
    </row>
    <row r="1679" spans="1:30" x14ac:dyDescent="0.2">
      <c r="A1679" t="s">
        <v>143</v>
      </c>
      <c r="B1679" t="s">
        <v>128</v>
      </c>
      <c r="C1679" s="244" t="s">
        <v>280</v>
      </c>
      <c r="D1679" s="244">
        <v>37057</v>
      </c>
      <c r="E1679">
        <v>2001</v>
      </c>
      <c r="F1679">
        <v>4</v>
      </c>
      <c r="G1679">
        <v>10</v>
      </c>
      <c r="H1679">
        <v>33.918424878048775</v>
      </c>
      <c r="I1679">
        <v>2.2817764282226562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AD1679" s="14" t="s">
        <v>17</v>
      </c>
    </row>
    <row r="1680" spans="1:30" x14ac:dyDescent="0.2">
      <c r="A1680" t="s">
        <v>143</v>
      </c>
      <c r="B1680" t="s">
        <v>128</v>
      </c>
      <c r="C1680" s="244" t="s">
        <v>280</v>
      </c>
      <c r="D1680" s="244">
        <v>37057</v>
      </c>
      <c r="E1680">
        <v>2001</v>
      </c>
      <c r="F1680">
        <v>4</v>
      </c>
      <c r="G1680">
        <v>11</v>
      </c>
      <c r="H1680">
        <v>29.326858536585359</v>
      </c>
      <c r="I1680">
        <v>2.2143385410308838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AD1680" s="14" t="s">
        <v>17</v>
      </c>
    </row>
    <row r="1681" spans="1:30" x14ac:dyDescent="0.2">
      <c r="A1681" t="s">
        <v>143</v>
      </c>
      <c r="B1681" t="s">
        <v>128</v>
      </c>
      <c r="C1681" s="244" t="s">
        <v>280</v>
      </c>
      <c r="D1681" s="244">
        <v>37057</v>
      </c>
      <c r="E1681">
        <v>2001</v>
      </c>
      <c r="F1681">
        <v>4</v>
      </c>
      <c r="G1681">
        <v>12</v>
      </c>
      <c r="H1681">
        <v>27.877868780487802</v>
      </c>
      <c r="I1681">
        <v>2.4478564262390137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AD1681" s="14" t="s">
        <v>17</v>
      </c>
    </row>
    <row r="1682" spans="1:30" x14ac:dyDescent="0.2">
      <c r="A1682" t="s">
        <v>143</v>
      </c>
      <c r="B1682" t="s">
        <v>128</v>
      </c>
      <c r="C1682" s="244" t="s">
        <v>280</v>
      </c>
      <c r="D1682" s="244">
        <v>37057</v>
      </c>
      <c r="E1682">
        <v>2001</v>
      </c>
      <c r="F1682">
        <v>4</v>
      </c>
      <c r="G1682">
        <v>13</v>
      </c>
      <c r="H1682">
        <v>27.858036585365848</v>
      </c>
      <c r="I1682">
        <v>2.3527202606201172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AD1682" s="14" t="s">
        <v>17</v>
      </c>
    </row>
    <row r="1683" spans="1:30" x14ac:dyDescent="0.2">
      <c r="A1683" t="s">
        <v>143</v>
      </c>
      <c r="B1683" t="s">
        <v>128</v>
      </c>
      <c r="C1683" s="244" t="s">
        <v>280</v>
      </c>
      <c r="D1683" s="244">
        <v>37057</v>
      </c>
      <c r="E1683">
        <v>2001</v>
      </c>
      <c r="F1683">
        <v>4</v>
      </c>
      <c r="G1683">
        <v>14</v>
      </c>
      <c r="H1683">
        <v>29.40783999999999</v>
      </c>
      <c r="I1683">
        <v>2.1864137649536133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AD1683" s="14" t="s">
        <v>17</v>
      </c>
    </row>
    <row r="1684" spans="1:30" x14ac:dyDescent="0.2">
      <c r="A1684" t="s">
        <v>143</v>
      </c>
      <c r="B1684" t="s">
        <v>128</v>
      </c>
      <c r="C1684" s="244">
        <v>37216</v>
      </c>
      <c r="D1684" s="244">
        <v>37432</v>
      </c>
      <c r="E1684">
        <v>2002</v>
      </c>
      <c r="F1684">
        <v>1</v>
      </c>
      <c r="G1684">
        <v>1</v>
      </c>
      <c r="H1684">
        <v>31.45055609756098</v>
      </c>
      <c r="I1684">
        <v>1.9719483852386475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63">
        <v>0.26109851200000006</v>
      </c>
      <c r="Y1684" s="14">
        <v>74</v>
      </c>
      <c r="AD1684" s="14">
        <f t="shared" si="2"/>
        <v>3.5283582702702711E-3</v>
      </c>
    </row>
    <row r="1685" spans="1:30" x14ac:dyDescent="0.2">
      <c r="A1685" t="s">
        <v>143</v>
      </c>
      <c r="B1685" t="s">
        <v>128</v>
      </c>
      <c r="C1685" s="244">
        <v>37216</v>
      </c>
      <c r="D1685" s="244">
        <v>37432</v>
      </c>
      <c r="E1685">
        <v>2002</v>
      </c>
      <c r="F1685">
        <v>1</v>
      </c>
      <c r="G1685">
        <v>2</v>
      </c>
      <c r="H1685">
        <v>32.356432926829264</v>
      </c>
      <c r="I1685">
        <v>1.8746379613876343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68">
        <v>6.2489999999999997E-2</v>
      </c>
      <c r="Q1685" s="168">
        <v>0.78700000000000003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64">
        <v>0.14172793200000006</v>
      </c>
      <c r="Y1685" s="14">
        <v>74</v>
      </c>
      <c r="AD1685" s="14">
        <f t="shared" si="2"/>
        <v>1.9152423243243252E-3</v>
      </c>
    </row>
    <row r="1686" spans="1:30" x14ac:dyDescent="0.2">
      <c r="A1686" t="s">
        <v>143</v>
      </c>
      <c r="B1686" t="s">
        <v>128</v>
      </c>
      <c r="C1686" s="244">
        <v>37216</v>
      </c>
      <c r="D1686" s="244">
        <v>37432</v>
      </c>
      <c r="E1686">
        <v>2002</v>
      </c>
      <c r="F1686">
        <v>1</v>
      </c>
      <c r="G1686">
        <v>3</v>
      </c>
      <c r="H1686">
        <v>52.871392682926803</v>
      </c>
      <c r="I1686">
        <v>1.9373047351837158</v>
      </c>
      <c r="J1686" s="14" t="s">
        <v>17</v>
      </c>
      <c r="K1686" s="14" t="s">
        <v>17</v>
      </c>
      <c r="L1686" s="168">
        <v>6.2850000000000001</v>
      </c>
      <c r="M1686" s="14" t="s">
        <v>17</v>
      </c>
      <c r="N1686" s="168">
        <v>62.10575</v>
      </c>
      <c r="O1686" s="14" t="s">
        <v>17</v>
      </c>
      <c r="P1686" s="168">
        <v>9.1263333333333321E-2</v>
      </c>
      <c r="Q1686" s="168">
        <v>0.96766666666666667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64">
        <v>0.50835934799999993</v>
      </c>
      <c r="Y1686" s="14">
        <v>74</v>
      </c>
      <c r="AD1686" s="14">
        <f t="shared" si="2"/>
        <v>6.8697209189189177E-3</v>
      </c>
    </row>
    <row r="1687" spans="1:30" x14ac:dyDescent="0.2">
      <c r="A1687" t="s">
        <v>143</v>
      </c>
      <c r="B1687" t="s">
        <v>128</v>
      </c>
      <c r="C1687" s="244">
        <v>37216</v>
      </c>
      <c r="D1687" s="244">
        <v>37432</v>
      </c>
      <c r="E1687">
        <v>2002</v>
      </c>
      <c r="F1687">
        <v>1</v>
      </c>
      <c r="G1687">
        <v>4</v>
      </c>
      <c r="H1687">
        <v>43.183365365853668</v>
      </c>
      <c r="I1687">
        <v>2.0914719104766846</v>
      </c>
      <c r="J1687" s="14" t="s">
        <v>17</v>
      </c>
      <c r="K1687" s="14" t="s">
        <v>17</v>
      </c>
      <c r="L1687" s="168">
        <v>6.2050000000000001</v>
      </c>
      <c r="M1687" s="14" t="s">
        <v>17</v>
      </c>
      <c r="N1687" s="168">
        <v>54.869080000000004</v>
      </c>
      <c r="O1687" s="14" t="s">
        <v>17</v>
      </c>
      <c r="P1687" s="168">
        <v>6.747333333333333E-2</v>
      </c>
      <c r="Q1687" s="168">
        <v>0.83066666666666666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64">
        <v>0.30345230799999995</v>
      </c>
      <c r="Y1687" s="14">
        <v>74</v>
      </c>
      <c r="AD1687" s="14">
        <f t="shared" si="2"/>
        <v>4.1007068648648646E-3</v>
      </c>
    </row>
    <row r="1688" spans="1:30" x14ac:dyDescent="0.2">
      <c r="A1688" t="s">
        <v>143</v>
      </c>
      <c r="B1688" t="s">
        <v>128</v>
      </c>
      <c r="C1688" s="244">
        <v>37216</v>
      </c>
      <c r="D1688" s="244">
        <v>37432</v>
      </c>
      <c r="E1688">
        <v>2002</v>
      </c>
      <c r="F1688">
        <v>1</v>
      </c>
      <c r="G1688">
        <v>5</v>
      </c>
      <c r="H1688">
        <v>41.637693658536591</v>
      </c>
      <c r="I1688">
        <v>2.5064704418182373</v>
      </c>
      <c r="J1688" s="14" t="s">
        <v>17</v>
      </c>
      <c r="K1688" s="14" t="s">
        <v>17</v>
      </c>
      <c r="L1688" s="168">
        <v>5.5949999999999998</v>
      </c>
      <c r="M1688" s="14" t="s">
        <v>17</v>
      </c>
      <c r="N1688" s="168">
        <v>85.975960000000015</v>
      </c>
      <c r="O1688" s="14" t="s">
        <v>17</v>
      </c>
      <c r="P1688" s="168">
        <v>8.445666666666668E-2</v>
      </c>
      <c r="Q1688" s="168">
        <v>0.93100000000000005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64">
        <v>0.32084494800000002</v>
      </c>
      <c r="Y1688" s="14">
        <v>74</v>
      </c>
      <c r="AD1688" s="14">
        <f t="shared" si="2"/>
        <v>4.3357425405405412E-3</v>
      </c>
    </row>
    <row r="1689" spans="1:30" x14ac:dyDescent="0.2">
      <c r="A1689" t="s">
        <v>143</v>
      </c>
      <c r="B1689" t="s">
        <v>128</v>
      </c>
      <c r="C1689" s="244">
        <v>37216</v>
      </c>
      <c r="D1689" s="244">
        <v>37432</v>
      </c>
      <c r="E1689">
        <v>2002</v>
      </c>
      <c r="F1689">
        <v>1</v>
      </c>
      <c r="G1689">
        <v>6</v>
      </c>
      <c r="H1689">
        <v>45.524184146341469</v>
      </c>
      <c r="I1689">
        <v>2.5266757011413574</v>
      </c>
      <c r="J1689" s="14" t="s">
        <v>17</v>
      </c>
      <c r="K1689" s="14" t="s">
        <v>17</v>
      </c>
      <c r="L1689" s="168">
        <v>5.9</v>
      </c>
      <c r="M1689" s="14" t="s">
        <v>17</v>
      </c>
      <c r="N1689" s="168">
        <v>75.769014999999996</v>
      </c>
      <c r="O1689" s="14" t="s">
        <v>17</v>
      </c>
      <c r="P1689" s="168">
        <v>9.3413333333333348E-2</v>
      </c>
      <c r="Q1689" s="168">
        <v>0.93266666666666664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64">
        <v>0.57200553999999992</v>
      </c>
      <c r="Y1689" s="14">
        <v>74</v>
      </c>
      <c r="AD1689" s="14">
        <f t="shared" si="2"/>
        <v>7.7298045945945939E-3</v>
      </c>
    </row>
    <row r="1690" spans="1:30" x14ac:dyDescent="0.2">
      <c r="A1690" t="s">
        <v>143</v>
      </c>
      <c r="B1690" t="s">
        <v>128</v>
      </c>
      <c r="C1690" s="244">
        <v>37216</v>
      </c>
      <c r="D1690" s="244">
        <v>37432</v>
      </c>
      <c r="E1690">
        <v>2002</v>
      </c>
      <c r="F1690">
        <v>1</v>
      </c>
      <c r="G1690">
        <v>7</v>
      </c>
      <c r="H1690">
        <v>45.760311219512204</v>
      </c>
      <c r="I1690">
        <v>2.6303417682647705</v>
      </c>
      <c r="J1690" s="14" t="s">
        <v>17</v>
      </c>
      <c r="K1690" s="14" t="s">
        <v>17</v>
      </c>
      <c r="L1690" s="168">
        <v>6.09</v>
      </c>
      <c r="M1690" s="14" t="s">
        <v>17</v>
      </c>
      <c r="N1690" s="168">
        <v>85.165885000000003</v>
      </c>
      <c r="O1690" s="14" t="s">
        <v>17</v>
      </c>
      <c r="P1690" s="168">
        <v>9.9419999999999994E-2</v>
      </c>
      <c r="Q1690" s="168">
        <v>0.98433333333333339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64">
        <v>0.369082348</v>
      </c>
      <c r="Y1690" s="14">
        <v>74</v>
      </c>
      <c r="AD1690" s="14">
        <f t="shared" si="2"/>
        <v>4.9875992972972976E-3</v>
      </c>
    </row>
    <row r="1691" spans="1:30" x14ac:dyDescent="0.2">
      <c r="A1691" t="s">
        <v>143</v>
      </c>
      <c r="B1691" t="s">
        <v>128</v>
      </c>
      <c r="C1691" s="244">
        <v>37216</v>
      </c>
      <c r="D1691" s="244">
        <v>37432</v>
      </c>
      <c r="E1691">
        <v>2002</v>
      </c>
      <c r="F1691">
        <v>1</v>
      </c>
      <c r="G1691">
        <v>8</v>
      </c>
      <c r="H1691">
        <v>26.663146829268289</v>
      </c>
      <c r="I1691">
        <v>2.5030362606048584</v>
      </c>
      <c r="J1691" s="14" t="s">
        <v>17</v>
      </c>
      <c r="K1691" s="14" t="s">
        <v>17</v>
      </c>
      <c r="L1691" s="14" t="s">
        <v>17</v>
      </c>
      <c r="M1691" s="14" t="s">
        <v>17</v>
      </c>
      <c r="N1691" s="14" t="s">
        <v>17</v>
      </c>
      <c r="O1691" s="14" t="s">
        <v>17</v>
      </c>
      <c r="P1691" s="14" t="s">
        <v>17</v>
      </c>
      <c r="Q1691" s="14" t="s">
        <v>17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4" t="s">
        <v>17</v>
      </c>
      <c r="Y1691" s="14" t="s">
        <v>17</v>
      </c>
      <c r="AD1691" s="14" t="s">
        <v>17</v>
      </c>
    </row>
    <row r="1692" spans="1:30" x14ac:dyDescent="0.2">
      <c r="A1692" t="s">
        <v>143</v>
      </c>
      <c r="B1692" t="s">
        <v>128</v>
      </c>
      <c r="C1692" s="244">
        <v>37216</v>
      </c>
      <c r="D1692" s="244">
        <v>37432</v>
      </c>
      <c r="E1692">
        <v>2002</v>
      </c>
      <c r="F1692">
        <v>1</v>
      </c>
      <c r="G1692">
        <v>9</v>
      </c>
      <c r="H1692">
        <v>40.70475414634145</v>
      </c>
      <c r="I1692">
        <v>2.5487105846405029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AD1692" s="14" t="s">
        <v>17</v>
      </c>
    </row>
    <row r="1693" spans="1:30" x14ac:dyDescent="0.2">
      <c r="A1693" t="s">
        <v>143</v>
      </c>
      <c r="B1693" t="s">
        <v>128</v>
      </c>
      <c r="C1693" s="244">
        <v>37216</v>
      </c>
      <c r="D1693" s="244">
        <v>37432</v>
      </c>
      <c r="E1693">
        <v>2002</v>
      </c>
      <c r="F1693">
        <v>1</v>
      </c>
      <c r="G1693">
        <v>10</v>
      </c>
      <c r="H1693">
        <v>48.08274390243902</v>
      </c>
      <c r="I1693">
        <v>2.5033195018768311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AD1693" s="14" t="s">
        <v>17</v>
      </c>
    </row>
    <row r="1694" spans="1:30" x14ac:dyDescent="0.2">
      <c r="A1694" t="s">
        <v>143</v>
      </c>
      <c r="B1694" t="s">
        <v>128</v>
      </c>
      <c r="C1694" s="244">
        <v>37216</v>
      </c>
      <c r="D1694" s="244">
        <v>37432</v>
      </c>
      <c r="E1694">
        <v>2002</v>
      </c>
      <c r="F1694">
        <v>1</v>
      </c>
      <c r="G1694">
        <v>11</v>
      </c>
      <c r="H1694">
        <v>49.755259024390242</v>
      </c>
      <c r="I1694">
        <v>2.6516683101654053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AD1694" s="14" t="s">
        <v>17</v>
      </c>
    </row>
    <row r="1695" spans="1:30" x14ac:dyDescent="0.2">
      <c r="A1695" t="s">
        <v>143</v>
      </c>
      <c r="B1695" t="s">
        <v>128</v>
      </c>
      <c r="C1695" s="244">
        <v>37216</v>
      </c>
      <c r="D1695" s="244">
        <v>37432</v>
      </c>
      <c r="E1695">
        <v>2002</v>
      </c>
      <c r="F1695">
        <v>1</v>
      </c>
      <c r="G1695">
        <v>12</v>
      </c>
      <c r="H1695">
        <v>44.948843902439016</v>
      </c>
      <c r="I1695">
        <v>2.459930419921875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AD1695" s="14" t="s">
        <v>17</v>
      </c>
    </row>
    <row r="1696" spans="1:30" x14ac:dyDescent="0.2">
      <c r="A1696" t="s">
        <v>143</v>
      </c>
      <c r="B1696" t="s">
        <v>128</v>
      </c>
      <c r="C1696" s="244">
        <v>37216</v>
      </c>
      <c r="D1696" s="244">
        <v>37432</v>
      </c>
      <c r="E1696">
        <v>2002</v>
      </c>
      <c r="F1696">
        <v>1</v>
      </c>
      <c r="G1696">
        <v>13</v>
      </c>
      <c r="H1696">
        <v>54.720331707317072</v>
      </c>
      <c r="I1696">
        <v>2.7310118675231934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AD1696" s="14" t="s">
        <v>17</v>
      </c>
    </row>
    <row r="1697" spans="1:30" x14ac:dyDescent="0.2">
      <c r="A1697" t="s">
        <v>143</v>
      </c>
      <c r="B1697" t="s">
        <v>128</v>
      </c>
      <c r="C1697" s="244">
        <v>37216</v>
      </c>
      <c r="D1697" s="244">
        <v>37432</v>
      </c>
      <c r="E1697">
        <v>2002</v>
      </c>
      <c r="F1697">
        <v>1</v>
      </c>
      <c r="G1697">
        <v>14</v>
      </c>
      <c r="H1697">
        <v>43.925213414634143</v>
      </c>
      <c r="I1697">
        <v>2.4157013893127441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AD1697" s="14" t="s">
        <v>17</v>
      </c>
    </row>
    <row r="1698" spans="1:30" x14ac:dyDescent="0.2">
      <c r="A1698" t="s">
        <v>143</v>
      </c>
      <c r="B1698" t="s">
        <v>128</v>
      </c>
      <c r="C1698" s="244">
        <v>37216</v>
      </c>
      <c r="D1698" s="244">
        <v>37432</v>
      </c>
      <c r="E1698">
        <v>2002</v>
      </c>
      <c r="F1698">
        <v>2</v>
      </c>
      <c r="G1698">
        <v>1</v>
      </c>
      <c r="H1698">
        <v>25.183375853658536</v>
      </c>
      <c r="I1698">
        <v>2.0048251152038574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64">
        <v>0.32573662799999997</v>
      </c>
      <c r="Y1698" s="14">
        <v>74</v>
      </c>
      <c r="AD1698" s="14">
        <f t="shared" si="2"/>
        <v>4.4018463243243235E-3</v>
      </c>
    </row>
    <row r="1699" spans="1:30" x14ac:dyDescent="0.2">
      <c r="A1699" t="s">
        <v>143</v>
      </c>
      <c r="B1699" t="s">
        <v>128</v>
      </c>
      <c r="C1699" s="244">
        <v>37216</v>
      </c>
      <c r="D1699" s="244">
        <v>37432</v>
      </c>
      <c r="E1699">
        <v>2002</v>
      </c>
      <c r="F1699">
        <v>2</v>
      </c>
      <c r="G1699">
        <v>2</v>
      </c>
      <c r="H1699">
        <v>38.124709512195111</v>
      </c>
      <c r="I1699">
        <v>1.750579833984375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68">
        <v>6.8070000000000006E-2</v>
      </c>
      <c r="Q1699" s="168">
        <v>0.84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64">
        <v>0.43275571600000001</v>
      </c>
      <c r="Y1699" s="14">
        <v>74</v>
      </c>
      <c r="AD1699" s="14">
        <f t="shared" si="2"/>
        <v>5.8480502162162164E-3</v>
      </c>
    </row>
    <row r="1700" spans="1:30" x14ac:dyDescent="0.2">
      <c r="A1700" t="s">
        <v>143</v>
      </c>
      <c r="B1700" t="s">
        <v>128</v>
      </c>
      <c r="C1700" s="244">
        <v>37216</v>
      </c>
      <c r="D1700" s="244">
        <v>37432</v>
      </c>
      <c r="E1700">
        <v>2002</v>
      </c>
      <c r="F1700">
        <v>2</v>
      </c>
      <c r="G1700">
        <v>3</v>
      </c>
      <c r="H1700">
        <v>47.116337560975609</v>
      </c>
      <c r="I1700">
        <v>2.0401661396026611</v>
      </c>
      <c r="J1700" s="14" t="s">
        <v>17</v>
      </c>
      <c r="K1700" s="14" t="s">
        <v>17</v>
      </c>
      <c r="L1700" s="168">
        <v>6.7349999999999994</v>
      </c>
      <c r="M1700" s="14" t="s">
        <v>17</v>
      </c>
      <c r="N1700" s="168">
        <v>61.727715000000003</v>
      </c>
      <c r="O1700" s="14" t="s">
        <v>17</v>
      </c>
      <c r="P1700" s="168">
        <v>7.8443333333333323E-2</v>
      </c>
      <c r="Q1700" s="168">
        <v>0.87700000000000011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64">
        <v>0.39462778800000003</v>
      </c>
      <c r="Y1700" s="14">
        <v>74</v>
      </c>
      <c r="AD1700" s="14">
        <f t="shared" si="2"/>
        <v>5.3328079459459467E-3</v>
      </c>
    </row>
    <row r="1701" spans="1:30" x14ac:dyDescent="0.2">
      <c r="A1701" t="s">
        <v>143</v>
      </c>
      <c r="B1701" t="s">
        <v>128</v>
      </c>
      <c r="C1701" s="244">
        <v>37216</v>
      </c>
      <c r="D1701" s="244">
        <v>37432</v>
      </c>
      <c r="E1701">
        <v>2002</v>
      </c>
      <c r="F1701">
        <v>2</v>
      </c>
      <c r="G1701">
        <v>4</v>
      </c>
      <c r="H1701">
        <v>37.212635121951216</v>
      </c>
      <c r="I1701">
        <v>2.4253149032592773</v>
      </c>
      <c r="J1701" s="14" t="s">
        <v>17</v>
      </c>
      <c r="K1701" s="14" t="s">
        <v>17</v>
      </c>
      <c r="L1701" s="168">
        <v>6.33</v>
      </c>
      <c r="M1701" s="14" t="s">
        <v>17</v>
      </c>
      <c r="N1701" s="168">
        <v>49.25256000000001</v>
      </c>
      <c r="O1701" s="14" t="s">
        <v>17</v>
      </c>
      <c r="P1701" s="168">
        <v>8.4110000000000004E-2</v>
      </c>
      <c r="Q1701" s="168">
        <v>0.89866666666666672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64">
        <v>0.18226093599999998</v>
      </c>
      <c r="Y1701" s="14">
        <v>74</v>
      </c>
      <c r="AD1701" s="14">
        <f t="shared" si="2"/>
        <v>2.4629856216216214E-3</v>
      </c>
    </row>
    <row r="1702" spans="1:30" x14ac:dyDescent="0.2">
      <c r="A1702" t="s">
        <v>143</v>
      </c>
      <c r="B1702" t="s">
        <v>128</v>
      </c>
      <c r="C1702" s="244">
        <v>37216</v>
      </c>
      <c r="D1702" s="244">
        <v>37432</v>
      </c>
      <c r="E1702">
        <v>2002</v>
      </c>
      <c r="F1702">
        <v>2</v>
      </c>
      <c r="G1702">
        <v>5</v>
      </c>
      <c r="H1702">
        <v>53.249443902439019</v>
      </c>
      <c r="I1702">
        <v>2.3660225868225098</v>
      </c>
      <c r="J1702" s="14" t="s">
        <v>17</v>
      </c>
      <c r="K1702" s="14" t="s">
        <v>17</v>
      </c>
      <c r="L1702" s="168">
        <v>6.34</v>
      </c>
      <c r="M1702" s="14" t="s">
        <v>17</v>
      </c>
      <c r="N1702" s="168">
        <v>62.213760000000001</v>
      </c>
      <c r="O1702" s="14" t="s">
        <v>17</v>
      </c>
      <c r="P1702" s="168">
        <v>8.6300000000000002E-2</v>
      </c>
      <c r="Q1702" s="168">
        <v>0.95133333333333336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64">
        <v>0.46856009599999998</v>
      </c>
      <c r="Y1702" s="14">
        <v>74</v>
      </c>
      <c r="AD1702" s="14">
        <f t="shared" si="2"/>
        <v>6.3318931891891885E-3</v>
      </c>
    </row>
    <row r="1703" spans="1:30" x14ac:dyDescent="0.2">
      <c r="A1703" t="s">
        <v>143</v>
      </c>
      <c r="B1703" t="s">
        <v>128</v>
      </c>
      <c r="C1703" s="244">
        <v>37216</v>
      </c>
      <c r="D1703" s="244">
        <v>37432</v>
      </c>
      <c r="E1703">
        <v>2002</v>
      </c>
      <c r="F1703">
        <v>2</v>
      </c>
      <c r="G1703">
        <v>6</v>
      </c>
      <c r="H1703">
        <v>47.063038536585374</v>
      </c>
      <c r="I1703">
        <v>2.3906002044677734</v>
      </c>
      <c r="J1703" s="14" t="s">
        <v>17</v>
      </c>
      <c r="K1703" s="14" t="s">
        <v>17</v>
      </c>
      <c r="L1703" s="168">
        <v>5.99</v>
      </c>
      <c r="M1703" s="14" t="s">
        <v>17</v>
      </c>
      <c r="N1703" s="168">
        <v>79.765385000000009</v>
      </c>
      <c r="O1703" s="14" t="s">
        <v>17</v>
      </c>
      <c r="P1703" s="168">
        <v>8.3383333333333323E-2</v>
      </c>
      <c r="Q1703" s="168">
        <v>0.93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64">
        <v>0.16670267599999994</v>
      </c>
      <c r="Y1703" s="14">
        <v>74</v>
      </c>
      <c r="AD1703" s="14">
        <f t="shared" si="2"/>
        <v>2.252738864864864E-3</v>
      </c>
    </row>
    <row r="1704" spans="1:30" x14ac:dyDescent="0.2">
      <c r="A1704" t="s">
        <v>143</v>
      </c>
      <c r="B1704" t="s">
        <v>128</v>
      </c>
      <c r="C1704" s="244">
        <v>37216</v>
      </c>
      <c r="D1704" s="244">
        <v>37432</v>
      </c>
      <c r="E1704">
        <v>2002</v>
      </c>
      <c r="F1704">
        <v>2</v>
      </c>
      <c r="G1704">
        <v>7</v>
      </c>
      <c r="H1704">
        <v>39.446236097560977</v>
      </c>
      <c r="I1704">
        <v>2.4016907215118408</v>
      </c>
      <c r="J1704" s="14" t="s">
        <v>17</v>
      </c>
      <c r="K1704" s="14" t="s">
        <v>17</v>
      </c>
      <c r="L1704" s="168">
        <v>5.2349999999999994</v>
      </c>
      <c r="M1704" s="14" t="s">
        <v>17</v>
      </c>
      <c r="N1704" s="168">
        <v>104.87771000000002</v>
      </c>
      <c r="O1704" s="14" t="s">
        <v>17</v>
      </c>
      <c r="P1704" s="168">
        <v>9.0223333333333322E-2</v>
      </c>
      <c r="Q1704" s="168">
        <v>1.028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64">
        <v>0.34587404400000005</v>
      </c>
      <c r="Y1704" s="14">
        <v>74</v>
      </c>
      <c r="AD1704" s="14">
        <f t="shared" si="2"/>
        <v>4.6739735675675681E-3</v>
      </c>
    </row>
    <row r="1705" spans="1:30" x14ac:dyDescent="0.2">
      <c r="A1705" t="s">
        <v>143</v>
      </c>
      <c r="B1705" t="s">
        <v>128</v>
      </c>
      <c r="C1705" s="244">
        <v>37216</v>
      </c>
      <c r="D1705" s="244">
        <v>37432</v>
      </c>
      <c r="E1705">
        <v>2002</v>
      </c>
      <c r="F1705">
        <v>2</v>
      </c>
      <c r="G1705">
        <v>8</v>
      </c>
      <c r="H1705">
        <v>35.186445853658547</v>
      </c>
      <c r="I1705">
        <v>2.4813487529754639</v>
      </c>
      <c r="J1705" s="14" t="s">
        <v>17</v>
      </c>
      <c r="K1705" s="14" t="s">
        <v>17</v>
      </c>
      <c r="L1705" s="14" t="s">
        <v>17</v>
      </c>
      <c r="M1705" s="14" t="s">
        <v>17</v>
      </c>
      <c r="N1705" s="14" t="s">
        <v>17</v>
      </c>
      <c r="O1705" s="14" t="s">
        <v>17</v>
      </c>
      <c r="P1705" s="14" t="s">
        <v>17</v>
      </c>
      <c r="Q1705" s="14" t="s">
        <v>17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4" t="s">
        <v>17</v>
      </c>
      <c r="Y1705" s="14" t="s">
        <v>17</v>
      </c>
      <c r="AD1705" s="14" t="s">
        <v>17</v>
      </c>
    </row>
    <row r="1706" spans="1:30" x14ac:dyDescent="0.2">
      <c r="A1706" t="s">
        <v>143</v>
      </c>
      <c r="B1706" t="s">
        <v>128</v>
      </c>
      <c r="C1706" s="244">
        <v>37216</v>
      </c>
      <c r="D1706" s="244">
        <v>37432</v>
      </c>
      <c r="E1706">
        <v>2002</v>
      </c>
      <c r="F1706">
        <v>2</v>
      </c>
      <c r="G1706">
        <v>9</v>
      </c>
      <c r="H1706">
        <v>39.586920731707309</v>
      </c>
      <c r="I1706">
        <v>2.4799263477325439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AD1706" s="14" t="s">
        <v>17</v>
      </c>
    </row>
    <row r="1707" spans="1:30" x14ac:dyDescent="0.2">
      <c r="A1707" t="s">
        <v>143</v>
      </c>
      <c r="B1707" t="s">
        <v>128</v>
      </c>
      <c r="C1707" s="244">
        <v>37216</v>
      </c>
      <c r="D1707" s="244">
        <v>37432</v>
      </c>
      <c r="E1707">
        <v>2002</v>
      </c>
      <c r="F1707">
        <v>2</v>
      </c>
      <c r="G1707">
        <v>10</v>
      </c>
      <c r="H1707">
        <v>45.778284146341456</v>
      </c>
      <c r="I1707">
        <v>2.5689821243286133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AD1707" s="14" t="s">
        <v>17</v>
      </c>
    </row>
    <row r="1708" spans="1:30" x14ac:dyDescent="0.2">
      <c r="A1708" t="s">
        <v>143</v>
      </c>
      <c r="B1708" t="s">
        <v>128</v>
      </c>
      <c r="C1708" s="244">
        <v>37216</v>
      </c>
      <c r="D1708" s="244">
        <v>37432</v>
      </c>
      <c r="E1708">
        <v>2002</v>
      </c>
      <c r="F1708">
        <v>2</v>
      </c>
      <c r="G1708">
        <v>11</v>
      </c>
      <c r="H1708">
        <v>48.359568292682916</v>
      </c>
      <c r="I1708">
        <v>2.4563968181610107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AD1708" s="14" t="s">
        <v>17</v>
      </c>
    </row>
    <row r="1709" spans="1:30" x14ac:dyDescent="0.2">
      <c r="A1709" t="s">
        <v>143</v>
      </c>
      <c r="B1709" t="s">
        <v>128</v>
      </c>
      <c r="C1709" s="244">
        <v>37216</v>
      </c>
      <c r="D1709" s="244">
        <v>37432</v>
      </c>
      <c r="E1709">
        <v>2002</v>
      </c>
      <c r="F1709">
        <v>2</v>
      </c>
      <c r="G1709">
        <v>12</v>
      </c>
      <c r="H1709">
        <v>42.448954390243898</v>
      </c>
      <c r="I1709">
        <v>2.4778900146484375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AD1709" s="14" t="s">
        <v>17</v>
      </c>
    </row>
    <row r="1710" spans="1:30" x14ac:dyDescent="0.2">
      <c r="A1710" t="s">
        <v>143</v>
      </c>
      <c r="B1710" t="s">
        <v>128</v>
      </c>
      <c r="C1710" s="244">
        <v>37216</v>
      </c>
      <c r="D1710" s="244">
        <v>37432</v>
      </c>
      <c r="E1710">
        <v>2002</v>
      </c>
      <c r="F1710">
        <v>2</v>
      </c>
      <c r="G1710">
        <v>13</v>
      </c>
      <c r="H1710">
        <v>36.6751</v>
      </c>
      <c r="I1710">
        <v>2.5899620056152344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AD1710" s="14" t="s">
        <v>17</v>
      </c>
    </row>
    <row r="1711" spans="1:30" x14ac:dyDescent="0.2">
      <c r="A1711" t="s">
        <v>143</v>
      </c>
      <c r="B1711" t="s">
        <v>128</v>
      </c>
      <c r="C1711" s="244">
        <v>37216</v>
      </c>
      <c r="D1711" s="244">
        <v>37432</v>
      </c>
      <c r="E1711">
        <v>2002</v>
      </c>
      <c r="F1711">
        <v>2</v>
      </c>
      <c r="G1711">
        <v>14</v>
      </c>
      <c r="H1711">
        <v>46.980817560975602</v>
      </c>
      <c r="I1711">
        <v>2.2398295402526855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AD1711" s="14" t="s">
        <v>17</v>
      </c>
    </row>
    <row r="1712" spans="1:30" x14ac:dyDescent="0.2">
      <c r="A1712" t="s">
        <v>143</v>
      </c>
      <c r="B1712" t="s">
        <v>128</v>
      </c>
      <c r="C1712" s="244">
        <v>37216</v>
      </c>
      <c r="D1712" s="244">
        <v>37432</v>
      </c>
      <c r="E1712">
        <v>2002</v>
      </c>
      <c r="F1712">
        <v>3</v>
      </c>
      <c r="G1712">
        <v>1</v>
      </c>
      <c r="H1712">
        <v>37.469627317073169</v>
      </c>
      <c r="I1712">
        <v>1.8836150169372559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64">
        <v>0.31237962400000002</v>
      </c>
      <c r="Y1712" s="14">
        <v>74</v>
      </c>
      <c r="AD1712" s="14">
        <f t="shared" ref="AD1712:AD1772" si="3">X1712/Y1712</f>
        <v>4.2213462702702705E-3</v>
      </c>
    </row>
    <row r="1713" spans="1:30" x14ac:dyDescent="0.2">
      <c r="A1713" t="s">
        <v>143</v>
      </c>
      <c r="B1713" t="s">
        <v>128</v>
      </c>
      <c r="C1713" s="244">
        <v>37216</v>
      </c>
      <c r="D1713" s="244">
        <v>37432</v>
      </c>
      <c r="E1713">
        <v>2002</v>
      </c>
      <c r="F1713">
        <v>3</v>
      </c>
      <c r="G1713">
        <v>2</v>
      </c>
      <c r="H1713">
        <v>38.683109756097551</v>
      </c>
      <c r="I1713">
        <v>1.8406641483306885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68">
        <v>8.3449999999999996E-2</v>
      </c>
      <c r="Q1713" s="168">
        <v>0.85699999999999998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64">
        <v>0.45671136000000007</v>
      </c>
      <c r="Y1713" s="14">
        <v>74</v>
      </c>
      <c r="AD1713" s="14">
        <f t="shared" si="3"/>
        <v>6.1717751351351357E-3</v>
      </c>
    </row>
    <row r="1714" spans="1:30" x14ac:dyDescent="0.2">
      <c r="A1714" t="s">
        <v>143</v>
      </c>
      <c r="B1714" t="s">
        <v>128</v>
      </c>
      <c r="C1714" s="244">
        <v>37216</v>
      </c>
      <c r="D1714" s="244">
        <v>37432</v>
      </c>
      <c r="E1714">
        <v>2002</v>
      </c>
      <c r="F1714">
        <v>3</v>
      </c>
      <c r="G1714">
        <v>3</v>
      </c>
      <c r="H1714">
        <v>42.185558048780493</v>
      </c>
      <c r="I1714">
        <v>2.0725944042205811</v>
      </c>
      <c r="J1714" s="14" t="s">
        <v>17</v>
      </c>
      <c r="K1714" s="14" t="s">
        <v>17</v>
      </c>
      <c r="L1714" s="168">
        <v>6.24</v>
      </c>
      <c r="M1714" s="14" t="s">
        <v>17</v>
      </c>
      <c r="N1714" s="168">
        <v>87.81213000000001</v>
      </c>
      <c r="O1714" s="14" t="s">
        <v>17</v>
      </c>
      <c r="P1714" s="168">
        <v>9.1086666666666663E-2</v>
      </c>
      <c r="Q1714" s="168">
        <v>0.92833333333333334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64">
        <v>0.53366020400000003</v>
      </c>
      <c r="Y1714" s="14">
        <v>74</v>
      </c>
      <c r="AD1714" s="14">
        <f t="shared" si="3"/>
        <v>7.2116243783783788E-3</v>
      </c>
    </row>
    <row r="1715" spans="1:30" x14ac:dyDescent="0.2">
      <c r="A1715" t="s">
        <v>143</v>
      </c>
      <c r="B1715" t="s">
        <v>128</v>
      </c>
      <c r="C1715" s="244">
        <v>37216</v>
      </c>
      <c r="D1715" s="244">
        <v>37432</v>
      </c>
      <c r="E1715">
        <v>2002</v>
      </c>
      <c r="F1715">
        <v>3</v>
      </c>
      <c r="G1715">
        <v>4</v>
      </c>
      <c r="H1715">
        <v>51.64303609756098</v>
      </c>
      <c r="I1715">
        <v>2.4050576686859131</v>
      </c>
      <c r="J1715" s="14" t="s">
        <v>17</v>
      </c>
      <c r="K1715" s="14" t="s">
        <v>17</v>
      </c>
      <c r="L1715" s="168">
        <v>6.0649999999999995</v>
      </c>
      <c r="M1715" s="14" t="s">
        <v>17</v>
      </c>
      <c r="N1715" s="168">
        <v>90.458375000000018</v>
      </c>
      <c r="O1715" s="14" t="s">
        <v>17</v>
      </c>
      <c r="P1715" s="168">
        <v>7.9073333333333329E-2</v>
      </c>
      <c r="Q1715" s="168">
        <v>0.91500000000000004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64">
        <v>0.51012578800000008</v>
      </c>
      <c r="Y1715" s="14">
        <v>74</v>
      </c>
      <c r="AD1715" s="14">
        <f t="shared" si="3"/>
        <v>6.8935917297297308E-3</v>
      </c>
    </row>
    <row r="1716" spans="1:30" x14ac:dyDescent="0.2">
      <c r="A1716" t="s">
        <v>143</v>
      </c>
      <c r="B1716" t="s">
        <v>128</v>
      </c>
      <c r="C1716" s="244">
        <v>37216</v>
      </c>
      <c r="D1716" s="244">
        <v>37432</v>
      </c>
      <c r="E1716">
        <v>2002</v>
      </c>
      <c r="F1716">
        <v>3</v>
      </c>
      <c r="G1716">
        <v>5</v>
      </c>
      <c r="H1716">
        <v>49.140460975609763</v>
      </c>
      <c r="I1716">
        <v>2.6628131866455078</v>
      </c>
      <c r="J1716" s="14" t="s">
        <v>17</v>
      </c>
      <c r="K1716" s="14" t="s">
        <v>17</v>
      </c>
      <c r="L1716" s="168">
        <v>5.835</v>
      </c>
      <c r="M1716" s="14" t="s">
        <v>17</v>
      </c>
      <c r="N1716" s="168">
        <v>88.946235000000016</v>
      </c>
      <c r="O1716" s="14" t="s">
        <v>17</v>
      </c>
      <c r="P1716" s="168">
        <v>9.5136666666666661E-2</v>
      </c>
      <c r="Q1716" s="168">
        <v>0.97266666666666668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64">
        <v>0.53261392799999996</v>
      </c>
      <c r="Y1716" s="14">
        <v>74</v>
      </c>
      <c r="AD1716" s="14">
        <f t="shared" si="3"/>
        <v>7.197485513513513E-3</v>
      </c>
    </row>
    <row r="1717" spans="1:30" x14ac:dyDescent="0.2">
      <c r="A1717" t="s">
        <v>143</v>
      </c>
      <c r="B1717" t="s">
        <v>128</v>
      </c>
      <c r="C1717" s="244">
        <v>37216</v>
      </c>
      <c r="D1717" s="244">
        <v>37432</v>
      </c>
      <c r="E1717">
        <v>2002</v>
      </c>
      <c r="F1717">
        <v>3</v>
      </c>
      <c r="G1717">
        <v>6</v>
      </c>
      <c r="H1717">
        <v>35.218260000000001</v>
      </c>
      <c r="I1717">
        <v>2.411937952041626</v>
      </c>
      <c r="J1717" s="14" t="s">
        <v>17</v>
      </c>
      <c r="K1717" s="14" t="s">
        <v>17</v>
      </c>
      <c r="L1717" s="168">
        <v>5.96</v>
      </c>
      <c r="M1717" s="14" t="s">
        <v>17</v>
      </c>
      <c r="N1717" s="168">
        <v>74.580905000000001</v>
      </c>
      <c r="O1717" s="14" t="s">
        <v>17</v>
      </c>
      <c r="P1717" s="168">
        <v>7.9103333333333345E-2</v>
      </c>
      <c r="Q1717" s="168">
        <v>0.88133333333333341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64">
        <v>0.360426792</v>
      </c>
      <c r="Y1717" s="14">
        <v>74</v>
      </c>
      <c r="AD1717" s="14">
        <f t="shared" si="3"/>
        <v>4.8706323243243241E-3</v>
      </c>
    </row>
    <row r="1718" spans="1:30" x14ac:dyDescent="0.2">
      <c r="A1718" t="s">
        <v>143</v>
      </c>
      <c r="B1718" t="s">
        <v>128</v>
      </c>
      <c r="C1718" s="244">
        <v>37216</v>
      </c>
      <c r="D1718" s="244">
        <v>37432</v>
      </c>
      <c r="E1718">
        <v>2002</v>
      </c>
      <c r="F1718">
        <v>3</v>
      </c>
      <c r="G1718">
        <v>7</v>
      </c>
      <c r="H1718">
        <v>38.898371707317075</v>
      </c>
      <c r="I1718">
        <v>2.499781608581543</v>
      </c>
      <c r="J1718" s="14" t="s">
        <v>17</v>
      </c>
      <c r="K1718" s="14" t="s">
        <v>17</v>
      </c>
      <c r="L1718" s="168">
        <v>5.9399999999999995</v>
      </c>
      <c r="M1718" s="14" t="s">
        <v>17</v>
      </c>
      <c r="N1718" s="168">
        <v>83.221705000000014</v>
      </c>
      <c r="O1718" s="14" t="s">
        <v>17</v>
      </c>
      <c r="P1718" s="168">
        <v>0.10102666666666667</v>
      </c>
      <c r="Q1718" s="168">
        <v>0.95866666666666667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64">
        <v>0.22466908400000002</v>
      </c>
      <c r="Y1718" s="14">
        <v>74</v>
      </c>
      <c r="AD1718" s="14">
        <f t="shared" si="3"/>
        <v>3.0360687027027032E-3</v>
      </c>
    </row>
    <row r="1719" spans="1:30" x14ac:dyDescent="0.2">
      <c r="A1719" t="s">
        <v>143</v>
      </c>
      <c r="B1719" t="s">
        <v>128</v>
      </c>
      <c r="C1719" s="244">
        <v>37216</v>
      </c>
      <c r="D1719" s="244">
        <v>37432</v>
      </c>
      <c r="E1719">
        <v>2002</v>
      </c>
      <c r="F1719">
        <v>3</v>
      </c>
      <c r="G1719">
        <v>8</v>
      </c>
      <c r="H1719">
        <v>38.228002195121945</v>
      </c>
      <c r="I1719">
        <v>2.4031765460968018</v>
      </c>
      <c r="J1719" s="14" t="s">
        <v>17</v>
      </c>
      <c r="K1719" s="14" t="s">
        <v>17</v>
      </c>
      <c r="L1719" s="14" t="s">
        <v>17</v>
      </c>
      <c r="M1719" s="14" t="s">
        <v>17</v>
      </c>
      <c r="N1719" s="14" t="s">
        <v>17</v>
      </c>
      <c r="O1719" s="14" t="s">
        <v>17</v>
      </c>
      <c r="P1719" s="14" t="s">
        <v>17</v>
      </c>
      <c r="Q1719" s="14" t="s">
        <v>17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4" t="s">
        <v>17</v>
      </c>
      <c r="Y1719" s="14" t="s">
        <v>17</v>
      </c>
      <c r="AD1719" s="14" t="s">
        <v>17</v>
      </c>
    </row>
    <row r="1720" spans="1:30" x14ac:dyDescent="0.2">
      <c r="A1720" t="s">
        <v>143</v>
      </c>
      <c r="B1720" t="s">
        <v>128</v>
      </c>
      <c r="C1720" s="244">
        <v>37216</v>
      </c>
      <c r="D1720" s="244">
        <v>37432</v>
      </c>
      <c r="E1720">
        <v>2002</v>
      </c>
      <c r="F1720">
        <v>3</v>
      </c>
      <c r="G1720">
        <v>9</v>
      </c>
      <c r="H1720">
        <v>49.776330731707311</v>
      </c>
      <c r="I1720">
        <v>2.5203790664672852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AD1720" s="14" t="s">
        <v>17</v>
      </c>
    </row>
    <row r="1721" spans="1:30" x14ac:dyDescent="0.2">
      <c r="A1721" t="s">
        <v>143</v>
      </c>
      <c r="B1721" t="s">
        <v>128</v>
      </c>
      <c r="C1721" s="244">
        <v>37216</v>
      </c>
      <c r="D1721" s="244">
        <v>37432</v>
      </c>
      <c r="E1721">
        <v>2002</v>
      </c>
      <c r="F1721">
        <v>3</v>
      </c>
      <c r="G1721">
        <v>10</v>
      </c>
      <c r="H1721">
        <v>45.215752195121951</v>
      </c>
      <c r="I1721">
        <v>2.4365859031677246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AD1721" s="14" t="s">
        <v>17</v>
      </c>
    </row>
    <row r="1722" spans="1:30" x14ac:dyDescent="0.2">
      <c r="A1722" t="s">
        <v>143</v>
      </c>
      <c r="B1722" t="s">
        <v>128</v>
      </c>
      <c r="C1722" s="244">
        <v>37216</v>
      </c>
      <c r="D1722" s="244">
        <v>37432</v>
      </c>
      <c r="E1722">
        <v>2002</v>
      </c>
      <c r="F1722">
        <v>3</v>
      </c>
      <c r="G1722">
        <v>11</v>
      </c>
      <c r="H1722">
        <v>45.830963414634134</v>
      </c>
      <c r="I1722">
        <v>2.6150736808776855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AD1722" s="14" t="s">
        <v>17</v>
      </c>
    </row>
    <row r="1723" spans="1:30" x14ac:dyDescent="0.2">
      <c r="A1723" t="s">
        <v>143</v>
      </c>
      <c r="B1723" t="s">
        <v>128</v>
      </c>
      <c r="C1723" s="244">
        <v>37216</v>
      </c>
      <c r="D1723" s="244">
        <v>37432</v>
      </c>
      <c r="E1723">
        <v>2002</v>
      </c>
      <c r="F1723">
        <v>3</v>
      </c>
      <c r="G1723">
        <v>12</v>
      </c>
      <c r="H1723">
        <v>44.701148048780489</v>
      </c>
      <c r="I1723">
        <v>2.6420543193817139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AD1723" s="14" t="s">
        <v>17</v>
      </c>
    </row>
    <row r="1724" spans="1:30" x14ac:dyDescent="0.2">
      <c r="A1724" t="s">
        <v>143</v>
      </c>
      <c r="B1724" t="s">
        <v>128</v>
      </c>
      <c r="C1724" s="244">
        <v>37216</v>
      </c>
      <c r="D1724" s="244">
        <v>37432</v>
      </c>
      <c r="E1724">
        <v>2002</v>
      </c>
      <c r="F1724">
        <v>3</v>
      </c>
      <c r="G1724">
        <v>13</v>
      </c>
      <c r="H1724">
        <v>40.93117170731707</v>
      </c>
      <c r="I1724">
        <v>2.7179999351501465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AD1724" s="14" t="s">
        <v>17</v>
      </c>
    </row>
    <row r="1725" spans="1:30" x14ac:dyDescent="0.2">
      <c r="A1725" t="s">
        <v>143</v>
      </c>
      <c r="B1725" t="s">
        <v>128</v>
      </c>
      <c r="C1725" s="244">
        <v>37216</v>
      </c>
      <c r="D1725" s="244">
        <v>37432</v>
      </c>
      <c r="E1725">
        <v>2002</v>
      </c>
      <c r="F1725">
        <v>3</v>
      </c>
      <c r="G1725">
        <v>14</v>
      </c>
      <c r="H1725">
        <v>48.471124390243901</v>
      </c>
      <c r="I1725">
        <v>2.4725940227508545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AD1725" s="14" t="s">
        <v>17</v>
      </c>
    </row>
    <row r="1726" spans="1:30" x14ac:dyDescent="0.2">
      <c r="A1726" t="s">
        <v>143</v>
      </c>
      <c r="B1726" t="s">
        <v>128</v>
      </c>
      <c r="C1726" s="244">
        <v>37216</v>
      </c>
      <c r="D1726" s="244">
        <v>37432</v>
      </c>
      <c r="E1726">
        <v>2002</v>
      </c>
      <c r="F1726">
        <v>4</v>
      </c>
      <c r="G1726">
        <v>1</v>
      </c>
      <c r="H1726">
        <v>34.767490731707312</v>
      </c>
      <c r="I1726">
        <v>2.1274874210357666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64">
        <v>0.36429937200000001</v>
      </c>
      <c r="Y1726" s="14">
        <v>74</v>
      </c>
      <c r="AD1726" s="14">
        <f t="shared" si="3"/>
        <v>4.9229644864864867E-3</v>
      </c>
    </row>
    <row r="1727" spans="1:30" x14ac:dyDescent="0.2">
      <c r="A1727" t="s">
        <v>143</v>
      </c>
      <c r="B1727" t="s">
        <v>128</v>
      </c>
      <c r="C1727" s="244">
        <v>37216</v>
      </c>
      <c r="D1727" s="244">
        <v>37432</v>
      </c>
      <c r="E1727">
        <v>2002</v>
      </c>
      <c r="F1727">
        <v>4</v>
      </c>
      <c r="G1727">
        <v>2</v>
      </c>
      <c r="H1727">
        <v>36.430502926829263</v>
      </c>
      <c r="I1727">
        <v>2.0187234878540039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68">
        <v>6.5329999999999999E-2</v>
      </c>
      <c r="Q1727" s="168">
        <v>0.85899999999999999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64">
        <v>0.42703516799999991</v>
      </c>
      <c r="Y1727" s="14">
        <v>74</v>
      </c>
      <c r="AD1727" s="14">
        <f t="shared" si="3"/>
        <v>5.770745513513512E-3</v>
      </c>
    </row>
    <row r="1728" spans="1:30" x14ac:dyDescent="0.2">
      <c r="A1728" t="s">
        <v>143</v>
      </c>
      <c r="B1728" t="s">
        <v>128</v>
      </c>
      <c r="C1728" s="244">
        <v>37216</v>
      </c>
      <c r="D1728" s="244">
        <v>37432</v>
      </c>
      <c r="E1728">
        <v>2002</v>
      </c>
      <c r="F1728">
        <v>4</v>
      </c>
      <c r="G1728">
        <v>3</v>
      </c>
      <c r="H1728">
        <v>45.026519999999998</v>
      </c>
      <c r="I1728">
        <v>2.248833179473877</v>
      </c>
      <c r="J1728" s="14" t="s">
        <v>17</v>
      </c>
      <c r="K1728" s="14" t="s">
        <v>17</v>
      </c>
      <c r="L1728" s="168">
        <v>6.01</v>
      </c>
      <c r="M1728" s="14" t="s">
        <v>17</v>
      </c>
      <c r="N1728" s="168">
        <v>55.463135000000001</v>
      </c>
      <c r="O1728" s="14" t="s">
        <v>17</v>
      </c>
      <c r="P1728" s="168">
        <v>7.7350000000000002E-2</v>
      </c>
      <c r="Q1728" s="168">
        <v>0.86933333333333318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64">
        <v>0.50868546000000014</v>
      </c>
      <c r="Y1728" s="14">
        <v>74</v>
      </c>
      <c r="AD1728" s="14">
        <f t="shared" si="3"/>
        <v>6.8741278378378397E-3</v>
      </c>
    </row>
    <row r="1729" spans="1:30" x14ac:dyDescent="0.2">
      <c r="A1729" t="s">
        <v>143</v>
      </c>
      <c r="B1729" t="s">
        <v>128</v>
      </c>
      <c r="C1729" s="244">
        <v>37216</v>
      </c>
      <c r="D1729" s="244">
        <v>37432</v>
      </c>
      <c r="E1729">
        <v>2002</v>
      </c>
      <c r="F1729">
        <v>4</v>
      </c>
      <c r="G1729">
        <v>4</v>
      </c>
      <c r="H1729">
        <v>60.333256097560977</v>
      </c>
      <c r="I1729">
        <v>2.1969661712646484</v>
      </c>
      <c r="J1729" s="14" t="s">
        <v>17</v>
      </c>
      <c r="K1729" s="14" t="s">
        <v>17</v>
      </c>
      <c r="L1729" s="168">
        <v>6.0149999999999997</v>
      </c>
      <c r="M1729" s="14" t="s">
        <v>17</v>
      </c>
      <c r="N1729" s="168">
        <v>77.065134999999998</v>
      </c>
      <c r="O1729" s="14" t="s">
        <v>17</v>
      </c>
      <c r="P1729" s="168">
        <v>8.0283333333333332E-2</v>
      </c>
      <c r="Q1729" s="168">
        <v>0.83166666666666667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64">
        <v>0.58890901200000001</v>
      </c>
      <c r="Y1729" s="14">
        <v>74</v>
      </c>
      <c r="AD1729" s="14">
        <f t="shared" si="3"/>
        <v>7.9582298918918926E-3</v>
      </c>
    </row>
    <row r="1730" spans="1:30" x14ac:dyDescent="0.2">
      <c r="A1730" t="s">
        <v>143</v>
      </c>
      <c r="B1730" t="s">
        <v>128</v>
      </c>
      <c r="C1730" s="244">
        <v>37216</v>
      </c>
      <c r="D1730" s="244">
        <v>37432</v>
      </c>
      <c r="E1730">
        <v>2002</v>
      </c>
      <c r="F1730">
        <v>4</v>
      </c>
      <c r="G1730">
        <v>5</v>
      </c>
      <c r="H1730">
        <v>34.398322682926832</v>
      </c>
      <c r="I1730">
        <v>2.4685065746307373</v>
      </c>
      <c r="J1730" s="14" t="s">
        <v>17</v>
      </c>
      <c r="K1730" s="14" t="s">
        <v>17</v>
      </c>
      <c r="L1730" s="168">
        <v>5.9450000000000003</v>
      </c>
      <c r="M1730" s="14" t="s">
        <v>17</v>
      </c>
      <c r="N1730" s="168">
        <v>99.693230000000028</v>
      </c>
      <c r="O1730" s="14" t="s">
        <v>17</v>
      </c>
      <c r="P1730" s="168">
        <v>7.0019999999999999E-2</v>
      </c>
      <c r="Q1730" s="168">
        <v>0.90833333333333321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64">
        <v>0.38692339199999998</v>
      </c>
      <c r="Y1730" s="14">
        <v>74</v>
      </c>
      <c r="AD1730" s="14">
        <f t="shared" si="3"/>
        <v>5.2286944864864864E-3</v>
      </c>
    </row>
    <row r="1731" spans="1:30" x14ac:dyDescent="0.2">
      <c r="A1731" t="s">
        <v>143</v>
      </c>
      <c r="B1731" t="s">
        <v>128</v>
      </c>
      <c r="C1731" s="244">
        <v>37216</v>
      </c>
      <c r="D1731" s="244">
        <v>37432</v>
      </c>
      <c r="E1731">
        <v>2002</v>
      </c>
      <c r="F1731">
        <v>4</v>
      </c>
      <c r="G1731">
        <v>6</v>
      </c>
      <c r="H1731">
        <v>42.391317073170732</v>
      </c>
      <c r="I1731">
        <v>2.7621397972106934</v>
      </c>
      <c r="J1731" s="14" t="s">
        <v>17</v>
      </c>
      <c r="K1731" s="14" t="s">
        <v>17</v>
      </c>
      <c r="L1731" s="168">
        <v>5.7750000000000004</v>
      </c>
      <c r="M1731" s="14" t="s">
        <v>17</v>
      </c>
      <c r="N1731" s="168">
        <v>93.158625000000001</v>
      </c>
      <c r="O1731" s="14" t="s">
        <v>17</v>
      </c>
      <c r="P1731" s="168">
        <v>7.9259999999999997E-2</v>
      </c>
      <c r="Q1731" s="168">
        <v>0.90433333333333332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64">
        <v>0.53467930399999997</v>
      </c>
      <c r="Y1731" s="14">
        <v>74</v>
      </c>
      <c r="AD1731" s="14">
        <f t="shared" si="3"/>
        <v>7.2253959999999994E-3</v>
      </c>
    </row>
    <row r="1732" spans="1:30" x14ac:dyDescent="0.2">
      <c r="A1732" t="s">
        <v>143</v>
      </c>
      <c r="B1732" t="s">
        <v>128</v>
      </c>
      <c r="C1732" s="244">
        <v>37216</v>
      </c>
      <c r="D1732" s="244">
        <v>37432</v>
      </c>
      <c r="E1732">
        <v>2002</v>
      </c>
      <c r="F1732">
        <v>4</v>
      </c>
      <c r="G1732">
        <v>7</v>
      </c>
      <c r="H1732">
        <v>51.557509756097566</v>
      </c>
      <c r="I1732">
        <v>2.5299584865570068</v>
      </c>
      <c r="J1732" s="14" t="s">
        <v>17</v>
      </c>
      <c r="K1732" s="14" t="s">
        <v>17</v>
      </c>
      <c r="L1732" s="168">
        <v>5.5025000000000004</v>
      </c>
      <c r="M1732" s="14" t="s">
        <v>17</v>
      </c>
      <c r="N1732" s="168">
        <v>81.11551</v>
      </c>
      <c r="O1732" s="14" t="s">
        <v>17</v>
      </c>
      <c r="P1732" s="168">
        <v>9.0130000000000002E-2</v>
      </c>
      <c r="Q1732" s="168">
        <v>0.95400000000000007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64">
        <v>0.55140613199999988</v>
      </c>
      <c r="Y1732" s="14">
        <v>74</v>
      </c>
      <c r="AD1732" s="14">
        <f t="shared" si="3"/>
        <v>7.4514342162162149E-3</v>
      </c>
    </row>
    <row r="1733" spans="1:30" x14ac:dyDescent="0.2">
      <c r="A1733" t="s">
        <v>143</v>
      </c>
      <c r="B1733" t="s">
        <v>128</v>
      </c>
      <c r="C1733" s="244">
        <v>37216</v>
      </c>
      <c r="D1733" s="244">
        <v>37432</v>
      </c>
      <c r="E1733">
        <v>2002</v>
      </c>
      <c r="F1733">
        <v>4</v>
      </c>
      <c r="G1733">
        <v>8</v>
      </c>
      <c r="H1733">
        <v>43.30091243902438</v>
      </c>
      <c r="I1733">
        <v>2.2140407562255859</v>
      </c>
      <c r="J1733" s="14" t="s">
        <v>17</v>
      </c>
      <c r="K1733" s="14" t="s">
        <v>17</v>
      </c>
      <c r="L1733" s="14" t="s">
        <v>17</v>
      </c>
      <c r="M1733" s="14" t="s">
        <v>17</v>
      </c>
      <c r="N1733" s="14" t="s">
        <v>17</v>
      </c>
      <c r="O1733" s="14" t="s">
        <v>17</v>
      </c>
      <c r="P1733" s="14" t="s">
        <v>17</v>
      </c>
      <c r="Q1733" s="14" t="s">
        <v>17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4" t="s">
        <v>17</v>
      </c>
      <c r="Y1733" s="14" t="s">
        <v>17</v>
      </c>
      <c r="AD1733" s="14" t="s">
        <v>17</v>
      </c>
    </row>
    <row r="1734" spans="1:30" x14ac:dyDescent="0.2">
      <c r="A1734" t="s">
        <v>143</v>
      </c>
      <c r="B1734" t="s">
        <v>128</v>
      </c>
      <c r="C1734" s="244">
        <v>37216</v>
      </c>
      <c r="D1734" s="244">
        <v>37432</v>
      </c>
      <c r="E1734">
        <v>2002</v>
      </c>
      <c r="F1734">
        <v>4</v>
      </c>
      <c r="G1734">
        <v>9</v>
      </c>
      <c r="H1734">
        <v>45.883642682926833</v>
      </c>
      <c r="I1734">
        <v>2.2919292449951172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AD1734" s="14" t="s">
        <v>17</v>
      </c>
    </row>
    <row r="1735" spans="1:30" x14ac:dyDescent="0.2">
      <c r="A1735" t="s">
        <v>143</v>
      </c>
      <c r="B1735" t="s">
        <v>128</v>
      </c>
      <c r="C1735" s="244">
        <v>37216</v>
      </c>
      <c r="D1735" s="244">
        <v>37432</v>
      </c>
      <c r="E1735">
        <v>2002</v>
      </c>
      <c r="F1735">
        <v>4</v>
      </c>
      <c r="G1735">
        <v>10</v>
      </c>
      <c r="H1735">
        <v>44.134897560975602</v>
      </c>
      <c r="I1735">
        <v>2.6328940391540527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AD1735" s="14" t="s">
        <v>17</v>
      </c>
    </row>
    <row r="1736" spans="1:30" x14ac:dyDescent="0.2">
      <c r="A1736" t="s">
        <v>143</v>
      </c>
      <c r="B1736" t="s">
        <v>128</v>
      </c>
      <c r="C1736" s="244">
        <v>37216</v>
      </c>
      <c r="D1736" s="244">
        <v>37432</v>
      </c>
      <c r="E1736">
        <v>2002</v>
      </c>
      <c r="F1736">
        <v>4</v>
      </c>
      <c r="G1736">
        <v>11</v>
      </c>
      <c r="H1736">
        <v>51.340595121951225</v>
      </c>
      <c r="I1736">
        <v>2.4006681442260742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AD1736" s="14" t="s">
        <v>17</v>
      </c>
    </row>
    <row r="1737" spans="1:30" x14ac:dyDescent="0.2">
      <c r="A1737" t="s">
        <v>143</v>
      </c>
      <c r="B1737" t="s">
        <v>128</v>
      </c>
      <c r="C1737" s="244">
        <v>37216</v>
      </c>
      <c r="D1737" s="244">
        <v>37432</v>
      </c>
      <c r="E1737">
        <v>2002</v>
      </c>
      <c r="F1737">
        <v>4</v>
      </c>
      <c r="G1737">
        <v>12</v>
      </c>
      <c r="H1737">
        <v>50.317377804878042</v>
      </c>
      <c r="I1737">
        <v>2.6083133220672607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AD1737" s="14" t="s">
        <v>17</v>
      </c>
    </row>
    <row r="1738" spans="1:30" x14ac:dyDescent="0.2">
      <c r="A1738" t="s">
        <v>143</v>
      </c>
      <c r="B1738" t="s">
        <v>128</v>
      </c>
      <c r="C1738" s="244">
        <v>37216</v>
      </c>
      <c r="D1738" s="244">
        <v>37432</v>
      </c>
      <c r="E1738">
        <v>2002</v>
      </c>
      <c r="F1738">
        <v>4</v>
      </c>
      <c r="G1738">
        <v>13</v>
      </c>
      <c r="H1738">
        <v>33.944454634146346</v>
      </c>
      <c r="I1738">
        <v>2.4873178005218506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AD1738" s="14" t="s">
        <v>17</v>
      </c>
    </row>
    <row r="1739" spans="1:30" x14ac:dyDescent="0.2">
      <c r="A1739" t="s">
        <v>143</v>
      </c>
      <c r="B1739" t="s">
        <v>128</v>
      </c>
      <c r="C1739" s="244">
        <v>37216</v>
      </c>
      <c r="D1739" s="244">
        <v>37432</v>
      </c>
      <c r="E1739">
        <v>2002</v>
      </c>
      <c r="F1739">
        <v>4</v>
      </c>
      <c r="G1739">
        <v>14</v>
      </c>
      <c r="H1739">
        <v>51.579820975609756</v>
      </c>
      <c r="I1739">
        <v>2.4550673961639404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AD1739" s="14" t="s">
        <v>17</v>
      </c>
    </row>
    <row r="1740" spans="1:30" x14ac:dyDescent="0.2">
      <c r="A1740" t="s">
        <v>143</v>
      </c>
      <c r="B1740" t="s">
        <v>128</v>
      </c>
      <c r="C1740" s="244">
        <v>37537</v>
      </c>
      <c r="D1740" s="244">
        <v>37789</v>
      </c>
      <c r="E1740">
        <v>2003</v>
      </c>
      <c r="F1740">
        <v>1</v>
      </c>
      <c r="G1740">
        <v>1</v>
      </c>
      <c r="H1740">
        <v>29.881097560975618</v>
      </c>
      <c r="I1740" s="4">
        <v>1.9703879356384277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64">
        <v>0.46797389099999998</v>
      </c>
      <c r="Y1740" s="14">
        <v>89</v>
      </c>
      <c r="AD1740" s="14">
        <f t="shared" si="3"/>
        <v>5.2581336067415727E-3</v>
      </c>
    </row>
    <row r="1741" spans="1:30" x14ac:dyDescent="0.2">
      <c r="A1741" t="s">
        <v>143</v>
      </c>
      <c r="B1741" t="s">
        <v>128</v>
      </c>
      <c r="C1741" s="244">
        <v>37537</v>
      </c>
      <c r="D1741" s="244">
        <v>37789</v>
      </c>
      <c r="E1741">
        <v>2003</v>
      </c>
      <c r="F1741">
        <v>1</v>
      </c>
      <c r="G1741">
        <v>2</v>
      </c>
      <c r="H1741">
        <v>32.094512195121958</v>
      </c>
      <c r="I1741" s="4">
        <v>1.9146268367767334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64">
        <v>0.43982700000000002</v>
      </c>
      <c r="Y1741" s="14">
        <v>89</v>
      </c>
      <c r="AD1741" s="14">
        <f t="shared" si="3"/>
        <v>4.941876404494382E-3</v>
      </c>
    </row>
    <row r="1742" spans="1:30" x14ac:dyDescent="0.2">
      <c r="A1742" t="s">
        <v>143</v>
      </c>
      <c r="B1742" t="s">
        <v>128</v>
      </c>
      <c r="C1742" s="244">
        <v>37537</v>
      </c>
      <c r="D1742" s="244">
        <v>37789</v>
      </c>
      <c r="E1742">
        <v>2003</v>
      </c>
      <c r="F1742">
        <v>1</v>
      </c>
      <c r="G1742">
        <v>3</v>
      </c>
      <c r="H1742">
        <v>53.951981707317081</v>
      </c>
      <c r="I1742" s="4">
        <v>1.8519691228866577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64" t="s">
        <v>17</v>
      </c>
      <c r="Y1742" s="14">
        <v>89</v>
      </c>
    </row>
    <row r="1743" spans="1:30" x14ac:dyDescent="0.2">
      <c r="A1743" t="s">
        <v>143</v>
      </c>
      <c r="B1743" t="s">
        <v>128</v>
      </c>
      <c r="C1743" s="244">
        <v>37537</v>
      </c>
      <c r="D1743" s="244">
        <v>37789</v>
      </c>
      <c r="E1743">
        <v>2003</v>
      </c>
      <c r="F1743">
        <v>1</v>
      </c>
      <c r="G1743">
        <v>4</v>
      </c>
      <c r="H1743">
        <v>50.355182926829272</v>
      </c>
      <c r="I1743" s="4">
        <v>1.821092963218689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64">
        <v>0.70128621700000005</v>
      </c>
      <c r="Y1743" s="14">
        <v>89</v>
      </c>
      <c r="AD1743" s="14">
        <f t="shared" si="3"/>
        <v>7.8796204157303377E-3</v>
      </c>
    </row>
    <row r="1744" spans="1:30" x14ac:dyDescent="0.2">
      <c r="A1744" t="s">
        <v>143</v>
      </c>
      <c r="B1744" t="s">
        <v>128</v>
      </c>
      <c r="C1744" s="244">
        <v>37537</v>
      </c>
      <c r="D1744" s="244">
        <v>37789</v>
      </c>
      <c r="E1744">
        <v>2003</v>
      </c>
      <c r="F1744">
        <v>1</v>
      </c>
      <c r="G1744">
        <v>5</v>
      </c>
      <c r="H1744">
        <v>71.935975609756099</v>
      </c>
      <c r="I1744" s="4">
        <v>1.9638280868530273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64">
        <v>0.75533109799999998</v>
      </c>
      <c r="Y1744" s="14">
        <v>89</v>
      </c>
      <c r="AD1744" s="14">
        <f t="shared" si="3"/>
        <v>8.4868662696629214E-3</v>
      </c>
    </row>
    <row r="1745" spans="1:30" x14ac:dyDescent="0.2">
      <c r="A1745" t="s">
        <v>143</v>
      </c>
      <c r="B1745" t="s">
        <v>128</v>
      </c>
      <c r="C1745" s="244">
        <v>37537</v>
      </c>
      <c r="D1745" s="244">
        <v>37789</v>
      </c>
      <c r="E1745">
        <v>2003</v>
      </c>
      <c r="F1745">
        <v>1</v>
      </c>
      <c r="G1745">
        <v>6</v>
      </c>
      <c r="H1745">
        <v>80.78963414634147</v>
      </c>
      <c r="I1745" s="4">
        <v>2.2099466323852539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64">
        <v>0.76742703400000001</v>
      </c>
      <c r="Y1745" s="14">
        <v>89</v>
      </c>
      <c r="AD1745" s="14">
        <f t="shared" si="3"/>
        <v>8.6227756629213489E-3</v>
      </c>
    </row>
    <row r="1746" spans="1:30" x14ac:dyDescent="0.2">
      <c r="A1746" t="s">
        <v>143</v>
      </c>
      <c r="B1746" t="s">
        <v>128</v>
      </c>
      <c r="C1746" s="244">
        <v>37537</v>
      </c>
      <c r="D1746" s="244">
        <v>37789</v>
      </c>
      <c r="E1746">
        <v>2003</v>
      </c>
      <c r="F1746">
        <v>1</v>
      </c>
      <c r="G1746">
        <v>7</v>
      </c>
      <c r="H1746">
        <v>88.813262195121965</v>
      </c>
      <c r="I1746" s="4">
        <v>2.6728212833404541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64">
        <v>0.80169577400000003</v>
      </c>
      <c r="Y1746" s="14">
        <v>89</v>
      </c>
      <c r="AD1746" s="14">
        <f t="shared" si="3"/>
        <v>9.0078176853932591E-3</v>
      </c>
    </row>
    <row r="1747" spans="1:30" x14ac:dyDescent="0.2">
      <c r="A1747" t="s">
        <v>143</v>
      </c>
      <c r="B1747" t="s">
        <v>128</v>
      </c>
      <c r="C1747" s="244">
        <v>37537</v>
      </c>
      <c r="D1747" s="244">
        <v>37789</v>
      </c>
      <c r="E1747">
        <v>2003</v>
      </c>
      <c r="F1747">
        <v>1</v>
      </c>
      <c r="G1747">
        <v>8</v>
      </c>
      <c r="H1747">
        <v>70.275914634146346</v>
      </c>
      <c r="I1747" s="4">
        <v>2.5467772483825684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4" t="s">
        <v>17</v>
      </c>
      <c r="Y1747" s="14" t="s">
        <v>17</v>
      </c>
      <c r="AD1747" s="14" t="s">
        <v>17</v>
      </c>
    </row>
    <row r="1748" spans="1:30" x14ac:dyDescent="0.2">
      <c r="A1748" t="s">
        <v>143</v>
      </c>
      <c r="B1748" t="s">
        <v>128</v>
      </c>
      <c r="C1748" s="244">
        <v>37537</v>
      </c>
      <c r="D1748" s="244">
        <v>37789</v>
      </c>
      <c r="E1748">
        <v>2003</v>
      </c>
      <c r="F1748">
        <v>1</v>
      </c>
      <c r="G1748">
        <v>9</v>
      </c>
      <c r="H1748">
        <v>73.319359756097569</v>
      </c>
      <c r="I1748" s="4">
        <v>2.2185816764831543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AD1748" s="14" t="s">
        <v>17</v>
      </c>
    </row>
    <row r="1749" spans="1:30" x14ac:dyDescent="0.2">
      <c r="A1749" t="s">
        <v>143</v>
      </c>
      <c r="B1749" t="s">
        <v>128</v>
      </c>
      <c r="C1749" s="244">
        <v>37537</v>
      </c>
      <c r="D1749" s="244">
        <v>37789</v>
      </c>
      <c r="E1749">
        <v>2003</v>
      </c>
      <c r="F1749">
        <v>1</v>
      </c>
      <c r="G1749">
        <v>10</v>
      </c>
      <c r="H1749">
        <v>83.279725609756113</v>
      </c>
      <c r="I1749" s="4">
        <v>2.1574103832244873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AD1749" s="14" t="s">
        <v>17</v>
      </c>
    </row>
    <row r="1750" spans="1:30" x14ac:dyDescent="0.2">
      <c r="A1750" t="s">
        <v>143</v>
      </c>
      <c r="B1750" t="s">
        <v>128</v>
      </c>
      <c r="C1750" s="244">
        <v>37537</v>
      </c>
      <c r="D1750" s="244">
        <v>37789</v>
      </c>
      <c r="E1750">
        <v>2003</v>
      </c>
      <c r="F1750">
        <v>1</v>
      </c>
      <c r="G1750">
        <v>11</v>
      </c>
      <c r="H1750">
        <v>73.042682926829272</v>
      </c>
      <c r="I1750" s="4">
        <v>2.6758465766906738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AD1750" s="14" t="s">
        <v>17</v>
      </c>
    </row>
    <row r="1751" spans="1:30" x14ac:dyDescent="0.2">
      <c r="A1751" t="s">
        <v>143</v>
      </c>
      <c r="B1751" t="s">
        <v>128</v>
      </c>
      <c r="C1751" s="244">
        <v>37537</v>
      </c>
      <c r="D1751" s="244">
        <v>37789</v>
      </c>
      <c r="E1751">
        <v>2003</v>
      </c>
      <c r="F1751">
        <v>1</v>
      </c>
      <c r="G1751">
        <v>12</v>
      </c>
      <c r="H1751">
        <v>97.943597560975618</v>
      </c>
      <c r="I1751" s="4">
        <v>2.6636064052581787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AD1751" s="14" t="s">
        <v>17</v>
      </c>
    </row>
    <row r="1752" spans="1:30" x14ac:dyDescent="0.2">
      <c r="A1752" t="s">
        <v>143</v>
      </c>
      <c r="B1752" t="s">
        <v>128</v>
      </c>
      <c r="C1752" s="244">
        <v>37537</v>
      </c>
      <c r="D1752" s="244">
        <v>37789</v>
      </c>
      <c r="E1752">
        <v>2003</v>
      </c>
      <c r="F1752">
        <v>1</v>
      </c>
      <c r="G1752">
        <v>13</v>
      </c>
      <c r="H1752">
        <v>71.382621951219519</v>
      </c>
      <c r="I1752" t="s">
        <v>17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AD1752" s="14" t="s">
        <v>17</v>
      </c>
    </row>
    <row r="1753" spans="1:30" x14ac:dyDescent="0.2">
      <c r="A1753" t="s">
        <v>143</v>
      </c>
      <c r="B1753" t="s">
        <v>128</v>
      </c>
      <c r="C1753" s="244">
        <v>37537</v>
      </c>
      <c r="D1753" s="244">
        <v>37789</v>
      </c>
      <c r="E1753">
        <v>2003</v>
      </c>
      <c r="F1753">
        <v>1</v>
      </c>
      <c r="G1753">
        <v>14</v>
      </c>
      <c r="H1753">
        <v>76.639481707317088</v>
      </c>
      <c r="I1753" s="4">
        <v>2.1257412433624268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AD1753" s="14" t="s">
        <v>17</v>
      </c>
    </row>
    <row r="1754" spans="1:30" x14ac:dyDescent="0.2">
      <c r="A1754" t="s">
        <v>143</v>
      </c>
      <c r="B1754" t="s">
        <v>128</v>
      </c>
      <c r="C1754" s="244">
        <v>37537</v>
      </c>
      <c r="D1754" s="244">
        <v>37789</v>
      </c>
      <c r="E1754">
        <v>2003</v>
      </c>
      <c r="F1754">
        <v>2</v>
      </c>
      <c r="G1754">
        <v>1</v>
      </c>
      <c r="H1754">
        <v>22.6875</v>
      </c>
      <c r="I1754" s="4">
        <v>1.8945884704589844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64">
        <v>0.42804341000000001</v>
      </c>
      <c r="Y1754" s="14">
        <v>89</v>
      </c>
      <c r="AD1754" s="14">
        <f t="shared" si="3"/>
        <v>4.8094765168539329E-3</v>
      </c>
    </row>
    <row r="1755" spans="1:30" x14ac:dyDescent="0.2">
      <c r="A1755" t="s">
        <v>143</v>
      </c>
      <c r="B1755" t="s">
        <v>128</v>
      </c>
      <c r="C1755" s="244">
        <v>37537</v>
      </c>
      <c r="D1755" s="244">
        <v>37789</v>
      </c>
      <c r="E1755">
        <v>2003</v>
      </c>
      <c r="F1755">
        <v>2</v>
      </c>
      <c r="G1755">
        <v>2</v>
      </c>
      <c r="H1755">
        <v>39.564786585365859</v>
      </c>
      <c r="I1755" s="4">
        <v>1.7768585681915283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64">
        <v>0.56648767899999997</v>
      </c>
      <c r="Y1755" s="14">
        <v>89</v>
      </c>
      <c r="AD1755" s="14">
        <f t="shared" si="3"/>
        <v>6.3650301011235954E-3</v>
      </c>
    </row>
    <row r="1756" spans="1:30" x14ac:dyDescent="0.2">
      <c r="A1756" t="s">
        <v>143</v>
      </c>
      <c r="B1756" t="s">
        <v>128</v>
      </c>
      <c r="C1756" s="244">
        <v>37537</v>
      </c>
      <c r="D1756" s="244">
        <v>37789</v>
      </c>
      <c r="E1756">
        <v>2003</v>
      </c>
      <c r="F1756">
        <v>2</v>
      </c>
      <c r="G1756">
        <v>3</v>
      </c>
      <c r="H1756">
        <v>44.268292682926834</v>
      </c>
      <c r="I1756" s="4">
        <v>1.8751169443130493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64">
        <v>0.60980182500000002</v>
      </c>
      <c r="Y1756" s="14">
        <v>89</v>
      </c>
      <c r="AD1756" s="14">
        <f t="shared" si="3"/>
        <v>6.8517058988764043E-3</v>
      </c>
    </row>
    <row r="1757" spans="1:30" x14ac:dyDescent="0.2">
      <c r="A1757" t="s">
        <v>143</v>
      </c>
      <c r="B1757" t="s">
        <v>128</v>
      </c>
      <c r="C1757" s="244">
        <v>37537</v>
      </c>
      <c r="D1757" s="244">
        <v>37789</v>
      </c>
      <c r="E1757">
        <v>2003</v>
      </c>
      <c r="F1757">
        <v>2</v>
      </c>
      <c r="G1757">
        <v>4</v>
      </c>
      <c r="H1757">
        <v>73.596036585365866</v>
      </c>
      <c r="I1757" s="4">
        <v>2.3964643478393555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64">
        <v>0.70548253699999997</v>
      </c>
      <c r="Y1757" s="14">
        <v>89</v>
      </c>
      <c r="AD1757" s="14">
        <f t="shared" si="3"/>
        <v>7.9267700786516855E-3</v>
      </c>
    </row>
    <row r="1758" spans="1:30" x14ac:dyDescent="0.2">
      <c r="A1758" t="s">
        <v>143</v>
      </c>
      <c r="B1758" t="s">
        <v>128</v>
      </c>
      <c r="C1758" s="244">
        <v>37537</v>
      </c>
      <c r="D1758" s="244">
        <v>37789</v>
      </c>
      <c r="E1758">
        <v>2003</v>
      </c>
      <c r="F1758">
        <v>2</v>
      </c>
      <c r="G1758">
        <v>5</v>
      </c>
      <c r="H1758">
        <v>69.999237804878064</v>
      </c>
      <c r="I1758" s="4">
        <v>1.8725122213363647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64">
        <v>0.74419301900000001</v>
      </c>
      <c r="Y1758" s="14">
        <v>89</v>
      </c>
      <c r="AD1758" s="14">
        <f t="shared" si="3"/>
        <v>8.3617193146067418E-3</v>
      </c>
    </row>
    <row r="1759" spans="1:30" x14ac:dyDescent="0.2">
      <c r="A1759" t="s">
        <v>143</v>
      </c>
      <c r="B1759" t="s">
        <v>128</v>
      </c>
      <c r="C1759" s="244">
        <v>37537</v>
      </c>
      <c r="D1759" s="244">
        <v>37789</v>
      </c>
      <c r="E1759">
        <v>2003</v>
      </c>
      <c r="F1759">
        <v>2</v>
      </c>
      <c r="G1759">
        <v>6</v>
      </c>
      <c r="H1759">
        <v>98.773628048780509</v>
      </c>
      <c r="I1759" s="4">
        <v>2.2884190082550049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64">
        <v>0.803211389</v>
      </c>
      <c r="Y1759" s="14">
        <v>89</v>
      </c>
      <c r="AD1759" s="14">
        <f t="shared" si="3"/>
        <v>9.02484706741573E-3</v>
      </c>
    </row>
    <row r="1760" spans="1:30" x14ac:dyDescent="0.2">
      <c r="A1760" t="s">
        <v>143</v>
      </c>
      <c r="B1760" t="s">
        <v>128</v>
      </c>
      <c r="C1760" s="244">
        <v>37537</v>
      </c>
      <c r="D1760" s="244">
        <v>37789</v>
      </c>
      <c r="E1760">
        <v>2003</v>
      </c>
      <c r="F1760">
        <v>2</v>
      </c>
      <c r="G1760">
        <v>7</v>
      </c>
      <c r="H1760">
        <v>84.939786585365866</v>
      </c>
      <c r="I1760" s="4">
        <v>2.7278752326965332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64">
        <v>0.822571685</v>
      </c>
      <c r="Y1760" s="14">
        <v>89</v>
      </c>
      <c r="AD1760" s="14">
        <f t="shared" si="3"/>
        <v>9.2423784831460673E-3</v>
      </c>
    </row>
    <row r="1761" spans="1:30" x14ac:dyDescent="0.2">
      <c r="A1761" t="s">
        <v>143</v>
      </c>
      <c r="B1761" t="s">
        <v>128</v>
      </c>
      <c r="C1761" s="244">
        <v>37537</v>
      </c>
      <c r="D1761" s="244">
        <v>37789</v>
      </c>
      <c r="E1761">
        <v>2003</v>
      </c>
      <c r="F1761">
        <v>2</v>
      </c>
      <c r="G1761">
        <v>8</v>
      </c>
      <c r="H1761">
        <v>74.149390243902445</v>
      </c>
      <c r="I1761" s="4">
        <v>2.210676908493042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4" t="s">
        <v>17</v>
      </c>
      <c r="Y1761" s="14" t="s">
        <v>17</v>
      </c>
      <c r="AD1761" s="14" t="s">
        <v>17</v>
      </c>
    </row>
    <row r="1762" spans="1:30" x14ac:dyDescent="0.2">
      <c r="A1762" t="s">
        <v>143</v>
      </c>
      <c r="B1762" t="s">
        <v>128</v>
      </c>
      <c r="C1762" s="244">
        <v>37537</v>
      </c>
      <c r="D1762" s="244">
        <v>37789</v>
      </c>
      <c r="E1762">
        <v>2003</v>
      </c>
      <c r="F1762">
        <v>2</v>
      </c>
      <c r="G1762">
        <v>9</v>
      </c>
      <c r="H1762">
        <v>90.473323170731732</v>
      </c>
      <c r="I1762" s="4">
        <v>2.2187459468841553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AD1762" s="14" t="s">
        <v>17</v>
      </c>
    </row>
    <row r="1763" spans="1:30" x14ac:dyDescent="0.2">
      <c r="A1763" t="s">
        <v>143</v>
      </c>
      <c r="B1763" t="s">
        <v>128</v>
      </c>
      <c r="C1763" s="244">
        <v>37537</v>
      </c>
      <c r="D1763" s="244">
        <v>37789</v>
      </c>
      <c r="E1763">
        <v>2003</v>
      </c>
      <c r="F1763">
        <v>2</v>
      </c>
      <c r="G1763">
        <v>10</v>
      </c>
      <c r="H1763">
        <v>97.113567073170742</v>
      </c>
      <c r="I1763" s="4">
        <v>2.2094707489013672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AD1763" s="14" t="s">
        <v>17</v>
      </c>
    </row>
    <row r="1764" spans="1:30" x14ac:dyDescent="0.2">
      <c r="A1764" t="s">
        <v>143</v>
      </c>
      <c r="B1764" t="s">
        <v>128</v>
      </c>
      <c r="C1764" s="244">
        <v>37537</v>
      </c>
      <c r="D1764" s="244">
        <v>37789</v>
      </c>
      <c r="E1764">
        <v>2003</v>
      </c>
      <c r="F1764">
        <v>2</v>
      </c>
      <c r="G1764">
        <v>11</v>
      </c>
      <c r="H1764">
        <v>87.153201219512212</v>
      </c>
      <c r="I1764" s="4">
        <v>2.3096871376037598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AD1764" s="14" t="s">
        <v>17</v>
      </c>
    </row>
    <row r="1765" spans="1:30" x14ac:dyDescent="0.2">
      <c r="A1765" t="s">
        <v>143</v>
      </c>
      <c r="B1765" t="s">
        <v>128</v>
      </c>
      <c r="C1765" s="244">
        <v>37537</v>
      </c>
      <c r="D1765" s="244">
        <v>37789</v>
      </c>
      <c r="E1765">
        <v>2003</v>
      </c>
      <c r="F1765">
        <v>2</v>
      </c>
      <c r="G1765">
        <v>12</v>
      </c>
      <c r="H1765">
        <v>97.666920731707307</v>
      </c>
      <c r="I1765" s="4">
        <v>2.4047732353210449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AD1765" s="14" t="s">
        <v>17</v>
      </c>
    </row>
    <row r="1766" spans="1:30" x14ac:dyDescent="0.2">
      <c r="A1766" t="s">
        <v>143</v>
      </c>
      <c r="B1766" t="s">
        <v>128</v>
      </c>
      <c r="C1766" s="244">
        <v>37537</v>
      </c>
      <c r="D1766" s="244">
        <v>37789</v>
      </c>
      <c r="E1766">
        <v>2003</v>
      </c>
      <c r="F1766">
        <v>2</v>
      </c>
      <c r="G1766">
        <v>13</v>
      </c>
      <c r="H1766">
        <v>77.746189024390247</v>
      </c>
      <c r="I1766" s="4">
        <v>2.7419147491455078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AD1766" s="14" t="s">
        <v>17</v>
      </c>
    </row>
    <row r="1767" spans="1:30" x14ac:dyDescent="0.2">
      <c r="A1767" t="s">
        <v>143</v>
      </c>
      <c r="B1767" t="s">
        <v>128</v>
      </c>
      <c r="C1767" s="244">
        <v>37537</v>
      </c>
      <c r="D1767" s="244">
        <v>37789</v>
      </c>
      <c r="E1767">
        <v>2003</v>
      </c>
      <c r="F1767">
        <v>2</v>
      </c>
      <c r="G1767">
        <v>14</v>
      </c>
      <c r="H1767">
        <v>95.730182926829286</v>
      </c>
      <c r="I1767" s="4">
        <v>2.243032693862915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AD1767" s="14" t="s">
        <v>17</v>
      </c>
    </row>
    <row r="1768" spans="1:30" x14ac:dyDescent="0.2">
      <c r="A1768" t="s">
        <v>143</v>
      </c>
      <c r="B1768" t="s">
        <v>128</v>
      </c>
      <c r="C1768" s="244">
        <v>37537</v>
      </c>
      <c r="D1768" s="244">
        <v>37789</v>
      </c>
      <c r="E1768">
        <v>2003</v>
      </c>
      <c r="F1768">
        <v>3</v>
      </c>
      <c r="G1768">
        <v>1</v>
      </c>
      <c r="H1768">
        <v>32.094512195121958</v>
      </c>
      <c r="I1768" s="4">
        <v>1.8384608030319214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64">
        <v>0.461603661</v>
      </c>
      <c r="Y1768" s="14">
        <v>89</v>
      </c>
      <c r="AD1768" s="14">
        <f t="shared" si="3"/>
        <v>5.1865579887640451E-3</v>
      </c>
    </row>
    <row r="1769" spans="1:30" x14ac:dyDescent="0.2">
      <c r="A1769" t="s">
        <v>143</v>
      </c>
      <c r="B1769" t="s">
        <v>128</v>
      </c>
      <c r="C1769" s="244">
        <v>37537</v>
      </c>
      <c r="D1769" s="244">
        <v>37789</v>
      </c>
      <c r="E1769">
        <v>2003</v>
      </c>
      <c r="F1769">
        <v>3</v>
      </c>
      <c r="G1769">
        <v>2</v>
      </c>
      <c r="H1769">
        <v>38.734756097560982</v>
      </c>
      <c r="I1769" s="4">
        <v>1.8395529985427856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64">
        <v>0.55479744200000003</v>
      </c>
      <c r="Y1769" s="14">
        <v>89</v>
      </c>
      <c r="AD1769" s="14">
        <f t="shared" si="3"/>
        <v>6.233679123595506E-3</v>
      </c>
    </row>
    <row r="1770" spans="1:30" x14ac:dyDescent="0.2">
      <c r="A1770" t="s">
        <v>143</v>
      </c>
      <c r="B1770" t="s">
        <v>128</v>
      </c>
      <c r="C1770" s="244">
        <v>37537</v>
      </c>
      <c r="D1770" s="244">
        <v>37789</v>
      </c>
      <c r="E1770">
        <v>2003</v>
      </c>
      <c r="F1770">
        <v>3</v>
      </c>
      <c r="G1770">
        <v>3</v>
      </c>
      <c r="H1770">
        <v>63.082317073170742</v>
      </c>
      <c r="I1770" s="4">
        <v>1.9332047700881958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64">
        <v>0.75973327800000001</v>
      </c>
      <c r="Y1770" s="14">
        <v>89</v>
      </c>
      <c r="AD1770" s="14">
        <f t="shared" si="3"/>
        <v>8.5363289662921341E-3</v>
      </c>
    </row>
    <row r="1771" spans="1:30" x14ac:dyDescent="0.2">
      <c r="A1771" t="s">
        <v>143</v>
      </c>
      <c r="B1771" t="s">
        <v>128</v>
      </c>
      <c r="C1771" s="244">
        <v>37537</v>
      </c>
      <c r="D1771" s="244">
        <v>37789</v>
      </c>
      <c r="E1771">
        <v>2003</v>
      </c>
      <c r="F1771">
        <v>3</v>
      </c>
      <c r="G1771">
        <v>4</v>
      </c>
      <c r="H1771">
        <v>74.426067073170742</v>
      </c>
      <c r="I1771" s="4">
        <v>1.9973645210266113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64">
        <v>0.78487313000000003</v>
      </c>
      <c r="Y1771" s="14">
        <v>89</v>
      </c>
      <c r="AD1771" s="14">
        <f t="shared" si="3"/>
        <v>8.8187992134831465E-3</v>
      </c>
    </row>
    <row r="1772" spans="1:30" x14ac:dyDescent="0.2">
      <c r="A1772" t="s">
        <v>143</v>
      </c>
      <c r="B1772" t="s">
        <v>128</v>
      </c>
      <c r="C1772" s="244">
        <v>37537</v>
      </c>
      <c r="D1772" s="244">
        <v>37789</v>
      </c>
      <c r="E1772">
        <v>2003</v>
      </c>
      <c r="F1772">
        <v>3</v>
      </c>
      <c r="G1772">
        <v>5</v>
      </c>
      <c r="H1772">
        <v>73.319359756097569</v>
      </c>
      <c r="I1772" s="4">
        <v>2.2845780849456787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64">
        <v>0.77330563500000005</v>
      </c>
      <c r="Y1772" s="14">
        <v>89</v>
      </c>
      <c r="AD1772" s="14">
        <f t="shared" si="3"/>
        <v>8.6888273595505626E-3</v>
      </c>
    </row>
    <row r="1773" spans="1:30" x14ac:dyDescent="0.2">
      <c r="A1773" t="s">
        <v>143</v>
      </c>
      <c r="B1773" t="s">
        <v>128</v>
      </c>
      <c r="C1773" s="244">
        <v>37537</v>
      </c>
      <c r="D1773" s="244">
        <v>37789</v>
      </c>
      <c r="E1773">
        <v>2003</v>
      </c>
      <c r="F1773">
        <v>3</v>
      </c>
      <c r="G1773">
        <v>6</v>
      </c>
      <c r="H1773">
        <v>91.856707317073202</v>
      </c>
      <c r="I1773" s="4">
        <v>2.5081124305725098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64">
        <v>0.79255108900000004</v>
      </c>
      <c r="Y1773" s="14">
        <v>89</v>
      </c>
      <c r="AD1773" s="14">
        <f t="shared" ref="AD1773:AD1830" si="4">X1773/Y1773</f>
        <v>8.9050684157303377E-3</v>
      </c>
    </row>
    <row r="1774" spans="1:30" x14ac:dyDescent="0.2">
      <c r="A1774" t="s">
        <v>143</v>
      </c>
      <c r="B1774" t="s">
        <v>128</v>
      </c>
      <c r="C1774" s="244">
        <v>37537</v>
      </c>
      <c r="D1774" s="244">
        <v>37789</v>
      </c>
      <c r="E1774">
        <v>2003</v>
      </c>
      <c r="F1774">
        <v>3</v>
      </c>
      <c r="G1774">
        <v>7</v>
      </c>
      <c r="H1774">
        <v>85.769817073170742</v>
      </c>
      <c r="I1774" s="4">
        <v>2.4342656135559082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64">
        <v>0.80792036199999995</v>
      </c>
      <c r="Y1774" s="14">
        <v>89</v>
      </c>
      <c r="AD1774" s="14">
        <f t="shared" si="4"/>
        <v>9.0777568764044934E-3</v>
      </c>
    </row>
    <row r="1775" spans="1:30" x14ac:dyDescent="0.2">
      <c r="A1775" t="s">
        <v>143</v>
      </c>
      <c r="B1775" t="s">
        <v>128</v>
      </c>
      <c r="C1775" s="244">
        <v>37537</v>
      </c>
      <c r="D1775" s="244">
        <v>37789</v>
      </c>
      <c r="E1775">
        <v>2003</v>
      </c>
      <c r="F1775">
        <v>3</v>
      </c>
      <c r="G1775">
        <v>8</v>
      </c>
      <c r="H1775">
        <v>91.580030487804891</v>
      </c>
      <c r="I1775" s="4">
        <v>2.2002105712890625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4" t="s">
        <v>17</v>
      </c>
      <c r="Y1775" s="14" t="s">
        <v>17</v>
      </c>
      <c r="AD1775" s="14" t="s">
        <v>17</v>
      </c>
    </row>
    <row r="1776" spans="1:30" x14ac:dyDescent="0.2">
      <c r="A1776" t="s">
        <v>143</v>
      </c>
      <c r="B1776" t="s">
        <v>128</v>
      </c>
      <c r="C1776" s="244">
        <v>37537</v>
      </c>
      <c r="D1776" s="244">
        <v>37789</v>
      </c>
      <c r="E1776">
        <v>2003</v>
      </c>
      <c r="F1776">
        <v>3</v>
      </c>
      <c r="G1776">
        <v>9</v>
      </c>
      <c r="H1776">
        <v>72.489329268292693</v>
      </c>
      <c r="I1776" s="4">
        <v>2.1215794086456299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AD1776" s="14" t="s">
        <v>17</v>
      </c>
    </row>
    <row r="1777" spans="1:30" x14ac:dyDescent="0.2">
      <c r="A1777" t="s">
        <v>143</v>
      </c>
      <c r="B1777" t="s">
        <v>128</v>
      </c>
      <c r="C1777" s="244">
        <v>37537</v>
      </c>
      <c r="D1777" s="244">
        <v>37789</v>
      </c>
      <c r="E1777">
        <v>2003</v>
      </c>
      <c r="F1777">
        <v>3</v>
      </c>
      <c r="G1777">
        <v>10</v>
      </c>
      <c r="H1777">
        <v>96.006859756097583</v>
      </c>
      <c r="I1777" s="4">
        <v>2.18829345703125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AD1777" s="14" t="s">
        <v>17</v>
      </c>
    </row>
    <row r="1778" spans="1:30" x14ac:dyDescent="0.2">
      <c r="A1778" t="s">
        <v>143</v>
      </c>
      <c r="B1778" t="s">
        <v>128</v>
      </c>
      <c r="C1778" s="244">
        <v>37537</v>
      </c>
      <c r="D1778" s="244">
        <v>37789</v>
      </c>
      <c r="E1778">
        <v>2003</v>
      </c>
      <c r="F1778">
        <v>3</v>
      </c>
      <c r="G1778">
        <v>11</v>
      </c>
      <c r="H1778">
        <v>86.876524390243915</v>
      </c>
      <c r="I1778" s="4">
        <v>2.466053469106555E-3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AD1778" s="14" t="s">
        <v>17</v>
      </c>
    </row>
    <row r="1779" spans="1:30" x14ac:dyDescent="0.2">
      <c r="A1779" t="s">
        <v>143</v>
      </c>
      <c r="B1779" t="s">
        <v>128</v>
      </c>
      <c r="C1779" s="244">
        <v>37537</v>
      </c>
      <c r="D1779" s="244">
        <v>37789</v>
      </c>
      <c r="E1779">
        <v>2003</v>
      </c>
      <c r="F1779">
        <v>3</v>
      </c>
      <c r="G1779">
        <v>12</v>
      </c>
      <c r="H1779">
        <v>78.576219512195138</v>
      </c>
      <c r="I1779" s="4">
        <v>2.4702868461608887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AD1779" s="14" t="s">
        <v>17</v>
      </c>
    </row>
    <row r="1780" spans="1:30" x14ac:dyDescent="0.2">
      <c r="A1780" t="s">
        <v>143</v>
      </c>
      <c r="B1780" t="s">
        <v>128</v>
      </c>
      <c r="C1780" s="244">
        <v>37537</v>
      </c>
      <c r="D1780" s="244">
        <v>37789</v>
      </c>
      <c r="E1780">
        <v>2003</v>
      </c>
      <c r="F1780">
        <v>3</v>
      </c>
      <c r="G1780">
        <v>13</v>
      </c>
      <c r="H1780">
        <v>71.935975609756099</v>
      </c>
      <c r="I1780" s="4">
        <v>3.0354354381561279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AD1780" s="14" t="s">
        <v>17</v>
      </c>
    </row>
    <row r="1781" spans="1:30" x14ac:dyDescent="0.2">
      <c r="A1781" t="s">
        <v>143</v>
      </c>
      <c r="B1781" t="s">
        <v>128</v>
      </c>
      <c r="C1781" s="244">
        <v>37537</v>
      </c>
      <c r="D1781" s="244">
        <v>37789</v>
      </c>
      <c r="E1781">
        <v>2003</v>
      </c>
      <c r="F1781">
        <v>3</v>
      </c>
      <c r="G1781">
        <v>14</v>
      </c>
      <c r="H1781">
        <v>88.259908536585371</v>
      </c>
      <c r="I1781" s="4">
        <v>2.0872418880462646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AD1781" s="14" t="s">
        <v>17</v>
      </c>
    </row>
    <row r="1782" spans="1:30" x14ac:dyDescent="0.2">
      <c r="A1782" t="s">
        <v>143</v>
      </c>
      <c r="B1782" t="s">
        <v>128</v>
      </c>
      <c r="C1782" s="244">
        <v>37537</v>
      </c>
      <c r="D1782" s="244">
        <v>37789</v>
      </c>
      <c r="E1782">
        <v>2003</v>
      </c>
      <c r="F1782">
        <v>4</v>
      </c>
      <c r="G1782">
        <v>1</v>
      </c>
      <c r="H1782">
        <v>36.798018292682933</v>
      </c>
      <c r="I1782" s="4">
        <v>1.9064465761184692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64">
        <v>0.55406825000000004</v>
      </c>
      <c r="Y1782" s="14">
        <v>89</v>
      </c>
      <c r="AD1782" s="14">
        <f t="shared" si="4"/>
        <v>6.2254859550561802E-3</v>
      </c>
    </row>
    <row r="1783" spans="1:30" x14ac:dyDescent="0.2">
      <c r="A1783" t="s">
        <v>143</v>
      </c>
      <c r="B1783" t="s">
        <v>128</v>
      </c>
      <c r="C1783" s="244">
        <v>37537</v>
      </c>
      <c r="D1783" s="244">
        <v>37789</v>
      </c>
      <c r="E1783">
        <v>2003</v>
      </c>
      <c r="F1783">
        <v>4</v>
      </c>
      <c r="G1783">
        <v>2</v>
      </c>
      <c r="H1783">
        <v>48.141768292682926</v>
      </c>
      <c r="I1783" s="4">
        <v>2.0777962207794189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64">
        <v>0.60317079200000001</v>
      </c>
      <c r="Y1783" s="14">
        <v>89</v>
      </c>
      <c r="AD1783" s="14">
        <f t="shared" si="4"/>
        <v>6.7771999101123599E-3</v>
      </c>
    </row>
    <row r="1784" spans="1:30" x14ac:dyDescent="0.2">
      <c r="A1784" t="s">
        <v>143</v>
      </c>
      <c r="B1784" t="s">
        <v>128</v>
      </c>
      <c r="C1784" s="244">
        <v>37537</v>
      </c>
      <c r="D1784" s="244">
        <v>37789</v>
      </c>
      <c r="E1784">
        <v>2003</v>
      </c>
      <c r="F1784">
        <v>4</v>
      </c>
      <c r="G1784">
        <v>3</v>
      </c>
      <c r="H1784">
        <v>57.548780487804883</v>
      </c>
      <c r="I1784" s="4">
        <v>1.9055101871490479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64">
        <v>0.72085941099999995</v>
      </c>
      <c r="Y1784" s="14">
        <v>89</v>
      </c>
      <c r="AD1784" s="14">
        <f t="shared" si="4"/>
        <v>8.0995439438202241E-3</v>
      </c>
    </row>
    <row r="1785" spans="1:30" x14ac:dyDescent="0.2">
      <c r="A1785" t="s">
        <v>143</v>
      </c>
      <c r="B1785" t="s">
        <v>128</v>
      </c>
      <c r="C1785" s="244">
        <v>37537</v>
      </c>
      <c r="D1785" s="244">
        <v>37789</v>
      </c>
      <c r="E1785">
        <v>2003</v>
      </c>
      <c r="F1785">
        <v>4</v>
      </c>
      <c r="G1785">
        <v>4</v>
      </c>
      <c r="H1785">
        <v>72.766006097560989</v>
      </c>
      <c r="I1785" s="4">
        <v>2.2631800174713135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64">
        <v>0.76361431000000002</v>
      </c>
      <c r="Y1785" s="14">
        <v>89</v>
      </c>
      <c r="AD1785" s="14">
        <f t="shared" si="4"/>
        <v>8.5799360674157308E-3</v>
      </c>
    </row>
    <row r="1786" spans="1:30" x14ac:dyDescent="0.2">
      <c r="A1786" t="s">
        <v>143</v>
      </c>
      <c r="B1786" t="s">
        <v>128</v>
      </c>
      <c r="C1786" s="244">
        <v>37537</v>
      </c>
      <c r="D1786" s="244">
        <v>37789</v>
      </c>
      <c r="E1786">
        <v>2003</v>
      </c>
      <c r="F1786">
        <v>4</v>
      </c>
      <c r="G1786">
        <v>5</v>
      </c>
      <c r="H1786">
        <v>87.706554878048792</v>
      </c>
      <c r="I1786" s="4">
        <v>2.2155613899230957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64">
        <v>0.81385938899999999</v>
      </c>
      <c r="Y1786" s="14">
        <v>89</v>
      </c>
      <c r="AD1786" s="14">
        <f t="shared" si="4"/>
        <v>9.1444875168539327E-3</v>
      </c>
    </row>
    <row r="1787" spans="1:30" x14ac:dyDescent="0.2">
      <c r="A1787" t="s">
        <v>143</v>
      </c>
      <c r="B1787" t="s">
        <v>128</v>
      </c>
      <c r="C1787" s="244">
        <v>37537</v>
      </c>
      <c r="D1787" s="244">
        <v>37789</v>
      </c>
      <c r="E1787">
        <v>2003</v>
      </c>
      <c r="F1787">
        <v>4</v>
      </c>
      <c r="G1787">
        <v>6</v>
      </c>
      <c r="H1787">
        <v>85.493140243902445</v>
      </c>
      <c r="I1787" s="4">
        <v>2.7509527206420898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64">
        <v>0.82757874099999995</v>
      </c>
      <c r="Y1787" s="14">
        <v>89</v>
      </c>
      <c r="AD1787" s="14">
        <f t="shared" si="4"/>
        <v>9.2986375393258429E-3</v>
      </c>
    </row>
    <row r="1788" spans="1:30" x14ac:dyDescent="0.2">
      <c r="A1788" t="s">
        <v>143</v>
      </c>
      <c r="B1788" t="s">
        <v>128</v>
      </c>
      <c r="C1788" s="244">
        <v>37537</v>
      </c>
      <c r="D1788" s="244">
        <v>37789</v>
      </c>
      <c r="E1788">
        <v>2003</v>
      </c>
      <c r="F1788">
        <v>4</v>
      </c>
      <c r="G1788">
        <v>7</v>
      </c>
      <c r="H1788">
        <v>93.793445121951237</v>
      </c>
      <c r="I1788" s="4">
        <v>2.6286838054656982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65">
        <v>0.82997088500000005</v>
      </c>
      <c r="Y1788" s="14">
        <v>89</v>
      </c>
      <c r="AD1788" s="14">
        <f t="shared" si="4"/>
        <v>9.3255155617977536E-3</v>
      </c>
    </row>
    <row r="1789" spans="1:30" x14ac:dyDescent="0.2">
      <c r="A1789" t="s">
        <v>143</v>
      </c>
      <c r="B1789" t="s">
        <v>128</v>
      </c>
      <c r="C1789" s="244">
        <v>37537</v>
      </c>
      <c r="D1789" s="244">
        <v>37789</v>
      </c>
      <c r="E1789">
        <v>2003</v>
      </c>
      <c r="F1789">
        <v>4</v>
      </c>
      <c r="G1789">
        <v>8</v>
      </c>
      <c r="H1789">
        <v>81.896341463414643</v>
      </c>
      <c r="I1789" s="4">
        <v>2.1955821514129639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4" t="s">
        <v>17</v>
      </c>
      <c r="Y1789" s="14" t="s">
        <v>17</v>
      </c>
      <c r="AD1789" s="14" t="s">
        <v>17</v>
      </c>
    </row>
    <row r="1790" spans="1:30" x14ac:dyDescent="0.2">
      <c r="A1790" t="s">
        <v>143</v>
      </c>
      <c r="B1790" t="s">
        <v>128</v>
      </c>
      <c r="C1790" s="244">
        <v>37537</v>
      </c>
      <c r="D1790" s="244">
        <v>37789</v>
      </c>
      <c r="E1790">
        <v>2003</v>
      </c>
      <c r="F1790">
        <v>4</v>
      </c>
      <c r="G1790">
        <v>9</v>
      </c>
      <c r="H1790">
        <v>93.793445121951237</v>
      </c>
      <c r="I1790" s="4">
        <v>2.3037607669830322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AD1790" s="14" t="s">
        <v>17</v>
      </c>
    </row>
    <row r="1791" spans="1:30" x14ac:dyDescent="0.2">
      <c r="A1791" t="s">
        <v>143</v>
      </c>
      <c r="B1791" t="s">
        <v>128</v>
      </c>
      <c r="C1791" s="244">
        <v>37537</v>
      </c>
      <c r="D1791" s="244">
        <v>37789</v>
      </c>
      <c r="E1791">
        <v>2003</v>
      </c>
      <c r="F1791">
        <v>4</v>
      </c>
      <c r="G1791">
        <v>10</v>
      </c>
      <c r="H1791">
        <v>89.089939024390276</v>
      </c>
      <c r="I1791" s="4">
        <v>2.5254726409912109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AD1791" s="14" t="s">
        <v>17</v>
      </c>
    </row>
    <row r="1792" spans="1:30" x14ac:dyDescent="0.2">
      <c r="A1792" t="s">
        <v>143</v>
      </c>
      <c r="B1792" t="s">
        <v>128</v>
      </c>
      <c r="C1792" s="244">
        <v>37537</v>
      </c>
      <c r="D1792" s="244">
        <v>37789</v>
      </c>
      <c r="E1792">
        <v>2003</v>
      </c>
      <c r="F1792">
        <v>4</v>
      </c>
      <c r="G1792">
        <v>11</v>
      </c>
      <c r="H1792">
        <v>89.643292682926841</v>
      </c>
      <c r="I1792" s="4">
        <v>2.401524543762207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AD1792" s="14" t="s">
        <v>17</v>
      </c>
    </row>
    <row r="1793" spans="1:30" x14ac:dyDescent="0.2">
      <c r="A1793" t="s">
        <v>143</v>
      </c>
      <c r="B1793" t="s">
        <v>128</v>
      </c>
      <c r="C1793" s="244">
        <v>37537</v>
      </c>
      <c r="D1793" s="244">
        <v>37789</v>
      </c>
      <c r="E1793">
        <v>2003</v>
      </c>
      <c r="F1793">
        <v>4</v>
      </c>
      <c r="G1793">
        <v>12</v>
      </c>
      <c r="H1793">
        <v>100.15701219512198</v>
      </c>
      <c r="I1793" s="4">
        <v>2.2904746532440186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AD1793" s="14" t="s">
        <v>17</v>
      </c>
    </row>
    <row r="1794" spans="1:30" x14ac:dyDescent="0.2">
      <c r="A1794" t="s">
        <v>143</v>
      </c>
      <c r="B1794" t="s">
        <v>128</v>
      </c>
      <c r="C1794" s="244">
        <v>37537</v>
      </c>
      <c r="D1794" s="244">
        <v>37789</v>
      </c>
      <c r="E1794">
        <v>2003</v>
      </c>
      <c r="F1794">
        <v>4</v>
      </c>
      <c r="G1794">
        <v>13</v>
      </c>
      <c r="H1794">
        <v>68.339176829268297</v>
      </c>
      <c r="I1794" s="4">
        <v>2.7298452854156494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AD1794" s="14" t="s">
        <v>17</v>
      </c>
    </row>
    <row r="1795" spans="1:30" x14ac:dyDescent="0.2">
      <c r="A1795" t="s">
        <v>143</v>
      </c>
      <c r="B1795" t="s">
        <v>128</v>
      </c>
      <c r="C1795" s="244">
        <v>37537</v>
      </c>
      <c r="D1795" s="244">
        <v>37789</v>
      </c>
      <c r="E1795">
        <v>2003</v>
      </c>
      <c r="F1795">
        <v>4</v>
      </c>
      <c r="G1795">
        <v>14</v>
      </c>
      <c r="H1795">
        <v>96.006859756097583</v>
      </c>
      <c r="I1795" s="4">
        <v>2.0536959171295166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AD1795" s="14" t="s">
        <v>17</v>
      </c>
    </row>
    <row r="1796" spans="1:30" x14ac:dyDescent="0.2">
      <c r="A1796" t="s">
        <v>143</v>
      </c>
      <c r="B1796" t="s">
        <v>128</v>
      </c>
      <c r="C1796" s="244">
        <v>37909</v>
      </c>
      <c r="D1796" s="244">
        <v>38149</v>
      </c>
      <c r="E1796">
        <v>2004</v>
      </c>
      <c r="F1796">
        <v>1</v>
      </c>
      <c r="G1796">
        <v>1</v>
      </c>
      <c r="H1796">
        <v>28.829725609756103</v>
      </c>
      <c r="I1796" s="4">
        <v>2.3469808101654053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66">
        <v>0.28158666666666665</v>
      </c>
      <c r="Y1796" s="14">
        <v>85</v>
      </c>
      <c r="AD1796" s="14">
        <f t="shared" si="4"/>
        <v>3.3127843137254901E-3</v>
      </c>
    </row>
    <row r="1797" spans="1:30" x14ac:dyDescent="0.2">
      <c r="A1797" t="s">
        <v>143</v>
      </c>
      <c r="B1797" t="s">
        <v>128</v>
      </c>
      <c r="C1797" s="244">
        <v>37909</v>
      </c>
      <c r="D1797" s="244">
        <v>38149</v>
      </c>
      <c r="E1797">
        <v>2004</v>
      </c>
      <c r="F1797">
        <v>1</v>
      </c>
      <c r="G1797">
        <v>2</v>
      </c>
      <c r="H1797">
        <v>15.862804878048783</v>
      </c>
      <c r="I1797">
        <v>2.3791935443878174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66">
        <v>0.40662968122921689</v>
      </c>
      <c r="Y1797" s="14">
        <v>85</v>
      </c>
      <c r="AD1797" s="14">
        <f t="shared" si="4"/>
        <v>4.7838786026966696E-3</v>
      </c>
    </row>
    <row r="1798" spans="1:30" x14ac:dyDescent="0.2">
      <c r="A1798" t="s">
        <v>143</v>
      </c>
      <c r="B1798" t="s">
        <v>128</v>
      </c>
      <c r="C1798" s="244">
        <v>37909</v>
      </c>
      <c r="D1798" s="244">
        <v>38149</v>
      </c>
      <c r="E1798">
        <v>2004</v>
      </c>
      <c r="F1798">
        <v>1</v>
      </c>
      <c r="G1798">
        <v>3</v>
      </c>
      <c r="H1798">
        <v>25.8969512195122</v>
      </c>
      <c r="I1798">
        <v>2.3755354881286621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66">
        <v>0.62222316176470593</v>
      </c>
      <c r="Y1798" s="14">
        <v>85</v>
      </c>
      <c r="AD1798" s="14">
        <f t="shared" si="4"/>
        <v>7.320272491349482E-3</v>
      </c>
    </row>
    <row r="1799" spans="1:30" x14ac:dyDescent="0.2">
      <c r="A1799" t="s">
        <v>143</v>
      </c>
      <c r="B1799" t="s">
        <v>128</v>
      </c>
      <c r="C1799" s="244">
        <v>37909</v>
      </c>
      <c r="D1799" s="244">
        <v>38149</v>
      </c>
      <c r="E1799">
        <v>2004</v>
      </c>
      <c r="F1799">
        <v>1</v>
      </c>
      <c r="G1799">
        <v>4</v>
      </c>
      <c r="H1799">
        <v>26.19207317073171</v>
      </c>
      <c r="I1799">
        <v>2.3474993705749512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66">
        <v>0.6585271062271062</v>
      </c>
      <c r="Y1799" s="14">
        <v>85</v>
      </c>
      <c r="AD1799" s="14">
        <f t="shared" si="4"/>
        <v>7.7473777203188963E-3</v>
      </c>
    </row>
    <row r="1800" spans="1:30" x14ac:dyDescent="0.2">
      <c r="A1800" t="s">
        <v>143</v>
      </c>
      <c r="B1800" t="s">
        <v>128</v>
      </c>
      <c r="C1800" s="244">
        <v>37909</v>
      </c>
      <c r="D1800" s="244">
        <v>38149</v>
      </c>
      <c r="E1800">
        <v>2004</v>
      </c>
      <c r="F1800">
        <v>1</v>
      </c>
      <c r="G1800">
        <v>5</v>
      </c>
      <c r="H1800">
        <v>45.780792682926837</v>
      </c>
      <c r="I1800">
        <v>2.3678464889526367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66">
        <v>0.77760709150326812</v>
      </c>
      <c r="Y1800" s="14">
        <v>85</v>
      </c>
      <c r="AD1800" s="14">
        <f t="shared" si="4"/>
        <v>9.1483187235678609E-3</v>
      </c>
    </row>
    <row r="1801" spans="1:30" x14ac:dyDescent="0.2">
      <c r="A1801" t="s">
        <v>143</v>
      </c>
      <c r="B1801" t="s">
        <v>128</v>
      </c>
      <c r="C1801" s="244">
        <v>37909</v>
      </c>
      <c r="D1801" s="244">
        <v>38149</v>
      </c>
      <c r="E1801">
        <v>2004</v>
      </c>
      <c r="F1801">
        <v>1</v>
      </c>
      <c r="G1801">
        <v>6</v>
      </c>
      <c r="H1801">
        <v>46.850609756097569</v>
      </c>
      <c r="I1801">
        <v>2.3888192176818848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66">
        <v>0.45086569444444441</v>
      </c>
      <c r="Y1801" s="14">
        <v>85</v>
      </c>
      <c r="AD1801" s="14">
        <f t="shared" si="4"/>
        <v>5.3043022875816992E-3</v>
      </c>
    </row>
    <row r="1802" spans="1:30" x14ac:dyDescent="0.2">
      <c r="A1802" t="s">
        <v>143</v>
      </c>
      <c r="B1802" t="s">
        <v>128</v>
      </c>
      <c r="C1802" s="244">
        <v>37909</v>
      </c>
      <c r="D1802" s="244">
        <v>38149</v>
      </c>
      <c r="E1802">
        <v>2004</v>
      </c>
      <c r="F1802">
        <v>1</v>
      </c>
      <c r="G1802">
        <v>7</v>
      </c>
      <c r="H1802">
        <v>64.816158536585377</v>
      </c>
      <c r="I1802">
        <v>2.5534071922302246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66">
        <v>0.48169725490196075</v>
      </c>
      <c r="Y1802" s="14">
        <v>85</v>
      </c>
      <c r="AD1802" s="14">
        <f t="shared" si="4"/>
        <v>5.6670265282583619E-3</v>
      </c>
    </row>
    <row r="1803" spans="1:30" x14ac:dyDescent="0.2">
      <c r="A1803" t="s">
        <v>143</v>
      </c>
      <c r="B1803" t="s">
        <v>128</v>
      </c>
      <c r="C1803" s="244">
        <v>37909</v>
      </c>
      <c r="D1803" s="244">
        <v>38149</v>
      </c>
      <c r="E1803">
        <v>2004</v>
      </c>
      <c r="F1803">
        <v>1</v>
      </c>
      <c r="G1803">
        <v>8</v>
      </c>
      <c r="H1803">
        <v>60.647560975609764</v>
      </c>
      <c r="I1803">
        <v>2.6197855472564697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4" t="s">
        <v>17</v>
      </c>
      <c r="Y1803" s="14" t="s">
        <v>17</v>
      </c>
      <c r="AD1803" s="14" t="s">
        <v>17</v>
      </c>
    </row>
    <row r="1804" spans="1:30" x14ac:dyDescent="0.2">
      <c r="A1804" t="s">
        <v>143</v>
      </c>
      <c r="B1804" t="s">
        <v>128</v>
      </c>
      <c r="C1804" s="244">
        <v>37909</v>
      </c>
      <c r="D1804" s="244">
        <v>38149</v>
      </c>
      <c r="E1804">
        <v>2004</v>
      </c>
      <c r="F1804">
        <v>1</v>
      </c>
      <c r="G1804">
        <v>9</v>
      </c>
      <c r="H1804">
        <v>53.656859756097568</v>
      </c>
      <c r="I1804">
        <v>2.2266499996185303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AD1804" s="14" t="s">
        <v>17</v>
      </c>
    </row>
    <row r="1805" spans="1:30" x14ac:dyDescent="0.2">
      <c r="A1805" t="s">
        <v>143</v>
      </c>
      <c r="B1805" t="s">
        <v>128</v>
      </c>
      <c r="C1805" s="244">
        <v>37909</v>
      </c>
      <c r="D1805" s="244">
        <v>38149</v>
      </c>
      <c r="E1805">
        <v>2004</v>
      </c>
      <c r="F1805">
        <v>1</v>
      </c>
      <c r="G1805">
        <v>10</v>
      </c>
      <c r="H1805">
        <v>51.757012195121952</v>
      </c>
      <c r="I1805">
        <v>2.2702572345733643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AD1805" s="14" t="s">
        <v>17</v>
      </c>
    </row>
    <row r="1806" spans="1:30" x14ac:dyDescent="0.2">
      <c r="A1806" t="s">
        <v>143</v>
      </c>
      <c r="B1806" t="s">
        <v>128</v>
      </c>
      <c r="C1806" s="244">
        <v>37909</v>
      </c>
      <c r="D1806" s="244">
        <v>38149</v>
      </c>
      <c r="E1806">
        <v>2004</v>
      </c>
      <c r="F1806">
        <v>1</v>
      </c>
      <c r="G1806">
        <v>11</v>
      </c>
      <c r="H1806">
        <v>52.845274390243908</v>
      </c>
      <c r="I1806">
        <v>2.4559853076934814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AD1806" s="14" t="s">
        <v>17</v>
      </c>
    </row>
    <row r="1807" spans="1:30" x14ac:dyDescent="0.2">
      <c r="A1807" t="s">
        <v>143</v>
      </c>
      <c r="B1807" t="s">
        <v>128</v>
      </c>
      <c r="C1807" s="244">
        <v>37909</v>
      </c>
      <c r="D1807" s="244">
        <v>38149</v>
      </c>
      <c r="E1807">
        <v>2004</v>
      </c>
      <c r="F1807">
        <v>1</v>
      </c>
      <c r="G1807">
        <v>12</v>
      </c>
      <c r="H1807">
        <v>58.268140243902444</v>
      </c>
      <c r="I1807">
        <v>2.3265626430511475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AD1807" s="14" t="s">
        <v>17</v>
      </c>
    </row>
    <row r="1808" spans="1:30" x14ac:dyDescent="0.2">
      <c r="A1808" t="s">
        <v>143</v>
      </c>
      <c r="B1808" t="s">
        <v>128</v>
      </c>
      <c r="C1808" s="244">
        <v>37909</v>
      </c>
      <c r="D1808" s="244">
        <v>38149</v>
      </c>
      <c r="E1808">
        <v>2004</v>
      </c>
      <c r="F1808">
        <v>1</v>
      </c>
      <c r="G1808">
        <v>13</v>
      </c>
      <c r="H1808">
        <v>53.361737804878061</v>
      </c>
      <c r="I1808">
        <v>2.6430191993713379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AD1808" s="14" t="s">
        <v>17</v>
      </c>
    </row>
    <row r="1809" spans="1:30" x14ac:dyDescent="0.2">
      <c r="A1809" t="s">
        <v>143</v>
      </c>
      <c r="B1809" t="s">
        <v>128</v>
      </c>
      <c r="C1809" s="244">
        <v>37909</v>
      </c>
      <c r="D1809" s="244">
        <v>38149</v>
      </c>
      <c r="E1809">
        <v>2004</v>
      </c>
      <c r="F1809">
        <v>1</v>
      </c>
      <c r="G1809">
        <v>14</v>
      </c>
      <c r="H1809">
        <v>56.29451219512196</v>
      </c>
      <c r="I1809">
        <v>2.1893661022186279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AD1809" s="14" t="s">
        <v>17</v>
      </c>
    </row>
    <row r="1810" spans="1:30" x14ac:dyDescent="0.2">
      <c r="A1810" t="s">
        <v>143</v>
      </c>
      <c r="B1810" t="s">
        <v>128</v>
      </c>
      <c r="C1810" s="244">
        <v>37909</v>
      </c>
      <c r="D1810" s="244">
        <v>38149</v>
      </c>
      <c r="E1810">
        <v>2004</v>
      </c>
      <c r="F1810">
        <v>2</v>
      </c>
      <c r="G1810">
        <v>1</v>
      </c>
      <c r="H1810">
        <v>19.072256097560977</v>
      </c>
      <c r="I1810">
        <v>2.3478150367736816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66">
        <v>0.75848927793339571</v>
      </c>
      <c r="Y1810" s="14">
        <v>85</v>
      </c>
      <c r="AD1810" s="14">
        <f t="shared" si="4"/>
        <v>8.9234032698046559E-3</v>
      </c>
    </row>
    <row r="1811" spans="1:30" x14ac:dyDescent="0.2">
      <c r="A1811" t="s">
        <v>143</v>
      </c>
      <c r="B1811" t="s">
        <v>128</v>
      </c>
      <c r="C1811" s="244">
        <v>37909</v>
      </c>
      <c r="D1811" s="244">
        <v>38149</v>
      </c>
      <c r="E1811">
        <v>2004</v>
      </c>
      <c r="F1811">
        <v>2</v>
      </c>
      <c r="G1811">
        <v>2</v>
      </c>
      <c r="H1811">
        <v>20.086737804878052</v>
      </c>
      <c r="I1811">
        <v>2.22501540184021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66">
        <v>0.46692928921568627</v>
      </c>
      <c r="Y1811" s="14">
        <v>85</v>
      </c>
      <c r="AD1811" s="14">
        <f t="shared" si="4"/>
        <v>5.4932857554786619E-3</v>
      </c>
    </row>
    <row r="1812" spans="1:30" x14ac:dyDescent="0.2">
      <c r="A1812" t="s">
        <v>143</v>
      </c>
      <c r="B1812" t="s">
        <v>128</v>
      </c>
      <c r="C1812" s="244">
        <v>37909</v>
      </c>
      <c r="D1812" s="244">
        <v>38149</v>
      </c>
      <c r="E1812">
        <v>2004</v>
      </c>
      <c r="F1812">
        <v>2</v>
      </c>
      <c r="G1812">
        <v>3</v>
      </c>
      <c r="H1812">
        <v>23.720426829268295</v>
      </c>
      <c r="I1812">
        <v>2.2837004661560059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66">
        <v>0.78385666666666676</v>
      </c>
      <c r="Y1812" s="14">
        <v>85</v>
      </c>
      <c r="AD1812" s="14">
        <f t="shared" si="4"/>
        <v>9.2218431372549023E-3</v>
      </c>
    </row>
    <row r="1813" spans="1:30" x14ac:dyDescent="0.2">
      <c r="A1813" t="s">
        <v>143</v>
      </c>
      <c r="B1813" t="s">
        <v>128</v>
      </c>
      <c r="C1813" s="244">
        <v>37909</v>
      </c>
      <c r="D1813" s="244">
        <v>38149</v>
      </c>
      <c r="E1813">
        <v>2004</v>
      </c>
      <c r="F1813">
        <v>2</v>
      </c>
      <c r="G1813">
        <v>4</v>
      </c>
      <c r="H1813">
        <v>39.122103658536595</v>
      </c>
      <c r="I1813">
        <v>2.182711124420166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66">
        <v>0.80166663614163625</v>
      </c>
      <c r="Y1813" s="14">
        <v>85</v>
      </c>
      <c r="AD1813" s="14">
        <f t="shared" si="4"/>
        <v>9.4313721899016035E-3</v>
      </c>
    </row>
    <row r="1814" spans="1:30" x14ac:dyDescent="0.2">
      <c r="A1814" t="s">
        <v>143</v>
      </c>
      <c r="B1814" t="s">
        <v>128</v>
      </c>
      <c r="C1814" s="244">
        <v>37909</v>
      </c>
      <c r="D1814" s="244">
        <v>38149</v>
      </c>
      <c r="E1814">
        <v>2004</v>
      </c>
      <c r="F1814">
        <v>2</v>
      </c>
      <c r="G1814">
        <v>5</v>
      </c>
      <c r="H1814">
        <v>50.558079268292694</v>
      </c>
      <c r="I1814">
        <v>2.1829714775085449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66">
        <v>0.37495098039215691</v>
      </c>
      <c r="Y1814" s="14">
        <v>85</v>
      </c>
      <c r="AD1814" s="14">
        <f t="shared" si="4"/>
        <v>4.4111880046136106E-3</v>
      </c>
    </row>
    <row r="1815" spans="1:30" x14ac:dyDescent="0.2">
      <c r="A1815" t="s">
        <v>143</v>
      </c>
      <c r="B1815" t="s">
        <v>128</v>
      </c>
      <c r="C1815" s="244">
        <v>37909</v>
      </c>
      <c r="D1815" s="244">
        <v>38149</v>
      </c>
      <c r="E1815">
        <v>2004</v>
      </c>
      <c r="F1815">
        <v>2</v>
      </c>
      <c r="G1815">
        <v>6</v>
      </c>
      <c r="H1815">
        <v>63.543445121951237</v>
      </c>
      <c r="I1815">
        <v>2.6573300361633301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66">
        <v>0.41123816993464063</v>
      </c>
      <c r="Y1815" s="14">
        <v>85</v>
      </c>
      <c r="AD1815" s="14">
        <f t="shared" si="4"/>
        <v>4.8380961168781253E-3</v>
      </c>
    </row>
    <row r="1816" spans="1:30" x14ac:dyDescent="0.2">
      <c r="A1816" t="s">
        <v>143</v>
      </c>
      <c r="B1816" t="s">
        <v>128</v>
      </c>
      <c r="C1816" s="244">
        <v>37909</v>
      </c>
      <c r="D1816" s="244">
        <v>38149</v>
      </c>
      <c r="E1816">
        <v>2004</v>
      </c>
      <c r="F1816">
        <v>2</v>
      </c>
      <c r="G1816">
        <v>7</v>
      </c>
      <c r="H1816">
        <v>59.264176829268301</v>
      </c>
      <c r="I1816">
        <v>2.925889253616333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66">
        <v>0.52164138888888889</v>
      </c>
      <c r="Y1816" s="14">
        <v>85</v>
      </c>
      <c r="AD1816" s="14">
        <f t="shared" si="4"/>
        <v>6.1369575163398695E-3</v>
      </c>
    </row>
    <row r="1817" spans="1:30" x14ac:dyDescent="0.2">
      <c r="A1817" t="s">
        <v>143</v>
      </c>
      <c r="B1817" t="s">
        <v>128</v>
      </c>
      <c r="C1817" s="244">
        <v>37909</v>
      </c>
      <c r="D1817" s="244">
        <v>38149</v>
      </c>
      <c r="E1817">
        <v>2004</v>
      </c>
      <c r="F1817">
        <v>2</v>
      </c>
      <c r="G1817">
        <v>8</v>
      </c>
      <c r="H1817">
        <v>61.625152439024397</v>
      </c>
      <c r="I1817">
        <v>2.3995285034179687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4" t="s">
        <v>17</v>
      </c>
      <c r="Y1817" s="14" t="s">
        <v>17</v>
      </c>
      <c r="AD1817" s="14" t="s">
        <v>17</v>
      </c>
    </row>
    <row r="1818" spans="1:30" x14ac:dyDescent="0.2">
      <c r="A1818" t="s">
        <v>143</v>
      </c>
      <c r="B1818" t="s">
        <v>128</v>
      </c>
      <c r="C1818" s="244">
        <v>37909</v>
      </c>
      <c r="D1818" s="244">
        <v>38149</v>
      </c>
      <c r="E1818">
        <v>2004</v>
      </c>
      <c r="F1818">
        <v>2</v>
      </c>
      <c r="G1818">
        <v>9</v>
      </c>
      <c r="H1818">
        <v>62.233841463414649</v>
      </c>
      <c r="I1818">
        <v>2.2381582260131836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AD1818" s="14" t="s">
        <v>17</v>
      </c>
    </row>
    <row r="1819" spans="1:30" x14ac:dyDescent="0.2">
      <c r="A1819" t="s">
        <v>143</v>
      </c>
      <c r="B1819" t="s">
        <v>128</v>
      </c>
      <c r="C1819" s="244">
        <v>37909</v>
      </c>
      <c r="D1819" s="244">
        <v>38149</v>
      </c>
      <c r="E1819">
        <v>2004</v>
      </c>
      <c r="F1819">
        <v>2</v>
      </c>
      <c r="G1819">
        <v>10</v>
      </c>
      <c r="H1819">
        <v>56.995426829268304</v>
      </c>
      <c r="I1819">
        <v>2.2259595394134521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AD1819" s="14" t="s">
        <v>17</v>
      </c>
    </row>
    <row r="1820" spans="1:30" x14ac:dyDescent="0.2">
      <c r="A1820" t="s">
        <v>143</v>
      </c>
      <c r="B1820" t="s">
        <v>128</v>
      </c>
      <c r="C1820" s="244">
        <v>37909</v>
      </c>
      <c r="D1820" s="244">
        <v>38149</v>
      </c>
      <c r="E1820">
        <v>2004</v>
      </c>
      <c r="F1820">
        <v>2</v>
      </c>
      <c r="G1820">
        <v>11</v>
      </c>
      <c r="H1820">
        <v>65.775304878048786</v>
      </c>
      <c r="I1820">
        <v>2.4922440052032471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AD1820" s="14" t="s">
        <v>17</v>
      </c>
    </row>
    <row r="1821" spans="1:30" x14ac:dyDescent="0.2">
      <c r="A1821" t="s">
        <v>143</v>
      </c>
      <c r="B1821" t="s">
        <v>128</v>
      </c>
      <c r="C1821" s="244">
        <v>37909</v>
      </c>
      <c r="D1821" s="244">
        <v>38149</v>
      </c>
      <c r="E1821">
        <v>2004</v>
      </c>
      <c r="F1821">
        <v>2</v>
      </c>
      <c r="G1821">
        <v>12</v>
      </c>
      <c r="H1821">
        <v>69.685670731707333</v>
      </c>
      <c r="I1821">
        <v>2.5477943420410156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AD1821" s="14" t="s">
        <v>17</v>
      </c>
    </row>
    <row r="1822" spans="1:30" x14ac:dyDescent="0.2">
      <c r="A1822" t="s">
        <v>143</v>
      </c>
      <c r="B1822" t="s">
        <v>128</v>
      </c>
      <c r="C1822" s="244">
        <v>37909</v>
      </c>
      <c r="D1822" s="244">
        <v>38149</v>
      </c>
      <c r="E1822">
        <v>2004</v>
      </c>
      <c r="F1822">
        <v>2</v>
      </c>
      <c r="G1822">
        <v>13</v>
      </c>
      <c r="H1822">
        <v>54.837347560975623</v>
      </c>
      <c r="I1822">
        <v>2.8993265628814697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AD1822" s="14" t="s">
        <v>17</v>
      </c>
    </row>
    <row r="1823" spans="1:30" x14ac:dyDescent="0.2">
      <c r="A1823" t="s">
        <v>143</v>
      </c>
      <c r="B1823" t="s">
        <v>128</v>
      </c>
      <c r="C1823" s="244">
        <v>37909</v>
      </c>
      <c r="D1823" s="244">
        <v>38149</v>
      </c>
      <c r="E1823">
        <v>2004</v>
      </c>
      <c r="F1823">
        <v>2</v>
      </c>
      <c r="G1823">
        <v>14</v>
      </c>
      <c r="H1823">
        <v>63.045426829268301</v>
      </c>
      <c r="I1823">
        <v>2.1897103786468506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AD1823" s="14" t="s">
        <v>17</v>
      </c>
    </row>
    <row r="1824" spans="1:30" x14ac:dyDescent="0.2">
      <c r="A1824" t="s">
        <v>143</v>
      </c>
      <c r="B1824" t="s">
        <v>128</v>
      </c>
      <c r="C1824" s="244">
        <v>37909</v>
      </c>
      <c r="D1824" s="244">
        <v>38149</v>
      </c>
      <c r="E1824">
        <v>2004</v>
      </c>
      <c r="F1824">
        <v>3</v>
      </c>
      <c r="G1824">
        <v>1</v>
      </c>
      <c r="H1824">
        <v>23.572865853658538</v>
      </c>
      <c r="I1824">
        <v>2.2561113834381104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66">
        <v>0.44419108974358973</v>
      </c>
      <c r="Y1824" s="14">
        <v>85</v>
      </c>
      <c r="AD1824" s="14">
        <f t="shared" si="4"/>
        <v>5.2257775263951731E-3</v>
      </c>
    </row>
    <row r="1825" spans="1:30" x14ac:dyDescent="0.2">
      <c r="A1825" t="s">
        <v>143</v>
      </c>
      <c r="B1825" t="s">
        <v>128</v>
      </c>
      <c r="C1825" s="244">
        <v>37909</v>
      </c>
      <c r="D1825" s="244">
        <v>38149</v>
      </c>
      <c r="E1825">
        <v>2004</v>
      </c>
      <c r="F1825">
        <v>3</v>
      </c>
      <c r="G1825">
        <v>2</v>
      </c>
      <c r="H1825">
        <v>20.289634146341466</v>
      </c>
      <c r="I1825">
        <v>2.3387014865875244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66">
        <v>0.38981925925925925</v>
      </c>
      <c r="Y1825" s="14">
        <v>85</v>
      </c>
      <c r="AD1825" s="14">
        <f t="shared" si="4"/>
        <v>4.5861089324618735E-3</v>
      </c>
    </row>
    <row r="1826" spans="1:30" x14ac:dyDescent="0.2">
      <c r="A1826" t="s">
        <v>143</v>
      </c>
      <c r="B1826" t="s">
        <v>128</v>
      </c>
      <c r="C1826" s="244">
        <v>37909</v>
      </c>
      <c r="D1826" s="244">
        <v>38149</v>
      </c>
      <c r="E1826">
        <v>2004</v>
      </c>
      <c r="F1826">
        <v>3</v>
      </c>
      <c r="G1826">
        <v>3</v>
      </c>
      <c r="H1826">
        <v>34.953506097560982</v>
      </c>
      <c r="I1826">
        <v>2.3095531463623047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66">
        <v>0.82346994047619049</v>
      </c>
      <c r="Y1826" s="14">
        <v>85</v>
      </c>
      <c r="AD1826" s="14">
        <f t="shared" si="4"/>
        <v>9.6878816526610647E-3</v>
      </c>
    </row>
    <row r="1827" spans="1:30" x14ac:dyDescent="0.2">
      <c r="A1827" t="s">
        <v>143</v>
      </c>
      <c r="B1827" t="s">
        <v>128</v>
      </c>
      <c r="C1827" s="244">
        <v>37909</v>
      </c>
      <c r="D1827" s="244">
        <v>38149</v>
      </c>
      <c r="E1827">
        <v>2004</v>
      </c>
      <c r="F1827">
        <v>3</v>
      </c>
      <c r="G1827">
        <v>4</v>
      </c>
      <c r="H1827">
        <v>41.888871951219521</v>
      </c>
      <c r="I1827">
        <v>2.0720500946044922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66">
        <v>0.6555509259259259</v>
      </c>
      <c r="Y1827" s="14">
        <v>85</v>
      </c>
      <c r="AD1827" s="14">
        <f t="shared" si="4"/>
        <v>7.7123638344226576E-3</v>
      </c>
    </row>
    <row r="1828" spans="1:30" x14ac:dyDescent="0.2">
      <c r="A1828" t="s">
        <v>143</v>
      </c>
      <c r="B1828" t="s">
        <v>128</v>
      </c>
      <c r="C1828" s="244">
        <v>37909</v>
      </c>
      <c r="D1828" s="244">
        <v>38149</v>
      </c>
      <c r="E1828">
        <v>2004</v>
      </c>
      <c r="F1828">
        <v>3</v>
      </c>
      <c r="G1828">
        <v>5</v>
      </c>
      <c r="H1828">
        <v>58.139024390243911</v>
      </c>
      <c r="I1828">
        <v>2.2513236999511719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66">
        <v>0.75277365079365077</v>
      </c>
      <c r="Y1828" s="14">
        <v>85</v>
      </c>
      <c r="AD1828" s="14">
        <f t="shared" si="4"/>
        <v>8.8561605975723615E-3</v>
      </c>
    </row>
    <row r="1829" spans="1:30" x14ac:dyDescent="0.2">
      <c r="A1829" t="s">
        <v>143</v>
      </c>
      <c r="B1829" t="s">
        <v>128</v>
      </c>
      <c r="C1829" s="244">
        <v>37909</v>
      </c>
      <c r="D1829" s="244">
        <v>38149</v>
      </c>
      <c r="E1829">
        <v>2004</v>
      </c>
      <c r="F1829">
        <v>3</v>
      </c>
      <c r="G1829">
        <v>6</v>
      </c>
      <c r="H1829">
        <v>63.266768292682926</v>
      </c>
      <c r="I1829">
        <v>2.315178394317627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66">
        <v>0.66846755952380965</v>
      </c>
      <c r="Y1829" s="14">
        <v>85</v>
      </c>
      <c r="AD1829" s="14">
        <f t="shared" si="4"/>
        <v>7.864324229691879E-3</v>
      </c>
    </row>
    <row r="1830" spans="1:30" x14ac:dyDescent="0.2">
      <c r="A1830" t="s">
        <v>143</v>
      </c>
      <c r="B1830" t="s">
        <v>128</v>
      </c>
      <c r="C1830" s="244">
        <v>37909</v>
      </c>
      <c r="D1830" s="244">
        <v>38149</v>
      </c>
      <c r="E1830">
        <v>2004</v>
      </c>
      <c r="F1830">
        <v>3</v>
      </c>
      <c r="G1830">
        <v>7</v>
      </c>
      <c r="H1830">
        <v>61.3484756097561</v>
      </c>
      <c r="I1830">
        <v>2.7378814220428467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66">
        <v>0.76474540975364513</v>
      </c>
      <c r="Y1830" s="14">
        <v>85</v>
      </c>
      <c r="AD1830" s="14">
        <f t="shared" si="4"/>
        <v>8.9970048206311198E-3</v>
      </c>
    </row>
    <row r="1831" spans="1:30" x14ac:dyDescent="0.2">
      <c r="A1831" t="s">
        <v>143</v>
      </c>
      <c r="B1831" t="s">
        <v>128</v>
      </c>
      <c r="C1831" s="244">
        <v>37909</v>
      </c>
      <c r="D1831" s="244">
        <v>38149</v>
      </c>
      <c r="E1831">
        <v>2004</v>
      </c>
      <c r="F1831">
        <v>3</v>
      </c>
      <c r="G1831">
        <v>8</v>
      </c>
      <c r="H1831">
        <v>59.78064024390244</v>
      </c>
      <c r="I1831">
        <v>2.2456626892089844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4" t="s">
        <v>17</v>
      </c>
      <c r="Y1831" s="14" t="s">
        <v>17</v>
      </c>
      <c r="AD1831" s="14" t="s">
        <v>17</v>
      </c>
    </row>
    <row r="1832" spans="1:30" x14ac:dyDescent="0.2">
      <c r="A1832" t="s">
        <v>143</v>
      </c>
      <c r="B1832" t="s">
        <v>128</v>
      </c>
      <c r="C1832" s="244">
        <v>37909</v>
      </c>
      <c r="D1832" s="244">
        <v>38149</v>
      </c>
      <c r="E1832">
        <v>2004</v>
      </c>
      <c r="F1832">
        <v>3</v>
      </c>
      <c r="G1832">
        <v>9</v>
      </c>
      <c r="H1832">
        <v>56.11006097560977</v>
      </c>
      <c r="I1832">
        <v>2.4306418895721436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AD1832" s="14" t="s">
        <v>17</v>
      </c>
    </row>
    <row r="1833" spans="1:30" x14ac:dyDescent="0.2">
      <c r="A1833" t="s">
        <v>143</v>
      </c>
      <c r="B1833" t="s">
        <v>128</v>
      </c>
      <c r="C1833" s="244">
        <v>37909</v>
      </c>
      <c r="D1833" s="244">
        <v>38149</v>
      </c>
      <c r="E1833">
        <v>2004</v>
      </c>
      <c r="F1833">
        <v>3</v>
      </c>
      <c r="G1833">
        <v>10</v>
      </c>
      <c r="H1833">
        <v>58.175914634146345</v>
      </c>
      <c r="I1833">
        <v>2.2660312652587891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AD1833" s="14" t="s">
        <v>17</v>
      </c>
    </row>
    <row r="1834" spans="1:30" x14ac:dyDescent="0.2">
      <c r="A1834" t="s">
        <v>143</v>
      </c>
      <c r="B1834" t="s">
        <v>128</v>
      </c>
      <c r="C1834" s="244">
        <v>37909</v>
      </c>
      <c r="D1834" s="244">
        <v>38149</v>
      </c>
      <c r="E1834">
        <v>2004</v>
      </c>
      <c r="F1834">
        <v>3</v>
      </c>
      <c r="G1834">
        <v>11</v>
      </c>
      <c r="H1834">
        <v>71.382621951219534</v>
      </c>
      <c r="I1834">
        <v>2.5456595420837402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AD1834" s="14" t="s">
        <v>17</v>
      </c>
    </row>
    <row r="1835" spans="1:30" x14ac:dyDescent="0.2">
      <c r="A1835" t="s">
        <v>143</v>
      </c>
      <c r="B1835" t="s">
        <v>128</v>
      </c>
      <c r="C1835" s="244">
        <v>37909</v>
      </c>
      <c r="D1835" s="244">
        <v>38149</v>
      </c>
      <c r="E1835">
        <v>2004</v>
      </c>
      <c r="F1835">
        <v>3</v>
      </c>
      <c r="G1835">
        <v>12</v>
      </c>
      <c r="H1835">
        <v>62.658079268292688</v>
      </c>
      <c r="I1835">
        <v>2.494687557220459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AD1835" s="14" t="s">
        <v>17</v>
      </c>
    </row>
    <row r="1836" spans="1:30" x14ac:dyDescent="0.2">
      <c r="A1836" t="s">
        <v>143</v>
      </c>
      <c r="B1836" t="s">
        <v>128</v>
      </c>
      <c r="C1836" s="244">
        <v>37909</v>
      </c>
      <c r="D1836" s="244">
        <v>38149</v>
      </c>
      <c r="E1836">
        <v>2004</v>
      </c>
      <c r="F1836">
        <v>3</v>
      </c>
      <c r="G1836">
        <v>13</v>
      </c>
      <c r="H1836">
        <v>47.367073170731715</v>
      </c>
      <c r="I1836">
        <v>3.319063663482666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AD1836" s="14" t="s">
        <v>17</v>
      </c>
    </row>
    <row r="1837" spans="1:30" x14ac:dyDescent="0.2">
      <c r="A1837" t="s">
        <v>143</v>
      </c>
      <c r="B1837" t="s">
        <v>128</v>
      </c>
      <c r="C1837" s="244">
        <v>37909</v>
      </c>
      <c r="D1837" s="244">
        <v>38149</v>
      </c>
      <c r="E1837">
        <v>2004</v>
      </c>
      <c r="F1837">
        <v>3</v>
      </c>
      <c r="G1837">
        <v>14</v>
      </c>
      <c r="H1837">
        <v>65.609298780487819</v>
      </c>
      <c r="I1837">
        <v>2.3688125610351562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AD1837" s="14" t="s">
        <v>17</v>
      </c>
    </row>
    <row r="1838" spans="1:30" x14ac:dyDescent="0.2">
      <c r="A1838" t="s">
        <v>143</v>
      </c>
      <c r="B1838" t="s">
        <v>128</v>
      </c>
      <c r="C1838" s="244">
        <v>37909</v>
      </c>
      <c r="D1838" s="244">
        <v>38149</v>
      </c>
      <c r="E1838">
        <v>2004</v>
      </c>
      <c r="F1838">
        <v>4</v>
      </c>
      <c r="G1838">
        <v>1</v>
      </c>
      <c r="H1838">
        <v>30.342225609756103</v>
      </c>
      <c r="I1838">
        <v>2.236797571182251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66">
        <v>0.51151794871794865</v>
      </c>
      <c r="Y1838" s="14">
        <v>85</v>
      </c>
      <c r="AD1838" s="14">
        <f t="shared" ref="AD1838:AD1900" si="5">X1838/Y1838</f>
        <v>6.0178582202111601E-3</v>
      </c>
    </row>
    <row r="1839" spans="1:30" x14ac:dyDescent="0.2">
      <c r="A1839" t="s">
        <v>143</v>
      </c>
      <c r="B1839" t="s">
        <v>128</v>
      </c>
      <c r="C1839" s="244">
        <v>37909</v>
      </c>
      <c r="D1839" s="244">
        <v>38149</v>
      </c>
      <c r="E1839">
        <v>2004</v>
      </c>
      <c r="F1839">
        <v>4</v>
      </c>
      <c r="G1839">
        <v>2</v>
      </c>
      <c r="H1839">
        <v>23.92332317073171</v>
      </c>
      <c r="I1839">
        <v>2.3691525459289551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66">
        <v>0.80696152777777774</v>
      </c>
      <c r="Y1839" s="14">
        <v>85</v>
      </c>
      <c r="AD1839" s="14">
        <f t="shared" si="5"/>
        <v>9.4936650326797375E-3</v>
      </c>
    </row>
    <row r="1840" spans="1:30" x14ac:dyDescent="0.2">
      <c r="A1840" t="s">
        <v>143</v>
      </c>
      <c r="B1840" t="s">
        <v>128</v>
      </c>
      <c r="C1840" s="244">
        <v>37909</v>
      </c>
      <c r="D1840" s="244">
        <v>38149</v>
      </c>
      <c r="E1840">
        <v>2004</v>
      </c>
      <c r="F1840">
        <v>4</v>
      </c>
      <c r="G1840">
        <v>3</v>
      </c>
      <c r="H1840">
        <v>30.877134146341465</v>
      </c>
      <c r="I1840">
        <v>2.1957361698150635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66">
        <v>0.68398998778998787</v>
      </c>
      <c r="Y1840" s="14">
        <v>85</v>
      </c>
      <c r="AD1840" s="14">
        <f t="shared" si="5"/>
        <v>8.0469410328233865E-3</v>
      </c>
    </row>
    <row r="1841" spans="1:30" x14ac:dyDescent="0.2">
      <c r="A1841" t="s">
        <v>143</v>
      </c>
      <c r="B1841" t="s">
        <v>128</v>
      </c>
      <c r="C1841" s="244">
        <v>37909</v>
      </c>
      <c r="D1841" s="244">
        <v>38149</v>
      </c>
      <c r="E1841">
        <v>2004</v>
      </c>
      <c r="F1841">
        <v>4</v>
      </c>
      <c r="G1841">
        <v>4</v>
      </c>
      <c r="H1841">
        <v>37.166920731707329</v>
      </c>
      <c r="I1841">
        <v>2.0159943103790283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66">
        <v>0.52038967320261442</v>
      </c>
      <c r="Y1841" s="14">
        <v>85</v>
      </c>
      <c r="AD1841" s="14">
        <f t="shared" si="5"/>
        <v>6.1222314494425228E-3</v>
      </c>
    </row>
    <row r="1842" spans="1:30" x14ac:dyDescent="0.2">
      <c r="A1842" t="s">
        <v>143</v>
      </c>
      <c r="B1842" t="s">
        <v>128</v>
      </c>
      <c r="C1842" s="244">
        <v>37909</v>
      </c>
      <c r="D1842" s="244">
        <v>38149</v>
      </c>
      <c r="E1842">
        <v>2004</v>
      </c>
      <c r="F1842">
        <v>4</v>
      </c>
      <c r="G1842">
        <v>5</v>
      </c>
      <c r="H1842">
        <v>60.592225609756106</v>
      </c>
      <c r="I1842">
        <v>2.6375637054443359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66">
        <v>0.81581638888888885</v>
      </c>
      <c r="Y1842" s="14">
        <v>85</v>
      </c>
      <c r="AD1842" s="14">
        <f t="shared" si="5"/>
        <v>9.5978398692810451E-3</v>
      </c>
    </row>
    <row r="1843" spans="1:30" x14ac:dyDescent="0.2">
      <c r="A1843" t="s">
        <v>143</v>
      </c>
      <c r="B1843" t="s">
        <v>128</v>
      </c>
      <c r="C1843" s="244">
        <v>37909</v>
      </c>
      <c r="D1843" s="244">
        <v>38149</v>
      </c>
      <c r="E1843">
        <v>2004</v>
      </c>
      <c r="F1843">
        <v>4</v>
      </c>
      <c r="G1843">
        <v>6</v>
      </c>
      <c r="H1843">
        <v>51.240548780487813</v>
      </c>
      <c r="I1843">
        <v>2.8225514888763428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66">
        <v>0.74888731209150317</v>
      </c>
      <c r="Y1843" s="14">
        <v>85</v>
      </c>
      <c r="AD1843" s="14">
        <f t="shared" si="5"/>
        <v>8.8104389657823901E-3</v>
      </c>
    </row>
    <row r="1844" spans="1:30" x14ac:dyDescent="0.2">
      <c r="A1844" t="s">
        <v>143</v>
      </c>
      <c r="B1844" t="s">
        <v>128</v>
      </c>
      <c r="C1844" s="244">
        <v>37909</v>
      </c>
      <c r="D1844" s="244">
        <v>38149</v>
      </c>
      <c r="E1844">
        <v>2004</v>
      </c>
      <c r="F1844">
        <v>4</v>
      </c>
      <c r="G1844">
        <v>7</v>
      </c>
      <c r="H1844">
        <v>57.751676829268298</v>
      </c>
      <c r="I1844">
        <v>2.9987106323242187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66">
        <v>0.56409941448801748</v>
      </c>
      <c r="Y1844" s="14">
        <v>85</v>
      </c>
      <c r="AD1844" s="14">
        <f t="shared" si="5"/>
        <v>6.6364636998590288E-3</v>
      </c>
    </row>
    <row r="1845" spans="1:30" x14ac:dyDescent="0.2">
      <c r="A1845" t="s">
        <v>143</v>
      </c>
      <c r="B1845" t="s">
        <v>128</v>
      </c>
      <c r="C1845" s="244">
        <v>37909</v>
      </c>
      <c r="D1845" s="244">
        <v>38149</v>
      </c>
      <c r="E1845">
        <v>2004</v>
      </c>
      <c r="F1845">
        <v>4</v>
      </c>
      <c r="G1845">
        <v>8</v>
      </c>
      <c r="H1845">
        <v>61.293140243902442</v>
      </c>
      <c r="I1845">
        <v>1.9668625593185425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4" t="s">
        <v>17</v>
      </c>
      <c r="Y1845" s="14" t="s">
        <v>17</v>
      </c>
      <c r="AD1845" s="14" t="s">
        <v>17</v>
      </c>
    </row>
    <row r="1846" spans="1:30" x14ac:dyDescent="0.2">
      <c r="A1846" t="s">
        <v>143</v>
      </c>
      <c r="B1846" t="s">
        <v>128</v>
      </c>
      <c r="C1846" s="244">
        <v>37909</v>
      </c>
      <c r="D1846" s="244">
        <v>38149</v>
      </c>
      <c r="E1846">
        <v>2004</v>
      </c>
      <c r="F1846">
        <v>4</v>
      </c>
      <c r="G1846">
        <v>9</v>
      </c>
      <c r="H1846">
        <v>58.969054878048787</v>
      </c>
      <c r="I1846">
        <v>2.131169319152832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AD1846" s="14" t="s">
        <v>17</v>
      </c>
    </row>
    <row r="1847" spans="1:30" x14ac:dyDescent="0.2">
      <c r="A1847" t="s">
        <v>143</v>
      </c>
      <c r="B1847" t="s">
        <v>128</v>
      </c>
      <c r="C1847" s="244">
        <v>37909</v>
      </c>
      <c r="D1847" s="244">
        <v>38149</v>
      </c>
      <c r="E1847">
        <v>2004</v>
      </c>
      <c r="F1847">
        <v>4</v>
      </c>
      <c r="G1847">
        <v>10</v>
      </c>
      <c r="H1847">
        <v>63.082317073170749</v>
      </c>
      <c r="I1847">
        <v>2.5022091865539551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AD1847" s="14" t="s">
        <v>17</v>
      </c>
    </row>
    <row r="1848" spans="1:30" x14ac:dyDescent="0.2">
      <c r="A1848" t="s">
        <v>143</v>
      </c>
      <c r="B1848" t="s">
        <v>128</v>
      </c>
      <c r="C1848" s="244">
        <v>37909</v>
      </c>
      <c r="D1848" s="244">
        <v>38149</v>
      </c>
      <c r="E1848">
        <v>2004</v>
      </c>
      <c r="F1848">
        <v>4</v>
      </c>
      <c r="G1848">
        <v>11</v>
      </c>
      <c r="H1848">
        <v>63.746341463414645</v>
      </c>
      <c r="I1848">
        <v>2.511476993560791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AD1848" s="14" t="s">
        <v>17</v>
      </c>
    </row>
    <row r="1849" spans="1:30" x14ac:dyDescent="0.2">
      <c r="A1849" t="s">
        <v>143</v>
      </c>
      <c r="B1849" t="s">
        <v>128</v>
      </c>
      <c r="C1849" s="244">
        <v>37909</v>
      </c>
      <c r="D1849" s="244">
        <v>38149</v>
      </c>
      <c r="E1849">
        <v>2004</v>
      </c>
      <c r="F1849">
        <v>4</v>
      </c>
      <c r="G1849">
        <v>12</v>
      </c>
      <c r="H1849">
        <v>64.078353658536599</v>
      </c>
      <c r="I1849">
        <v>2.1114435195922852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AD1849" s="14" t="s">
        <v>17</v>
      </c>
    </row>
    <row r="1850" spans="1:30" x14ac:dyDescent="0.2">
      <c r="A1850" t="s">
        <v>143</v>
      </c>
      <c r="B1850" t="s">
        <v>128</v>
      </c>
      <c r="C1850" s="244">
        <v>37909</v>
      </c>
      <c r="D1850" s="244">
        <v>38149</v>
      </c>
      <c r="E1850">
        <v>2004</v>
      </c>
      <c r="F1850">
        <v>4</v>
      </c>
      <c r="G1850">
        <v>13</v>
      </c>
      <c r="H1850">
        <v>51.996798780487822</v>
      </c>
      <c r="I1850">
        <v>2.9035353660583496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AD1850" s="14" t="s">
        <v>17</v>
      </c>
    </row>
    <row r="1851" spans="1:30" x14ac:dyDescent="0.2">
      <c r="A1851" t="s">
        <v>143</v>
      </c>
      <c r="B1851" t="s">
        <v>128</v>
      </c>
      <c r="C1851" s="244">
        <v>37909</v>
      </c>
      <c r="D1851" s="244">
        <v>38149</v>
      </c>
      <c r="E1851">
        <v>2004</v>
      </c>
      <c r="F1851">
        <v>4</v>
      </c>
      <c r="G1851">
        <v>14</v>
      </c>
      <c r="H1851">
        <v>58.323475609756102</v>
      </c>
      <c r="I1851">
        <v>2.2491927146911621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AD1851" s="14" t="s">
        <v>17</v>
      </c>
    </row>
    <row r="1852" spans="1:30" x14ac:dyDescent="0.2">
      <c r="A1852" t="s">
        <v>143</v>
      </c>
      <c r="B1852" t="s">
        <v>27</v>
      </c>
      <c r="C1852" s="244">
        <v>38254</v>
      </c>
      <c r="D1852" s="244">
        <v>38518</v>
      </c>
      <c r="E1852">
        <v>2005</v>
      </c>
      <c r="F1852">
        <v>1</v>
      </c>
      <c r="G1852">
        <v>1</v>
      </c>
      <c r="H1852">
        <v>25.244089838472824</v>
      </c>
      <c r="I1852">
        <v>2.3168840408325195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64">
        <v>0.53811819444444442</v>
      </c>
      <c r="Y1852" s="14">
        <v>103</v>
      </c>
      <c r="AD1852" s="14">
        <f t="shared" si="5"/>
        <v>5.2244484897518879E-3</v>
      </c>
    </row>
    <row r="1853" spans="1:30" x14ac:dyDescent="0.2">
      <c r="A1853" t="s">
        <v>143</v>
      </c>
      <c r="B1853" t="s">
        <v>27</v>
      </c>
      <c r="C1853" s="244">
        <v>38254</v>
      </c>
      <c r="D1853" s="244">
        <v>38518</v>
      </c>
      <c r="E1853">
        <v>2005</v>
      </c>
      <c r="F1853">
        <v>1</v>
      </c>
      <c r="G1853">
        <v>2</v>
      </c>
      <c r="H1853">
        <v>21.668994553528229</v>
      </c>
      <c r="I1853">
        <v>2.4741442203521729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64">
        <v>0.48566982570806094</v>
      </c>
      <c r="Y1853" s="14">
        <v>103</v>
      </c>
      <c r="AD1853" s="14">
        <f t="shared" si="5"/>
        <v>4.7152410262918535E-3</v>
      </c>
    </row>
    <row r="1854" spans="1:30" x14ac:dyDescent="0.2">
      <c r="A1854" t="s">
        <v>143</v>
      </c>
      <c r="B1854" t="s">
        <v>27</v>
      </c>
      <c r="C1854" s="244">
        <v>38254</v>
      </c>
      <c r="D1854" s="244">
        <v>38518</v>
      </c>
      <c r="E1854">
        <v>2005</v>
      </c>
      <c r="F1854">
        <v>1</v>
      </c>
      <c r="G1854">
        <v>3</v>
      </c>
      <c r="H1854">
        <v>26.541831975454574</v>
      </c>
      <c r="I1854">
        <v>2.2797813415527344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64">
        <v>0.63215888888888883</v>
      </c>
      <c r="Y1854" s="14">
        <v>103</v>
      </c>
      <c r="AD1854" s="14">
        <f t="shared" si="5"/>
        <v>6.1374649406688237E-3</v>
      </c>
    </row>
    <row r="1855" spans="1:30" x14ac:dyDescent="0.2">
      <c r="A1855" t="s">
        <v>143</v>
      </c>
      <c r="B1855" t="s">
        <v>27</v>
      </c>
      <c r="C1855" s="244">
        <v>38254</v>
      </c>
      <c r="D1855" s="244">
        <v>38518</v>
      </c>
      <c r="E1855">
        <v>2005</v>
      </c>
      <c r="F1855">
        <v>1</v>
      </c>
      <c r="G1855">
        <v>4</v>
      </c>
      <c r="H1855">
        <v>31.254480918895819</v>
      </c>
      <c r="I1855">
        <v>2.1639151573181152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64">
        <v>0.61889026416122006</v>
      </c>
      <c r="Y1855" s="14">
        <v>103</v>
      </c>
      <c r="AD1855" s="14">
        <f t="shared" si="5"/>
        <v>6.0086433413710687E-3</v>
      </c>
    </row>
    <row r="1856" spans="1:30" x14ac:dyDescent="0.2">
      <c r="A1856" t="s">
        <v>143</v>
      </c>
      <c r="B1856" t="s">
        <v>27</v>
      </c>
      <c r="C1856" s="244">
        <v>38254</v>
      </c>
      <c r="D1856" s="244">
        <v>38518</v>
      </c>
      <c r="E1856">
        <v>2005</v>
      </c>
      <c r="F1856">
        <v>1</v>
      </c>
      <c r="G1856">
        <v>5</v>
      </c>
      <c r="H1856">
        <v>34.436756942308229</v>
      </c>
      <c r="I1856">
        <v>2.1702632904052734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64">
        <v>0.70019543988648092</v>
      </c>
      <c r="Y1856" s="14">
        <v>103</v>
      </c>
      <c r="AD1856" s="14">
        <f t="shared" si="5"/>
        <v>6.7980139794803973E-3</v>
      </c>
    </row>
    <row r="1857" spans="1:30" x14ac:dyDescent="0.2">
      <c r="A1857" t="s">
        <v>143</v>
      </c>
      <c r="B1857" t="s">
        <v>27</v>
      </c>
      <c r="C1857" s="244">
        <v>38254</v>
      </c>
      <c r="D1857" s="244">
        <v>38518</v>
      </c>
      <c r="E1857">
        <v>2005</v>
      </c>
      <c r="F1857">
        <v>1</v>
      </c>
      <c r="G1857">
        <v>6</v>
      </c>
      <c r="H1857">
        <v>32.529864759885712</v>
      </c>
      <c r="I1857">
        <v>2.1525390148162842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64">
        <v>0.65007386982570814</v>
      </c>
      <c r="Y1857" s="14">
        <v>103</v>
      </c>
      <c r="AD1857" s="14">
        <f t="shared" si="5"/>
        <v>6.3113967944243505E-3</v>
      </c>
    </row>
    <row r="1858" spans="1:30" x14ac:dyDescent="0.2">
      <c r="A1858" t="s">
        <v>143</v>
      </c>
      <c r="B1858" t="s">
        <v>27</v>
      </c>
      <c r="C1858" s="244">
        <v>38254</v>
      </c>
      <c r="D1858" s="244">
        <v>38518</v>
      </c>
      <c r="E1858">
        <v>2005</v>
      </c>
      <c r="F1858">
        <v>1</v>
      </c>
      <c r="G1858">
        <v>7</v>
      </c>
      <c r="H1858">
        <v>51.339962865693913</v>
      </c>
      <c r="I1858">
        <v>2.2729043960571289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64">
        <v>0.78319852693602687</v>
      </c>
      <c r="Y1858" s="14">
        <v>103</v>
      </c>
      <c r="AD1858" s="14">
        <f t="shared" si="5"/>
        <v>7.6038691935536593E-3</v>
      </c>
    </row>
    <row r="1859" spans="1:30" x14ac:dyDescent="0.2">
      <c r="A1859" t="s">
        <v>143</v>
      </c>
      <c r="B1859" t="s">
        <v>27</v>
      </c>
      <c r="C1859" s="244">
        <v>38254</v>
      </c>
      <c r="D1859" s="244">
        <v>38518</v>
      </c>
      <c r="E1859">
        <v>2005</v>
      </c>
      <c r="F1859">
        <v>1</v>
      </c>
      <c r="G1859">
        <v>8</v>
      </c>
      <c r="H1859">
        <v>49.080309525701217</v>
      </c>
      <c r="I1859">
        <v>2.1514832973480225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4" t="s">
        <v>17</v>
      </c>
      <c r="Y1859" s="14" t="s">
        <v>17</v>
      </c>
      <c r="AD1859" s="14" t="s">
        <v>17</v>
      </c>
    </row>
    <row r="1860" spans="1:30" x14ac:dyDescent="0.2">
      <c r="A1860" t="s">
        <v>143</v>
      </c>
      <c r="B1860" t="s">
        <v>27</v>
      </c>
      <c r="C1860" s="244">
        <v>38254</v>
      </c>
      <c r="D1860" s="244">
        <v>38518</v>
      </c>
      <c r="E1860">
        <v>2005</v>
      </c>
      <c r="F1860">
        <v>1</v>
      </c>
      <c r="G1860">
        <v>9</v>
      </c>
      <c r="H1860">
        <v>37.046587355015241</v>
      </c>
      <c r="I1860">
        <v>2.2488045692443848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AD1860" s="14" t="s">
        <v>17</v>
      </c>
    </row>
    <row r="1861" spans="1:30" x14ac:dyDescent="0.2">
      <c r="A1861" t="s">
        <v>143</v>
      </c>
      <c r="B1861" t="s">
        <v>27</v>
      </c>
      <c r="C1861" s="244">
        <v>38254</v>
      </c>
      <c r="D1861" s="244">
        <v>38518</v>
      </c>
      <c r="E1861">
        <v>2005</v>
      </c>
      <c r="F1861">
        <v>1</v>
      </c>
      <c r="G1861">
        <v>10</v>
      </c>
      <c r="H1861">
        <v>36.978264415426828</v>
      </c>
      <c r="I1861">
        <v>2.1121726036071777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AD1861" s="14" t="s">
        <v>17</v>
      </c>
    </row>
    <row r="1862" spans="1:30" x14ac:dyDescent="0.2">
      <c r="A1862" t="s">
        <v>143</v>
      </c>
      <c r="B1862" t="s">
        <v>27</v>
      </c>
      <c r="C1862" s="244">
        <v>38254</v>
      </c>
      <c r="D1862" s="244">
        <v>38518</v>
      </c>
      <c r="E1862">
        <v>2005</v>
      </c>
      <c r="F1862">
        <v>1</v>
      </c>
      <c r="G1862">
        <v>11</v>
      </c>
      <c r="H1862">
        <v>25.061124245152438</v>
      </c>
      <c r="I1862">
        <v>2.4005825519561768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AD1862" s="14" t="s">
        <v>17</v>
      </c>
    </row>
    <row r="1863" spans="1:30" x14ac:dyDescent="0.2">
      <c r="A1863" t="s">
        <v>143</v>
      </c>
      <c r="B1863" t="s">
        <v>27</v>
      </c>
      <c r="C1863" s="244">
        <v>38254</v>
      </c>
      <c r="D1863" s="244">
        <v>38518</v>
      </c>
      <c r="E1863">
        <v>2005</v>
      </c>
      <c r="F1863">
        <v>1</v>
      </c>
      <c r="G1863">
        <v>12</v>
      </c>
      <c r="H1863">
        <v>37.296764365320122</v>
      </c>
      <c r="I1863">
        <v>2.2445063591003418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AD1863" s="14" t="s">
        <v>17</v>
      </c>
    </row>
    <row r="1864" spans="1:30" x14ac:dyDescent="0.2">
      <c r="A1864" t="s">
        <v>143</v>
      </c>
      <c r="B1864" t="s">
        <v>27</v>
      </c>
      <c r="C1864" s="244">
        <v>38254</v>
      </c>
      <c r="D1864" s="244">
        <v>38518</v>
      </c>
      <c r="E1864">
        <v>2005</v>
      </c>
      <c r="F1864">
        <v>1</v>
      </c>
      <c r="G1864">
        <v>13</v>
      </c>
      <c r="H1864">
        <v>22.749951160045732</v>
      </c>
      <c r="I1864">
        <v>2.6850736141204834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AD1864" s="14" t="s">
        <v>17</v>
      </c>
    </row>
    <row r="1865" spans="1:30" x14ac:dyDescent="0.2">
      <c r="A1865" t="s">
        <v>143</v>
      </c>
      <c r="B1865" t="s">
        <v>27</v>
      </c>
      <c r="C1865" s="244">
        <v>38254</v>
      </c>
      <c r="D1865" s="244">
        <v>38518</v>
      </c>
      <c r="E1865">
        <v>2005</v>
      </c>
      <c r="F1865">
        <v>1</v>
      </c>
      <c r="G1865">
        <v>14</v>
      </c>
      <c r="H1865">
        <v>36.178866702637194</v>
      </c>
      <c r="I1865">
        <v>2.1852645874023437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AD1865" s="14" t="s">
        <v>17</v>
      </c>
    </row>
    <row r="1866" spans="1:30" x14ac:dyDescent="0.2">
      <c r="A1866" t="s">
        <v>143</v>
      </c>
      <c r="B1866" t="s">
        <v>27</v>
      </c>
      <c r="C1866" s="244">
        <v>38254</v>
      </c>
      <c r="D1866" s="244">
        <v>38518</v>
      </c>
      <c r="E1866">
        <v>2005</v>
      </c>
      <c r="F1866">
        <v>2</v>
      </c>
      <c r="G1866">
        <v>1</v>
      </c>
      <c r="H1866">
        <v>18.660620253344305</v>
      </c>
      <c r="I1866">
        <v>2.3433043956756592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64">
        <v>0.50256375661375674</v>
      </c>
      <c r="Y1866" s="14">
        <v>103</v>
      </c>
      <c r="AD1866" s="14">
        <f t="shared" si="5"/>
        <v>4.8792597729490949E-3</v>
      </c>
    </row>
    <row r="1867" spans="1:30" x14ac:dyDescent="0.2">
      <c r="A1867" t="s">
        <v>143</v>
      </c>
      <c r="B1867" t="s">
        <v>27</v>
      </c>
      <c r="C1867" s="244">
        <v>38254</v>
      </c>
      <c r="D1867" s="244">
        <v>38518</v>
      </c>
      <c r="E1867">
        <v>2005</v>
      </c>
      <c r="F1867">
        <v>2</v>
      </c>
      <c r="G1867">
        <v>2</v>
      </c>
      <c r="H1867">
        <v>25.498099406982526</v>
      </c>
      <c r="I1867">
        <v>2.1199288368225098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64">
        <v>0.59017544494720964</v>
      </c>
      <c r="Y1867" s="14">
        <v>103</v>
      </c>
      <c r="AD1867" s="14">
        <f t="shared" si="5"/>
        <v>5.7298586888078606E-3</v>
      </c>
    </row>
    <row r="1868" spans="1:30" x14ac:dyDescent="0.2">
      <c r="A1868" t="s">
        <v>143</v>
      </c>
      <c r="B1868" t="s">
        <v>27</v>
      </c>
      <c r="C1868" s="244">
        <v>38254</v>
      </c>
      <c r="D1868" s="244">
        <v>38518</v>
      </c>
      <c r="E1868">
        <v>2005</v>
      </c>
      <c r="F1868">
        <v>2</v>
      </c>
      <c r="G1868">
        <v>3</v>
      </c>
      <c r="H1868">
        <v>28.970300956554876</v>
      </c>
      <c r="I1868">
        <v>2.1289436817169189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64">
        <v>0.59749129273504276</v>
      </c>
      <c r="Y1868" s="14">
        <v>103</v>
      </c>
      <c r="AD1868" s="14">
        <f t="shared" si="5"/>
        <v>5.8008863372334251E-3</v>
      </c>
    </row>
    <row r="1869" spans="1:30" x14ac:dyDescent="0.2">
      <c r="A1869" t="s">
        <v>143</v>
      </c>
      <c r="B1869" t="s">
        <v>27</v>
      </c>
      <c r="C1869" s="244">
        <v>38254</v>
      </c>
      <c r="D1869" s="244">
        <v>38518</v>
      </c>
      <c r="E1869">
        <v>2005</v>
      </c>
      <c r="F1869">
        <v>2</v>
      </c>
      <c r="G1869">
        <v>4</v>
      </c>
      <c r="H1869">
        <v>35.908869266507004</v>
      </c>
      <c r="I1869">
        <v>2.0698084831237793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64">
        <v>0.66437114845938383</v>
      </c>
      <c r="Y1869" s="14">
        <v>103</v>
      </c>
      <c r="AD1869" s="14">
        <f t="shared" si="5"/>
        <v>6.4502053248483866E-3</v>
      </c>
    </row>
    <row r="1870" spans="1:30" x14ac:dyDescent="0.2">
      <c r="A1870" t="s">
        <v>143</v>
      </c>
      <c r="B1870" t="s">
        <v>27</v>
      </c>
      <c r="C1870" s="244">
        <v>38254</v>
      </c>
      <c r="D1870" s="244">
        <v>38518</v>
      </c>
      <c r="E1870">
        <v>2005</v>
      </c>
      <c r="F1870">
        <v>2</v>
      </c>
      <c r="G1870">
        <v>5</v>
      </c>
      <c r="H1870">
        <v>34.916445898289176</v>
      </c>
      <c r="I1870">
        <v>2.1133553981781006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64">
        <v>0.70824001984126994</v>
      </c>
      <c r="Y1870" s="14">
        <v>103</v>
      </c>
      <c r="AD1870" s="14">
        <f t="shared" si="5"/>
        <v>6.8761166974880576E-3</v>
      </c>
    </row>
    <row r="1871" spans="1:30" x14ac:dyDescent="0.2">
      <c r="A1871" t="s">
        <v>143</v>
      </c>
      <c r="B1871" t="s">
        <v>27</v>
      </c>
      <c r="C1871" s="244">
        <v>38254</v>
      </c>
      <c r="D1871" s="244">
        <v>38518</v>
      </c>
      <c r="E1871">
        <v>2005</v>
      </c>
      <c r="F1871">
        <v>2</v>
      </c>
      <c r="G1871">
        <v>6</v>
      </c>
      <c r="H1871">
        <v>46.177980222890724</v>
      </c>
      <c r="I1871">
        <v>2.1175520420074463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64">
        <v>0.77530501089324633</v>
      </c>
      <c r="Y1871" s="14">
        <v>103</v>
      </c>
      <c r="AD1871" s="14">
        <f t="shared" si="5"/>
        <v>7.5272331154684112E-3</v>
      </c>
    </row>
    <row r="1872" spans="1:30" x14ac:dyDescent="0.2">
      <c r="A1872" t="s">
        <v>143</v>
      </c>
      <c r="B1872" t="s">
        <v>27</v>
      </c>
      <c r="C1872" s="244">
        <v>38254</v>
      </c>
      <c r="D1872" s="244">
        <v>38518</v>
      </c>
      <c r="E1872">
        <v>2005</v>
      </c>
      <c r="F1872">
        <v>2</v>
      </c>
      <c r="G1872">
        <v>7</v>
      </c>
      <c r="H1872">
        <v>46.035196301231373</v>
      </c>
      <c r="I1872">
        <v>2.440178394317627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64">
        <v>0.79039372549019615</v>
      </c>
      <c r="Y1872" s="14">
        <v>103</v>
      </c>
      <c r="AD1872" s="14">
        <f t="shared" si="5"/>
        <v>7.6737254901960792E-3</v>
      </c>
    </row>
    <row r="1873" spans="1:30" x14ac:dyDescent="0.2">
      <c r="A1873" t="s">
        <v>143</v>
      </c>
      <c r="B1873" t="s">
        <v>27</v>
      </c>
      <c r="C1873" s="244">
        <v>38254</v>
      </c>
      <c r="D1873" s="244">
        <v>38518</v>
      </c>
      <c r="E1873">
        <v>2005</v>
      </c>
      <c r="F1873">
        <v>2</v>
      </c>
      <c r="G1873">
        <v>8</v>
      </c>
      <c r="H1873">
        <v>47.860390002881104</v>
      </c>
      <c r="I1873">
        <v>2.0675156116485596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4" t="s">
        <v>17</v>
      </c>
      <c r="Y1873" s="14" t="s">
        <v>17</v>
      </c>
      <c r="AD1873" s="14" t="s">
        <v>17</v>
      </c>
    </row>
    <row r="1874" spans="1:30" x14ac:dyDescent="0.2">
      <c r="A1874" t="s">
        <v>143</v>
      </c>
      <c r="B1874" t="s">
        <v>27</v>
      </c>
      <c r="C1874" s="244">
        <v>38254</v>
      </c>
      <c r="D1874" s="244">
        <v>38518</v>
      </c>
      <c r="E1874">
        <v>2005</v>
      </c>
      <c r="F1874">
        <v>2</v>
      </c>
      <c r="G1874">
        <v>9</v>
      </c>
      <c r="H1874">
        <v>45.973919085975609</v>
      </c>
      <c r="I1874">
        <v>2.0407404899597168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AD1874" s="14" t="s">
        <v>17</v>
      </c>
    </row>
    <row r="1875" spans="1:30" x14ac:dyDescent="0.2">
      <c r="A1875" t="s">
        <v>143</v>
      </c>
      <c r="B1875" t="s">
        <v>27</v>
      </c>
      <c r="C1875" s="244">
        <v>38254</v>
      </c>
      <c r="D1875" s="244">
        <v>38518</v>
      </c>
      <c r="E1875">
        <v>2005</v>
      </c>
      <c r="F1875">
        <v>2</v>
      </c>
      <c r="G1875">
        <v>10</v>
      </c>
      <c r="H1875">
        <v>38.504460800152437</v>
      </c>
      <c r="I1875">
        <v>2.0391924381256104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AD1875" s="14" t="s">
        <v>17</v>
      </c>
    </row>
    <row r="1876" spans="1:30" x14ac:dyDescent="0.2">
      <c r="A1876" t="s">
        <v>143</v>
      </c>
      <c r="B1876" t="s">
        <v>27</v>
      </c>
      <c r="C1876" s="244">
        <v>38254</v>
      </c>
      <c r="D1876" s="244">
        <v>38518</v>
      </c>
      <c r="E1876">
        <v>2005</v>
      </c>
      <c r="F1876">
        <v>2</v>
      </c>
      <c r="G1876">
        <v>11</v>
      </c>
      <c r="H1876">
        <v>35.606846648932923</v>
      </c>
      <c r="I1876">
        <v>2.3714673519134521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AD1876" s="14" t="s">
        <v>17</v>
      </c>
    </row>
    <row r="1877" spans="1:30" x14ac:dyDescent="0.2">
      <c r="A1877" t="s">
        <v>143</v>
      </c>
      <c r="B1877" t="s">
        <v>27</v>
      </c>
      <c r="C1877" s="244">
        <v>38254</v>
      </c>
      <c r="D1877" s="244">
        <v>38518</v>
      </c>
      <c r="E1877">
        <v>2005</v>
      </c>
      <c r="F1877">
        <v>2</v>
      </c>
      <c r="G1877">
        <v>12</v>
      </c>
      <c r="H1877">
        <v>42.945760840259148</v>
      </c>
      <c r="I1877">
        <v>2.2487421035766602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AD1877" s="14" t="s">
        <v>17</v>
      </c>
    </row>
    <row r="1878" spans="1:30" x14ac:dyDescent="0.2">
      <c r="A1878" t="s">
        <v>143</v>
      </c>
      <c r="B1878" t="s">
        <v>27</v>
      </c>
      <c r="C1878" s="244">
        <v>38254</v>
      </c>
      <c r="D1878" s="244">
        <v>38518</v>
      </c>
      <c r="E1878">
        <v>2005</v>
      </c>
      <c r="F1878">
        <v>2</v>
      </c>
      <c r="G1878">
        <v>13</v>
      </c>
      <c r="H1878">
        <v>43.834382589954274</v>
      </c>
      <c r="I1878">
        <v>2.559267520904541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AD1878" s="14" t="s">
        <v>17</v>
      </c>
    </row>
    <row r="1879" spans="1:30" x14ac:dyDescent="0.2">
      <c r="A1879" t="s">
        <v>143</v>
      </c>
      <c r="B1879" t="s">
        <v>27</v>
      </c>
      <c r="C1879" s="244">
        <v>38254</v>
      </c>
      <c r="D1879" s="244">
        <v>38518</v>
      </c>
      <c r="E1879">
        <v>2005</v>
      </c>
      <c r="F1879">
        <v>2</v>
      </c>
      <c r="G1879">
        <v>14</v>
      </c>
      <c r="H1879">
        <v>44.4916153295122</v>
      </c>
      <c r="I1879">
        <v>1.9708222150802612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AD1879" s="14" t="s">
        <v>17</v>
      </c>
    </row>
    <row r="1880" spans="1:30" x14ac:dyDescent="0.2">
      <c r="A1880" t="s">
        <v>143</v>
      </c>
      <c r="B1880" t="s">
        <v>27</v>
      </c>
      <c r="C1880" s="244">
        <v>38254</v>
      </c>
      <c r="D1880" s="244">
        <v>38518</v>
      </c>
      <c r="E1880">
        <v>2005</v>
      </c>
      <c r="F1880">
        <v>3</v>
      </c>
      <c r="G1880">
        <v>1</v>
      </c>
      <c r="H1880">
        <v>25.860040681143428</v>
      </c>
      <c r="I1880">
        <v>2.3720104694366455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64">
        <v>0.58864632352941182</v>
      </c>
      <c r="Y1880" s="14">
        <v>103</v>
      </c>
      <c r="AD1880" s="14">
        <f t="shared" si="5"/>
        <v>5.715012849800115E-3</v>
      </c>
    </row>
    <row r="1881" spans="1:30" x14ac:dyDescent="0.2">
      <c r="A1881" t="s">
        <v>143</v>
      </c>
      <c r="B1881" t="s">
        <v>27</v>
      </c>
      <c r="C1881" s="244">
        <v>38254</v>
      </c>
      <c r="D1881" s="244">
        <v>38518</v>
      </c>
      <c r="E1881">
        <v>2005</v>
      </c>
      <c r="F1881">
        <v>3</v>
      </c>
      <c r="G1881">
        <v>2</v>
      </c>
      <c r="H1881">
        <v>24.559550027013422</v>
      </c>
      <c r="I1881">
        <v>2.2427468299865723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64">
        <v>0.59152982142857147</v>
      </c>
      <c r="Y1881" s="14">
        <v>103</v>
      </c>
      <c r="AD1881" s="14">
        <f t="shared" si="5"/>
        <v>5.7430079750346742E-3</v>
      </c>
    </row>
    <row r="1882" spans="1:30" x14ac:dyDescent="0.2">
      <c r="A1882" t="s">
        <v>143</v>
      </c>
      <c r="B1882" t="s">
        <v>27</v>
      </c>
      <c r="C1882" s="244">
        <v>38254</v>
      </c>
      <c r="D1882" s="244">
        <v>38518</v>
      </c>
      <c r="E1882">
        <v>2005</v>
      </c>
      <c r="F1882">
        <v>3</v>
      </c>
      <c r="G1882">
        <v>3</v>
      </c>
      <c r="H1882">
        <v>26.166784366642098</v>
      </c>
      <c r="I1882">
        <v>2.3633613586425781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64">
        <v>0.696317731092437</v>
      </c>
      <c r="Y1882" s="14">
        <v>103</v>
      </c>
      <c r="AD1882" s="14">
        <f t="shared" si="5"/>
        <v>6.760366321285796E-3</v>
      </c>
    </row>
    <row r="1883" spans="1:30" x14ac:dyDescent="0.2">
      <c r="A1883" t="s">
        <v>143</v>
      </c>
      <c r="B1883" t="s">
        <v>27</v>
      </c>
      <c r="C1883" s="244">
        <v>38254</v>
      </c>
      <c r="D1883" s="244">
        <v>38518</v>
      </c>
      <c r="E1883">
        <v>2005</v>
      </c>
      <c r="F1883">
        <v>3</v>
      </c>
      <c r="G1883">
        <v>4</v>
      </c>
      <c r="H1883">
        <v>34.568278835107989</v>
      </c>
      <c r="I1883">
        <v>2.130730152130127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64">
        <v>0.7427630753968254</v>
      </c>
      <c r="Y1883" s="14">
        <v>103</v>
      </c>
      <c r="AD1883" s="14">
        <f t="shared" si="5"/>
        <v>7.2112919941439363E-3</v>
      </c>
    </row>
    <row r="1884" spans="1:30" x14ac:dyDescent="0.2">
      <c r="A1884" t="s">
        <v>143</v>
      </c>
      <c r="B1884" t="s">
        <v>27</v>
      </c>
      <c r="C1884" s="244">
        <v>38254</v>
      </c>
      <c r="D1884" s="244">
        <v>38518</v>
      </c>
      <c r="E1884">
        <v>2005</v>
      </c>
      <c r="F1884">
        <v>3</v>
      </c>
      <c r="G1884">
        <v>5</v>
      </c>
      <c r="H1884">
        <v>37.299724890451571</v>
      </c>
      <c r="I1884">
        <v>2.278623104095459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64">
        <v>0.7593502976190476</v>
      </c>
      <c r="Y1884" s="14">
        <v>103</v>
      </c>
      <c r="AD1884" s="14">
        <f t="shared" si="5"/>
        <v>7.3723329865926952E-3</v>
      </c>
    </row>
    <row r="1885" spans="1:30" x14ac:dyDescent="0.2">
      <c r="A1885" t="s">
        <v>143</v>
      </c>
      <c r="B1885" t="s">
        <v>27</v>
      </c>
      <c r="C1885" s="244">
        <v>38254</v>
      </c>
      <c r="D1885" s="244">
        <v>38518</v>
      </c>
      <c r="E1885">
        <v>2005</v>
      </c>
      <c r="F1885">
        <v>3</v>
      </c>
      <c r="G1885">
        <v>6</v>
      </c>
      <c r="H1885">
        <v>44.531312683845343</v>
      </c>
      <c r="I1885" t="s">
        <v>17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64">
        <v>0.75742808823529406</v>
      </c>
      <c r="Y1885" s="14">
        <v>103</v>
      </c>
      <c r="AD1885" s="14">
        <f t="shared" si="5"/>
        <v>7.3536707595659619E-3</v>
      </c>
    </row>
    <row r="1886" spans="1:30" x14ac:dyDescent="0.2">
      <c r="A1886" t="s">
        <v>143</v>
      </c>
      <c r="B1886" t="s">
        <v>27</v>
      </c>
      <c r="C1886" s="244">
        <v>38254</v>
      </c>
      <c r="D1886" s="244">
        <v>38518</v>
      </c>
      <c r="E1886">
        <v>2005</v>
      </c>
      <c r="F1886">
        <v>3</v>
      </c>
      <c r="G1886">
        <v>7</v>
      </c>
      <c r="H1886">
        <v>30.513565219256609</v>
      </c>
      <c r="I1886">
        <v>2.5772430896759033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64">
        <v>0.8058840686274511</v>
      </c>
      <c r="Y1886" s="14">
        <v>103</v>
      </c>
      <c r="AD1886" s="14">
        <f t="shared" si="5"/>
        <v>7.8241171711403018E-3</v>
      </c>
    </row>
    <row r="1887" spans="1:30" x14ac:dyDescent="0.2">
      <c r="A1887" t="s">
        <v>143</v>
      </c>
      <c r="B1887" t="s">
        <v>27</v>
      </c>
      <c r="C1887" s="244">
        <v>38254</v>
      </c>
      <c r="D1887" s="244">
        <v>38518</v>
      </c>
      <c r="E1887">
        <v>2005</v>
      </c>
      <c r="F1887">
        <v>3</v>
      </c>
      <c r="G1887">
        <v>8</v>
      </c>
      <c r="H1887">
        <v>41.144997466006096</v>
      </c>
      <c r="I1887">
        <v>2.1722750663757324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4" t="s">
        <v>17</v>
      </c>
      <c r="Y1887" s="14" t="s">
        <v>17</v>
      </c>
      <c r="AD1887" s="14" t="s">
        <v>17</v>
      </c>
    </row>
    <row r="1888" spans="1:30" x14ac:dyDescent="0.2">
      <c r="A1888" t="s">
        <v>143</v>
      </c>
      <c r="B1888" t="s">
        <v>27</v>
      </c>
      <c r="C1888" s="244">
        <v>38254</v>
      </c>
      <c r="D1888" s="244">
        <v>38518</v>
      </c>
      <c r="E1888">
        <v>2005</v>
      </c>
      <c r="F1888">
        <v>3</v>
      </c>
      <c r="G1888">
        <v>9</v>
      </c>
      <c r="H1888">
        <v>32.177013796661591</v>
      </c>
      <c r="I1888">
        <v>2.3647444248199463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AD1888" s="14" t="s">
        <v>17</v>
      </c>
    </row>
    <row r="1889" spans="1:30" x14ac:dyDescent="0.2">
      <c r="A1889" t="s">
        <v>143</v>
      </c>
      <c r="B1889" t="s">
        <v>27</v>
      </c>
      <c r="C1889" s="244">
        <v>38254</v>
      </c>
      <c r="D1889" s="244">
        <v>38518</v>
      </c>
      <c r="E1889">
        <v>2005</v>
      </c>
      <c r="F1889">
        <v>3</v>
      </c>
      <c r="G1889">
        <v>10</v>
      </c>
      <c r="H1889">
        <v>43.32314060937501</v>
      </c>
      <c r="I1889">
        <v>2.1499502658843994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AD1889" s="14" t="s">
        <v>17</v>
      </c>
    </row>
    <row r="1890" spans="1:30" x14ac:dyDescent="0.2">
      <c r="A1890" t="s">
        <v>143</v>
      </c>
      <c r="B1890" t="s">
        <v>27</v>
      </c>
      <c r="C1890" s="244">
        <v>38254</v>
      </c>
      <c r="D1890" s="244">
        <v>38518</v>
      </c>
      <c r="E1890">
        <v>2005</v>
      </c>
      <c r="F1890">
        <v>3</v>
      </c>
      <c r="G1890">
        <v>11</v>
      </c>
      <c r="H1890">
        <v>45.557407979573178</v>
      </c>
      <c r="I1890">
        <v>2.2523112297058105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AD1890" s="14" t="s">
        <v>17</v>
      </c>
    </row>
    <row r="1891" spans="1:30" x14ac:dyDescent="0.2">
      <c r="A1891" t="s">
        <v>143</v>
      </c>
      <c r="B1891" t="s">
        <v>27</v>
      </c>
      <c r="C1891" s="244">
        <v>38254</v>
      </c>
      <c r="D1891" s="244">
        <v>38518</v>
      </c>
      <c r="E1891">
        <v>2005</v>
      </c>
      <c r="F1891">
        <v>3</v>
      </c>
      <c r="G1891">
        <v>12</v>
      </c>
      <c r="H1891">
        <v>41.387675307637195</v>
      </c>
      <c r="I1891">
        <v>2.3306183815002441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AD1891" s="14" t="s">
        <v>17</v>
      </c>
    </row>
    <row r="1892" spans="1:30" x14ac:dyDescent="0.2">
      <c r="A1892" t="s">
        <v>143</v>
      </c>
      <c r="B1892" t="s">
        <v>27</v>
      </c>
      <c r="C1892" s="244">
        <v>38254</v>
      </c>
      <c r="D1892" s="244">
        <v>38518</v>
      </c>
      <c r="E1892">
        <v>2005</v>
      </c>
      <c r="F1892">
        <v>3</v>
      </c>
      <c r="G1892">
        <v>13</v>
      </c>
      <c r="H1892">
        <v>48.010369541615852</v>
      </c>
      <c r="I1892">
        <v>2.7785255908966064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AD1892" s="14" t="s">
        <v>17</v>
      </c>
    </row>
    <row r="1893" spans="1:30" x14ac:dyDescent="0.2">
      <c r="A1893" t="s">
        <v>143</v>
      </c>
      <c r="B1893" t="s">
        <v>27</v>
      </c>
      <c r="C1893" s="244">
        <v>38254</v>
      </c>
      <c r="D1893" s="244">
        <v>38518</v>
      </c>
      <c r="E1893">
        <v>2005</v>
      </c>
      <c r="F1893">
        <v>3</v>
      </c>
      <c r="G1893">
        <v>14</v>
      </c>
      <c r="H1893">
        <v>43.810598381737805</v>
      </c>
      <c r="I1893">
        <v>2.2488598823547363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AD1893" s="14" t="s">
        <v>17</v>
      </c>
    </row>
    <row r="1894" spans="1:30" x14ac:dyDescent="0.2">
      <c r="A1894" t="s">
        <v>143</v>
      </c>
      <c r="B1894" t="s">
        <v>27</v>
      </c>
      <c r="C1894" s="244">
        <v>38254</v>
      </c>
      <c r="D1894" s="244">
        <v>38518</v>
      </c>
      <c r="E1894">
        <v>2005</v>
      </c>
      <c r="F1894">
        <v>4</v>
      </c>
      <c r="G1894">
        <v>1</v>
      </c>
      <c r="H1894">
        <v>23.01773960578652</v>
      </c>
      <c r="I1894">
        <v>2.333669900894165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64">
        <v>0.5793855555555556</v>
      </c>
      <c r="Y1894" s="14">
        <v>103</v>
      </c>
      <c r="AD1894" s="14">
        <f t="shared" si="5"/>
        <v>5.6251024811218991E-3</v>
      </c>
    </row>
    <row r="1895" spans="1:30" x14ac:dyDescent="0.2">
      <c r="A1895" t="s">
        <v>143</v>
      </c>
      <c r="B1895" t="s">
        <v>27</v>
      </c>
      <c r="C1895" s="244">
        <v>38254</v>
      </c>
      <c r="D1895" s="244">
        <v>38518</v>
      </c>
      <c r="E1895">
        <v>2005</v>
      </c>
      <c r="F1895">
        <v>4</v>
      </c>
      <c r="G1895">
        <v>2</v>
      </c>
      <c r="H1895">
        <v>23.940456048583091</v>
      </c>
      <c r="I1895">
        <v>2.3578388690948486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64">
        <v>0.58345523809523814</v>
      </c>
      <c r="Y1895" s="14">
        <v>103</v>
      </c>
      <c r="AD1895" s="14">
        <f t="shared" si="5"/>
        <v>5.6646139620896907E-3</v>
      </c>
    </row>
    <row r="1896" spans="1:30" x14ac:dyDescent="0.2">
      <c r="A1896" t="s">
        <v>143</v>
      </c>
      <c r="B1896" t="s">
        <v>27</v>
      </c>
      <c r="C1896" s="244">
        <v>38254</v>
      </c>
      <c r="D1896" s="244">
        <v>38518</v>
      </c>
      <c r="E1896">
        <v>2005</v>
      </c>
      <c r="F1896">
        <v>4</v>
      </c>
      <c r="G1896">
        <v>3</v>
      </c>
      <c r="H1896">
        <v>33.100811264599223</v>
      </c>
      <c r="I1896">
        <v>2.0692782402038574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64">
        <v>0.67667838827838833</v>
      </c>
      <c r="Y1896" s="14">
        <v>103</v>
      </c>
      <c r="AD1896" s="14">
        <f t="shared" si="5"/>
        <v>6.5696930900814403E-3</v>
      </c>
    </row>
    <row r="1897" spans="1:30" x14ac:dyDescent="0.2">
      <c r="A1897" t="s">
        <v>143</v>
      </c>
      <c r="B1897" t="s">
        <v>27</v>
      </c>
      <c r="C1897" s="244">
        <v>38254</v>
      </c>
      <c r="D1897" s="244">
        <v>38518</v>
      </c>
      <c r="E1897">
        <v>2005</v>
      </c>
      <c r="F1897">
        <v>4</v>
      </c>
      <c r="G1897">
        <v>4</v>
      </c>
      <c r="H1897">
        <v>31.546548155658957</v>
      </c>
      <c r="I1897">
        <v>2.2752680778503418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64">
        <v>0.73199727564102546</v>
      </c>
      <c r="Y1897" s="14">
        <v>103</v>
      </c>
      <c r="AD1897" s="14">
        <f t="shared" si="5"/>
        <v>7.1067696664177228E-3</v>
      </c>
    </row>
    <row r="1898" spans="1:30" x14ac:dyDescent="0.2">
      <c r="A1898" t="s">
        <v>143</v>
      </c>
      <c r="B1898" t="s">
        <v>27</v>
      </c>
      <c r="C1898" s="244">
        <v>38254</v>
      </c>
      <c r="D1898" s="244">
        <v>38518</v>
      </c>
      <c r="E1898">
        <v>2005</v>
      </c>
      <c r="F1898">
        <v>4</v>
      </c>
      <c r="G1898">
        <v>5</v>
      </c>
      <c r="H1898">
        <v>45.820697412005252</v>
      </c>
      <c r="I1898">
        <v>2.4578831195831299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64">
        <v>0.77639111111111092</v>
      </c>
      <c r="Y1898" s="14">
        <v>103</v>
      </c>
      <c r="AD1898" s="14">
        <f t="shared" si="5"/>
        <v>7.5377777777777761E-3</v>
      </c>
    </row>
    <row r="1899" spans="1:30" x14ac:dyDescent="0.2">
      <c r="A1899" t="s">
        <v>143</v>
      </c>
      <c r="B1899" t="s">
        <v>27</v>
      </c>
      <c r="C1899" s="244">
        <v>38254</v>
      </c>
      <c r="D1899" s="244">
        <v>38518</v>
      </c>
      <c r="E1899">
        <v>2005</v>
      </c>
      <c r="F1899">
        <v>4</v>
      </c>
      <c r="G1899">
        <v>6</v>
      </c>
      <c r="H1899">
        <v>31.944693912114797</v>
      </c>
      <c r="I1899">
        <v>2.503868579864502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64">
        <v>0.79506428571428567</v>
      </c>
      <c r="Y1899" s="14">
        <v>103</v>
      </c>
      <c r="AD1899" s="14">
        <f t="shared" si="5"/>
        <v>7.7190707350901517E-3</v>
      </c>
    </row>
    <row r="1900" spans="1:30" x14ac:dyDescent="0.2">
      <c r="A1900" t="s">
        <v>143</v>
      </c>
      <c r="B1900" t="s">
        <v>27</v>
      </c>
      <c r="C1900" s="244">
        <v>38254</v>
      </c>
      <c r="D1900" s="244">
        <v>38518</v>
      </c>
      <c r="E1900">
        <v>2005</v>
      </c>
      <c r="F1900">
        <v>4</v>
      </c>
      <c r="G1900">
        <v>7</v>
      </c>
      <c r="H1900">
        <v>43.229460727941976</v>
      </c>
      <c r="I1900">
        <v>2.7338714599609375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64">
        <v>0.77947168650793641</v>
      </c>
      <c r="Y1900" s="14">
        <v>103</v>
      </c>
      <c r="AD1900" s="14">
        <f t="shared" si="5"/>
        <v>7.5676862767760818E-3</v>
      </c>
    </row>
    <row r="1901" spans="1:30" x14ac:dyDescent="0.2">
      <c r="A1901" t="s">
        <v>143</v>
      </c>
      <c r="B1901" t="s">
        <v>27</v>
      </c>
      <c r="C1901" s="244">
        <v>38254</v>
      </c>
      <c r="D1901" s="244">
        <v>38518</v>
      </c>
      <c r="E1901">
        <v>2005</v>
      </c>
      <c r="F1901">
        <v>4</v>
      </c>
      <c r="G1901">
        <v>8</v>
      </c>
      <c r="H1901">
        <v>41.485700570975609</v>
      </c>
      <c r="I1901">
        <v>2.1092479228973389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4" t="s">
        <v>17</v>
      </c>
      <c r="Y1901" s="14" t="s">
        <v>17</v>
      </c>
      <c r="AD1901" s="14" t="s">
        <v>17</v>
      </c>
    </row>
    <row r="1902" spans="1:30" x14ac:dyDescent="0.2">
      <c r="A1902" t="s">
        <v>143</v>
      </c>
      <c r="B1902" t="s">
        <v>27</v>
      </c>
      <c r="C1902" s="244">
        <v>38254</v>
      </c>
      <c r="D1902" s="244">
        <v>38518</v>
      </c>
      <c r="E1902">
        <v>2005</v>
      </c>
      <c r="F1902">
        <v>4</v>
      </c>
      <c r="G1902">
        <v>9</v>
      </c>
      <c r="H1902">
        <v>33.892564531173782</v>
      </c>
      <c r="I1902">
        <v>2.165064811706543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AD1902" s="14" t="s">
        <v>17</v>
      </c>
    </row>
    <row r="1903" spans="1:30" x14ac:dyDescent="0.2">
      <c r="A1903" t="s">
        <v>143</v>
      </c>
      <c r="B1903" t="s">
        <v>27</v>
      </c>
      <c r="C1903" s="244">
        <v>38254</v>
      </c>
      <c r="D1903" s="244">
        <v>38518</v>
      </c>
      <c r="E1903">
        <v>2005</v>
      </c>
      <c r="F1903">
        <v>4</v>
      </c>
      <c r="G1903">
        <v>10</v>
      </c>
      <c r="H1903">
        <v>36.551039814085371</v>
      </c>
      <c r="I1903">
        <v>2.3609397411346436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AD1903" s="14" t="s">
        <v>17</v>
      </c>
    </row>
    <row r="1904" spans="1:30" x14ac:dyDescent="0.2">
      <c r="A1904" t="s">
        <v>143</v>
      </c>
      <c r="B1904" t="s">
        <v>27</v>
      </c>
      <c r="C1904" s="244">
        <v>38254</v>
      </c>
      <c r="D1904" s="244">
        <v>38518</v>
      </c>
      <c r="E1904">
        <v>2005</v>
      </c>
      <c r="F1904">
        <v>4</v>
      </c>
      <c r="G1904">
        <v>11</v>
      </c>
      <c r="H1904">
        <v>36.893778496890249</v>
      </c>
      <c r="I1904">
        <v>2.4855263233184814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AD1904" s="14" t="s">
        <v>17</v>
      </c>
    </row>
    <row r="1905" spans="1:30" x14ac:dyDescent="0.2">
      <c r="A1905" t="s">
        <v>143</v>
      </c>
      <c r="B1905" t="s">
        <v>27</v>
      </c>
      <c r="C1905" s="244">
        <v>38254</v>
      </c>
      <c r="D1905" s="244">
        <v>38518</v>
      </c>
      <c r="E1905">
        <v>2005</v>
      </c>
      <c r="F1905">
        <v>4</v>
      </c>
      <c r="G1905">
        <v>12</v>
      </c>
      <c r="H1905">
        <v>39.159519481432923</v>
      </c>
      <c r="I1905">
        <v>2.2422864437103271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AD1905" s="14" t="s">
        <v>17</v>
      </c>
    </row>
    <row r="1906" spans="1:30" x14ac:dyDescent="0.2">
      <c r="A1906" t="s">
        <v>143</v>
      </c>
      <c r="B1906" t="s">
        <v>27</v>
      </c>
      <c r="C1906" s="244">
        <v>38254</v>
      </c>
      <c r="D1906" s="244">
        <v>38518</v>
      </c>
      <c r="E1906">
        <v>2005</v>
      </c>
      <c r="F1906">
        <v>4</v>
      </c>
      <c r="G1906">
        <v>13</v>
      </c>
      <c r="H1906">
        <v>43.480170111661586</v>
      </c>
      <c r="I1906">
        <v>2.199934720993042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AD1906" s="14" t="s">
        <v>17</v>
      </c>
    </row>
    <row r="1907" spans="1:30" x14ac:dyDescent="0.2">
      <c r="A1907" t="s">
        <v>143</v>
      </c>
      <c r="B1907" t="s">
        <v>27</v>
      </c>
      <c r="C1907" s="244">
        <v>38254</v>
      </c>
      <c r="D1907" s="244">
        <v>38518</v>
      </c>
      <c r="E1907">
        <v>2005</v>
      </c>
      <c r="F1907">
        <v>4</v>
      </c>
      <c r="G1907">
        <v>14</v>
      </c>
      <c r="H1907">
        <v>29.770929868323169</v>
      </c>
      <c r="I1907">
        <v>2.7088062763214111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AD1907" s="14" t="s">
        <v>17</v>
      </c>
    </row>
    <row r="1908" spans="1:30" x14ac:dyDescent="0.2">
      <c r="A1908" t="s">
        <v>143</v>
      </c>
      <c r="B1908" t="s">
        <v>27</v>
      </c>
      <c r="C1908" s="244">
        <v>38639</v>
      </c>
      <c r="D1908" s="244">
        <v>38874</v>
      </c>
      <c r="E1908">
        <v>2006</v>
      </c>
      <c r="F1908">
        <v>1</v>
      </c>
      <c r="G1908">
        <v>1</v>
      </c>
      <c r="H1908">
        <v>38.123480022631938</v>
      </c>
      <c r="I1908">
        <v>1.6739999999999999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20">
        <v>0.35686887254901961</v>
      </c>
      <c r="Y1908" s="14">
        <v>98</v>
      </c>
      <c r="AD1908" s="14">
        <f t="shared" ref="AD1908:AD1964" si="6">X1908/Y1908</f>
        <v>3.6415191076430574E-3</v>
      </c>
    </row>
    <row r="1909" spans="1:30" x14ac:dyDescent="0.2">
      <c r="A1909" t="s">
        <v>143</v>
      </c>
      <c r="B1909" t="s">
        <v>27</v>
      </c>
      <c r="C1909" s="244">
        <v>38639</v>
      </c>
      <c r="D1909" s="244">
        <v>38874</v>
      </c>
      <c r="E1909">
        <v>2006</v>
      </c>
      <c r="F1909">
        <v>1</v>
      </c>
      <c r="G1909">
        <v>2</v>
      </c>
      <c r="H1909">
        <v>35.998916318905643</v>
      </c>
      <c r="I1909">
        <v>1.8193999999999999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0.47730718954248363</v>
      </c>
      <c r="Y1909" s="14">
        <v>98</v>
      </c>
      <c r="AD1909" s="14">
        <f t="shared" si="6"/>
        <v>4.8704815259437107E-3</v>
      </c>
    </row>
    <row r="1910" spans="1:30" x14ac:dyDescent="0.2">
      <c r="A1910" t="s">
        <v>143</v>
      </c>
      <c r="B1910" t="s">
        <v>27</v>
      </c>
      <c r="C1910" s="244">
        <v>38639</v>
      </c>
      <c r="D1910" s="244">
        <v>38874</v>
      </c>
      <c r="E1910">
        <v>2006</v>
      </c>
      <c r="F1910">
        <v>1</v>
      </c>
      <c r="G1910">
        <v>3</v>
      </c>
      <c r="H1910">
        <v>33.999538279310279</v>
      </c>
      <c r="I1910">
        <v>1.8665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0.54310924369747893</v>
      </c>
      <c r="Y1910" s="14">
        <v>98</v>
      </c>
      <c r="AD1910" s="14">
        <f t="shared" si="6"/>
        <v>5.5419310581375399E-3</v>
      </c>
    </row>
    <row r="1911" spans="1:30" x14ac:dyDescent="0.2">
      <c r="A1911" t="s">
        <v>143</v>
      </c>
      <c r="B1911" t="s">
        <v>27</v>
      </c>
      <c r="C1911" s="244">
        <v>38639</v>
      </c>
      <c r="D1911" s="244">
        <v>38874</v>
      </c>
      <c r="E1911">
        <v>2006</v>
      </c>
      <c r="F1911">
        <v>1</v>
      </c>
      <c r="G1911">
        <v>4</v>
      </c>
      <c r="H1911" t="s">
        <v>17</v>
      </c>
      <c r="I1911">
        <v>1.7156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0.53757638888888881</v>
      </c>
      <c r="Y1911" s="14">
        <v>98</v>
      </c>
      <c r="AD1911" s="14">
        <f t="shared" si="6"/>
        <v>5.4854733560090697E-3</v>
      </c>
    </row>
    <row r="1912" spans="1:30" x14ac:dyDescent="0.2">
      <c r="A1912" t="s">
        <v>143</v>
      </c>
      <c r="B1912" t="s">
        <v>27</v>
      </c>
      <c r="C1912" s="244">
        <v>38639</v>
      </c>
      <c r="D1912" s="244">
        <v>38874</v>
      </c>
      <c r="E1912">
        <v>2006</v>
      </c>
      <c r="F1912">
        <v>1</v>
      </c>
      <c r="G1912">
        <v>5</v>
      </c>
      <c r="H1912">
        <v>41.561369327476903</v>
      </c>
      <c r="I1912">
        <v>2.1297999999999999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0.61938888888888899</v>
      </c>
      <c r="Y1912" s="14">
        <v>98</v>
      </c>
      <c r="AD1912" s="14">
        <f t="shared" si="6"/>
        <v>6.3202947845805001E-3</v>
      </c>
    </row>
    <row r="1913" spans="1:30" x14ac:dyDescent="0.2">
      <c r="A1913" t="s">
        <v>143</v>
      </c>
      <c r="B1913" t="s">
        <v>27</v>
      </c>
      <c r="C1913" s="244">
        <v>38639</v>
      </c>
      <c r="D1913" s="244">
        <v>38874</v>
      </c>
      <c r="E1913">
        <v>2006</v>
      </c>
      <c r="F1913">
        <v>1</v>
      </c>
      <c r="G1913">
        <v>6</v>
      </c>
      <c r="H1913">
        <v>44.841017177972553</v>
      </c>
      <c r="I1913">
        <v>2.1478999999999999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0.4232777777777777</v>
      </c>
      <c r="Y1913" s="14">
        <v>98</v>
      </c>
      <c r="AD1913" s="14">
        <f t="shared" si="6"/>
        <v>4.3191609977324252E-3</v>
      </c>
    </row>
    <row r="1914" spans="1:30" x14ac:dyDescent="0.2">
      <c r="A1914" t="s">
        <v>143</v>
      </c>
      <c r="B1914" t="s">
        <v>27</v>
      </c>
      <c r="C1914" s="244">
        <v>38639</v>
      </c>
      <c r="D1914" s="244">
        <v>38874</v>
      </c>
      <c r="E1914">
        <v>2006</v>
      </c>
      <c r="F1914">
        <v>1</v>
      </c>
      <c r="G1914">
        <v>7</v>
      </c>
      <c r="H1914">
        <v>37.943847682350615</v>
      </c>
      <c r="I1914">
        <v>2.4542999999999999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0.52594771241830074</v>
      </c>
      <c r="Y1914" s="14">
        <v>98</v>
      </c>
      <c r="AD1914" s="14">
        <f t="shared" si="6"/>
        <v>5.3668133920234768E-3</v>
      </c>
    </row>
    <row r="1915" spans="1:30" x14ac:dyDescent="0.2">
      <c r="A1915" t="s">
        <v>143</v>
      </c>
      <c r="B1915" t="s">
        <v>27</v>
      </c>
      <c r="C1915" s="244">
        <v>38639</v>
      </c>
      <c r="D1915" s="244">
        <v>38874</v>
      </c>
      <c r="E1915">
        <v>2006</v>
      </c>
      <c r="F1915">
        <v>1</v>
      </c>
      <c r="G1915">
        <v>8</v>
      </c>
      <c r="H1915">
        <v>45.16929024806403</v>
      </c>
      <c r="I1915">
        <v>2.1903999999999999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4" t="s">
        <v>17</v>
      </c>
      <c r="Y1915" s="14" t="s">
        <v>17</v>
      </c>
      <c r="AD1915" s="14" t="s">
        <v>17</v>
      </c>
    </row>
    <row r="1916" spans="1:30" x14ac:dyDescent="0.2">
      <c r="A1916" t="s">
        <v>143</v>
      </c>
      <c r="B1916" t="s">
        <v>27</v>
      </c>
      <c r="C1916" s="244">
        <v>38639</v>
      </c>
      <c r="D1916" s="244">
        <v>38874</v>
      </c>
      <c r="E1916">
        <v>2006</v>
      </c>
      <c r="F1916">
        <v>1</v>
      </c>
      <c r="G1916">
        <v>9</v>
      </c>
      <c r="H1916">
        <v>44.181472997179874</v>
      </c>
      <c r="I1916">
        <v>1.9706999999999999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AD1916" s="14" t="s">
        <v>17</v>
      </c>
    </row>
    <row r="1917" spans="1:30" x14ac:dyDescent="0.2">
      <c r="A1917" t="s">
        <v>143</v>
      </c>
      <c r="B1917" t="s">
        <v>27</v>
      </c>
      <c r="C1917" s="244">
        <v>38639</v>
      </c>
      <c r="D1917" s="244">
        <v>38874</v>
      </c>
      <c r="E1917">
        <v>2006</v>
      </c>
      <c r="F1917">
        <v>1</v>
      </c>
      <c r="G1917">
        <v>10</v>
      </c>
      <c r="H1917">
        <v>41.63714511536584</v>
      </c>
      <c r="I1917">
        <v>1.7862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AD1917" s="14" t="s">
        <v>17</v>
      </c>
    </row>
    <row r="1918" spans="1:30" x14ac:dyDescent="0.2">
      <c r="A1918" t="s">
        <v>143</v>
      </c>
      <c r="B1918" t="s">
        <v>27</v>
      </c>
      <c r="C1918" s="244">
        <v>38639</v>
      </c>
      <c r="D1918" s="244">
        <v>38874</v>
      </c>
      <c r="E1918">
        <v>2006</v>
      </c>
      <c r="F1918">
        <v>1</v>
      </c>
      <c r="G1918">
        <v>11</v>
      </c>
      <c r="H1918">
        <v>18.189868835975609</v>
      </c>
      <c r="I1918">
        <v>2.5004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AD1918" s="14" t="s">
        <v>17</v>
      </c>
    </row>
    <row r="1919" spans="1:30" x14ac:dyDescent="0.2">
      <c r="A1919" t="s">
        <v>143</v>
      </c>
      <c r="B1919" t="s">
        <v>27</v>
      </c>
      <c r="C1919" s="244">
        <v>38639</v>
      </c>
      <c r="D1919" s="244">
        <v>38874</v>
      </c>
      <c r="E1919">
        <v>2006</v>
      </c>
      <c r="F1919">
        <v>1</v>
      </c>
      <c r="G1919">
        <v>12</v>
      </c>
      <c r="H1919">
        <v>44.806251011600608</v>
      </c>
      <c r="I1919">
        <v>2.1198000000000001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AD1919" s="14" t="s">
        <v>17</v>
      </c>
    </row>
    <row r="1920" spans="1:30" x14ac:dyDescent="0.2">
      <c r="A1920" t="s">
        <v>143</v>
      </c>
      <c r="B1920" t="s">
        <v>27</v>
      </c>
      <c r="C1920" s="244">
        <v>38639</v>
      </c>
      <c r="D1920" s="244">
        <v>38874</v>
      </c>
      <c r="E1920">
        <v>2006</v>
      </c>
      <c r="F1920">
        <v>1</v>
      </c>
      <c r="G1920">
        <v>13</v>
      </c>
      <c r="H1920">
        <v>18.901220797317073</v>
      </c>
      <c r="I1920">
        <v>3.0228000000000002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AD1920" s="14" t="s">
        <v>17</v>
      </c>
    </row>
    <row r="1921" spans="1:30" x14ac:dyDescent="0.2">
      <c r="A1921" t="s">
        <v>143</v>
      </c>
      <c r="B1921" t="s">
        <v>27</v>
      </c>
      <c r="C1921" s="244">
        <v>38639</v>
      </c>
      <c r="D1921" s="244">
        <v>38874</v>
      </c>
      <c r="E1921">
        <v>2006</v>
      </c>
      <c r="F1921">
        <v>1</v>
      </c>
      <c r="G1921">
        <v>14</v>
      </c>
      <c r="H1921">
        <v>34.631154199359756</v>
      </c>
      <c r="I1921">
        <v>1.9045000000000001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AD1921" s="14" t="s">
        <v>17</v>
      </c>
    </row>
    <row r="1922" spans="1:30" x14ac:dyDescent="0.2">
      <c r="A1922" t="s">
        <v>143</v>
      </c>
      <c r="B1922" t="s">
        <v>27</v>
      </c>
      <c r="C1922" s="244">
        <v>38639</v>
      </c>
      <c r="D1922" s="244">
        <v>38874</v>
      </c>
      <c r="E1922">
        <v>2006</v>
      </c>
      <c r="F1922">
        <v>2</v>
      </c>
      <c r="G1922">
        <v>1</v>
      </c>
      <c r="H1922">
        <v>37.182363622201095</v>
      </c>
      <c r="I1922">
        <v>1.6013999999999999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20">
        <v>0.61306349206349198</v>
      </c>
      <c r="Y1922" s="14">
        <v>98</v>
      </c>
      <c r="AD1922" s="14">
        <f t="shared" si="6"/>
        <v>6.2557499190152238E-3</v>
      </c>
    </row>
    <row r="1923" spans="1:30" x14ac:dyDescent="0.2">
      <c r="A1923" t="s">
        <v>143</v>
      </c>
      <c r="B1923" t="s">
        <v>27</v>
      </c>
      <c r="C1923" s="244">
        <v>38639</v>
      </c>
      <c r="D1923" s="244">
        <v>38874</v>
      </c>
      <c r="E1923">
        <v>2006</v>
      </c>
      <c r="F1923">
        <v>2</v>
      </c>
      <c r="G1923">
        <v>2</v>
      </c>
      <c r="H1923">
        <v>32.930979737105439</v>
      </c>
      <c r="I1923">
        <v>1.5684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0.48486764705882351</v>
      </c>
      <c r="Y1923" s="14">
        <v>98</v>
      </c>
      <c r="AD1923" s="14">
        <f t="shared" si="6"/>
        <v>4.9476290516206481E-3</v>
      </c>
    </row>
    <row r="1924" spans="1:30" x14ac:dyDescent="0.2">
      <c r="A1924" t="s">
        <v>143</v>
      </c>
      <c r="B1924" t="s">
        <v>27</v>
      </c>
      <c r="C1924" s="244">
        <v>38639</v>
      </c>
      <c r="D1924" s="244">
        <v>38874</v>
      </c>
      <c r="E1924">
        <v>2006</v>
      </c>
      <c r="F1924">
        <v>2</v>
      </c>
      <c r="G1924">
        <v>3</v>
      </c>
      <c r="H1924">
        <v>41.367955817876449</v>
      </c>
      <c r="I1924">
        <v>1.7565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0.66612637362637361</v>
      </c>
      <c r="Y1924" s="14">
        <v>98</v>
      </c>
      <c r="AD1924" s="14">
        <f t="shared" si="6"/>
        <v>6.7972078941466695E-3</v>
      </c>
    </row>
    <row r="1925" spans="1:30" x14ac:dyDescent="0.2">
      <c r="A1925" t="s">
        <v>143</v>
      </c>
      <c r="B1925" t="s">
        <v>27</v>
      </c>
      <c r="C1925" s="244">
        <v>38639</v>
      </c>
      <c r="D1925" s="244">
        <v>38874</v>
      </c>
      <c r="E1925">
        <v>2006</v>
      </c>
      <c r="F1925">
        <v>2</v>
      </c>
      <c r="G1925">
        <v>4</v>
      </c>
      <c r="H1925">
        <v>48.077926307187454</v>
      </c>
      <c r="I1925">
        <v>1.8466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0.6956924019607843</v>
      </c>
      <c r="Y1925" s="14">
        <v>98</v>
      </c>
      <c r="AD1925" s="14">
        <f t="shared" si="6"/>
        <v>7.0989020608243298E-3</v>
      </c>
    </row>
    <row r="1926" spans="1:30" x14ac:dyDescent="0.2">
      <c r="A1926" t="s">
        <v>143</v>
      </c>
      <c r="B1926" t="s">
        <v>27</v>
      </c>
      <c r="C1926" s="244">
        <v>38639</v>
      </c>
      <c r="D1926" s="244">
        <v>38874</v>
      </c>
      <c r="E1926">
        <v>2006</v>
      </c>
      <c r="F1926">
        <v>2</v>
      </c>
      <c r="G1926">
        <v>5</v>
      </c>
      <c r="H1926">
        <v>38.441321325512085</v>
      </c>
      <c r="I1926">
        <v>1.8931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0.42265756302521007</v>
      </c>
      <c r="Y1926" s="14">
        <v>98</v>
      </c>
      <c r="AD1926" s="14">
        <f t="shared" si="6"/>
        <v>4.3128322757674496E-3</v>
      </c>
    </row>
    <row r="1927" spans="1:30" x14ac:dyDescent="0.2">
      <c r="A1927" t="s">
        <v>143</v>
      </c>
      <c r="B1927" t="s">
        <v>27</v>
      </c>
      <c r="C1927" s="244">
        <v>38639</v>
      </c>
      <c r="D1927" s="244">
        <v>38874</v>
      </c>
      <c r="E1927">
        <v>2006</v>
      </c>
      <c r="F1927">
        <v>2</v>
      </c>
      <c r="G1927">
        <v>6</v>
      </c>
      <c r="H1927">
        <v>36.733162241047623</v>
      </c>
      <c r="I1927">
        <v>2.3666999999999998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0.50213598901098899</v>
      </c>
      <c r="Y1927" s="14">
        <v>98</v>
      </c>
      <c r="AD1927" s="14">
        <f t="shared" si="6"/>
        <v>5.1238366225611126E-3</v>
      </c>
    </row>
    <row r="1928" spans="1:30" x14ac:dyDescent="0.2">
      <c r="A1928" t="s">
        <v>143</v>
      </c>
      <c r="B1928" t="s">
        <v>27</v>
      </c>
      <c r="C1928" s="244">
        <v>38639</v>
      </c>
      <c r="D1928" s="244">
        <v>38874</v>
      </c>
      <c r="E1928">
        <v>2006</v>
      </c>
      <c r="F1928">
        <v>2</v>
      </c>
      <c r="G1928">
        <v>7</v>
      </c>
      <c r="H1928">
        <v>41.874095803562469</v>
      </c>
      <c r="I1928">
        <v>2.5872000000000002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0.54096825396825399</v>
      </c>
      <c r="Y1928" s="14">
        <v>98</v>
      </c>
      <c r="AD1928" s="14">
        <f t="shared" si="6"/>
        <v>5.5200842241658566E-3</v>
      </c>
    </row>
    <row r="1929" spans="1:30" x14ac:dyDescent="0.2">
      <c r="A1929" t="s">
        <v>143</v>
      </c>
      <c r="B1929" t="s">
        <v>27</v>
      </c>
      <c r="C1929" s="244">
        <v>38639</v>
      </c>
      <c r="D1929" s="244">
        <v>38874</v>
      </c>
      <c r="E1929">
        <v>2006</v>
      </c>
      <c r="F1929">
        <v>2</v>
      </c>
      <c r="G1929">
        <v>8</v>
      </c>
      <c r="H1929">
        <v>49.188886584817077</v>
      </c>
      <c r="I1929">
        <v>1.9334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4" t="s">
        <v>17</v>
      </c>
      <c r="Y1929" s="14" t="s">
        <v>17</v>
      </c>
      <c r="AD1929" s="14" t="s">
        <v>17</v>
      </c>
    </row>
    <row r="1930" spans="1:30" x14ac:dyDescent="0.2">
      <c r="A1930" t="s">
        <v>143</v>
      </c>
      <c r="B1930" t="s">
        <v>27</v>
      </c>
      <c r="C1930" s="244">
        <v>38639</v>
      </c>
      <c r="D1930" s="244">
        <v>38874</v>
      </c>
      <c r="E1930">
        <v>2006</v>
      </c>
      <c r="F1930">
        <v>2</v>
      </c>
      <c r="G1930">
        <v>9</v>
      </c>
      <c r="H1930">
        <v>42.7233470125</v>
      </c>
      <c r="I1930">
        <v>1.8033999999999999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AD1930" s="14" t="s">
        <v>17</v>
      </c>
    </row>
    <row r="1931" spans="1:30" x14ac:dyDescent="0.2">
      <c r="A1931" t="s">
        <v>143</v>
      </c>
      <c r="B1931" t="s">
        <v>27</v>
      </c>
      <c r="C1931" s="244">
        <v>38639</v>
      </c>
      <c r="D1931" s="244">
        <v>38874</v>
      </c>
      <c r="E1931">
        <v>2006</v>
      </c>
      <c r="F1931">
        <v>2</v>
      </c>
      <c r="G1931">
        <v>10</v>
      </c>
      <c r="H1931">
        <v>37.26148323512195</v>
      </c>
      <c r="I1931">
        <v>1.833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AD1931" s="14" t="s">
        <v>17</v>
      </c>
    </row>
    <row r="1932" spans="1:30" x14ac:dyDescent="0.2">
      <c r="A1932" t="s">
        <v>143</v>
      </c>
      <c r="B1932" t="s">
        <v>27</v>
      </c>
      <c r="C1932" s="244">
        <v>38639</v>
      </c>
      <c r="D1932" s="244">
        <v>38874</v>
      </c>
      <c r="E1932">
        <v>2006</v>
      </c>
      <c r="F1932">
        <v>2</v>
      </c>
      <c r="G1932">
        <v>11</v>
      </c>
      <c r="H1932">
        <v>35.725230466615855</v>
      </c>
      <c r="I1932">
        <v>2.42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AD1932" s="14" t="s">
        <v>17</v>
      </c>
    </row>
    <row r="1933" spans="1:30" x14ac:dyDescent="0.2">
      <c r="A1933" t="s">
        <v>143</v>
      </c>
      <c r="B1933" t="s">
        <v>27</v>
      </c>
      <c r="C1933" s="244">
        <v>38639</v>
      </c>
      <c r="D1933" s="244">
        <v>38874</v>
      </c>
      <c r="E1933">
        <v>2006</v>
      </c>
      <c r="F1933">
        <v>2</v>
      </c>
      <c r="G1933">
        <v>12</v>
      </c>
      <c r="H1933">
        <v>43.536828278658533</v>
      </c>
      <c r="I1933">
        <v>2.0891999999999999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AD1933" s="14" t="s">
        <v>17</v>
      </c>
    </row>
    <row r="1934" spans="1:30" x14ac:dyDescent="0.2">
      <c r="A1934" t="s">
        <v>143</v>
      </c>
      <c r="B1934" t="s">
        <v>27</v>
      </c>
      <c r="C1934" s="244">
        <v>38639</v>
      </c>
      <c r="D1934" s="244">
        <v>38874</v>
      </c>
      <c r="E1934">
        <v>2006</v>
      </c>
      <c r="F1934">
        <v>2</v>
      </c>
      <c r="G1934">
        <v>13</v>
      </c>
      <c r="H1934">
        <v>37.622064699664634</v>
      </c>
      <c r="I1934">
        <v>2.6421000000000001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AD1934" s="14" t="s">
        <v>17</v>
      </c>
    </row>
    <row r="1935" spans="1:30" x14ac:dyDescent="0.2">
      <c r="A1935" t="s">
        <v>143</v>
      </c>
      <c r="B1935" t="s">
        <v>27</v>
      </c>
      <c r="C1935" s="244">
        <v>38639</v>
      </c>
      <c r="D1935" s="244">
        <v>38874</v>
      </c>
      <c r="E1935">
        <v>2006</v>
      </c>
      <c r="F1935">
        <v>2</v>
      </c>
      <c r="G1935">
        <v>14</v>
      </c>
      <c r="H1935">
        <v>34.490887572256106</v>
      </c>
      <c r="I1935">
        <v>2.0448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AD1935" s="14" t="s">
        <v>17</v>
      </c>
    </row>
    <row r="1936" spans="1:30" x14ac:dyDescent="0.2">
      <c r="A1936" t="s">
        <v>143</v>
      </c>
      <c r="B1936" t="s">
        <v>27</v>
      </c>
      <c r="C1936" s="244">
        <v>38639</v>
      </c>
      <c r="D1936" s="244">
        <v>38874</v>
      </c>
      <c r="E1936">
        <v>2006</v>
      </c>
      <c r="F1936">
        <v>3</v>
      </c>
      <c r="G1936">
        <v>1</v>
      </c>
      <c r="H1936">
        <v>44.089075680955169</v>
      </c>
      <c r="I1936">
        <v>1.5974999999999999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20">
        <v>0.48328869047619044</v>
      </c>
      <c r="Y1936" s="14">
        <v>98</v>
      </c>
      <c r="AD1936" s="14">
        <f t="shared" si="6"/>
        <v>4.9315172497570456E-3</v>
      </c>
    </row>
    <row r="1937" spans="1:30" x14ac:dyDescent="0.2">
      <c r="A1937" t="s">
        <v>143</v>
      </c>
      <c r="B1937" t="s">
        <v>27</v>
      </c>
      <c r="C1937" s="244">
        <v>38639</v>
      </c>
      <c r="D1937" s="244">
        <v>38874</v>
      </c>
      <c r="E1937">
        <v>2006</v>
      </c>
      <c r="F1937">
        <v>3</v>
      </c>
      <c r="G1937">
        <v>2</v>
      </c>
      <c r="H1937">
        <v>32.150148302062036</v>
      </c>
      <c r="I1937">
        <v>1.6651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0.44398412698412693</v>
      </c>
      <c r="Y1937" s="14">
        <v>98</v>
      </c>
      <c r="AD1937" s="14">
        <f t="shared" si="6"/>
        <v>4.5304502753482339E-3</v>
      </c>
    </row>
    <row r="1938" spans="1:30" x14ac:dyDescent="0.2">
      <c r="A1938" t="s">
        <v>143</v>
      </c>
      <c r="B1938" t="s">
        <v>27</v>
      </c>
      <c r="C1938" s="244">
        <v>38639</v>
      </c>
      <c r="D1938" s="244">
        <v>38874</v>
      </c>
      <c r="E1938">
        <v>2006</v>
      </c>
      <c r="F1938">
        <v>3</v>
      </c>
      <c r="G1938">
        <v>3</v>
      </c>
      <c r="H1938">
        <v>33.926634626490156</v>
      </c>
      <c r="I1938">
        <v>1.8037000000000001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0.68698511904761894</v>
      </c>
      <c r="Y1938" s="14">
        <v>98</v>
      </c>
      <c r="AD1938" s="14">
        <f t="shared" si="6"/>
        <v>7.0100522351797855E-3</v>
      </c>
    </row>
    <row r="1939" spans="1:30" x14ac:dyDescent="0.2">
      <c r="A1939" t="s">
        <v>143</v>
      </c>
      <c r="B1939" t="s">
        <v>27</v>
      </c>
      <c r="C1939" s="244">
        <v>38639</v>
      </c>
      <c r="D1939" s="244">
        <v>38874</v>
      </c>
      <c r="E1939">
        <v>2006</v>
      </c>
      <c r="F1939">
        <v>3</v>
      </c>
      <c r="G1939">
        <v>4</v>
      </c>
      <c r="H1939">
        <v>41.455533218933702</v>
      </c>
      <c r="I1939">
        <v>1.7673000000000001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0.5972777777777778</v>
      </c>
      <c r="Y1939" s="14">
        <v>98</v>
      </c>
      <c r="AD1939" s="14">
        <f t="shared" si="6"/>
        <v>6.0946712018140588E-3</v>
      </c>
    </row>
    <row r="1940" spans="1:30" x14ac:dyDescent="0.2">
      <c r="A1940" t="s">
        <v>143</v>
      </c>
      <c r="B1940" t="s">
        <v>27</v>
      </c>
      <c r="C1940" s="244">
        <v>38639</v>
      </c>
      <c r="D1940" s="244">
        <v>38874</v>
      </c>
      <c r="E1940">
        <v>2006</v>
      </c>
      <c r="F1940">
        <v>3</v>
      </c>
      <c r="G1940">
        <v>5</v>
      </c>
      <c r="H1940">
        <v>22.055692733690396</v>
      </c>
      <c r="I1940">
        <v>1.9869000000000001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0.6611004273504274</v>
      </c>
      <c r="Y1940" s="14">
        <v>98</v>
      </c>
      <c r="AD1940" s="14">
        <f t="shared" si="6"/>
        <v>6.7459227280655858E-3</v>
      </c>
    </row>
    <row r="1941" spans="1:30" x14ac:dyDescent="0.2">
      <c r="A1941" t="s">
        <v>143</v>
      </c>
      <c r="B1941" t="s">
        <v>27</v>
      </c>
      <c r="C1941" s="244">
        <v>38639</v>
      </c>
      <c r="D1941" s="244">
        <v>38874</v>
      </c>
      <c r="E1941">
        <v>2006</v>
      </c>
      <c r="F1941">
        <v>3</v>
      </c>
      <c r="G1941">
        <v>6</v>
      </c>
      <c r="H1941">
        <v>49.444576680623115</v>
      </c>
      <c r="I1941">
        <v>2.0348999999999999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0.6046588827838828</v>
      </c>
      <c r="Y1941" s="14">
        <v>98</v>
      </c>
      <c r="AD1941" s="14">
        <f t="shared" si="6"/>
        <v>6.1699885998355384E-3</v>
      </c>
    </row>
    <row r="1942" spans="1:30" x14ac:dyDescent="0.2">
      <c r="A1942" t="s">
        <v>143</v>
      </c>
      <c r="B1942" t="s">
        <v>27</v>
      </c>
      <c r="C1942" s="244">
        <v>38639</v>
      </c>
      <c r="D1942" s="244">
        <v>38874</v>
      </c>
      <c r="E1942">
        <v>2006</v>
      </c>
      <c r="F1942">
        <v>3</v>
      </c>
      <c r="G1942">
        <v>7</v>
      </c>
      <c r="H1942">
        <v>41.369294478124552</v>
      </c>
      <c r="I1942">
        <v>2.7035999999999998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0.6528211233211233</v>
      </c>
      <c r="Y1942" s="14">
        <v>98</v>
      </c>
      <c r="AD1942" s="14">
        <f t="shared" si="6"/>
        <v>6.6614400338890134E-3</v>
      </c>
    </row>
    <row r="1943" spans="1:30" x14ac:dyDescent="0.2">
      <c r="A1943" t="s">
        <v>143</v>
      </c>
      <c r="B1943" t="s">
        <v>27</v>
      </c>
      <c r="C1943" s="244">
        <v>38639</v>
      </c>
      <c r="D1943" s="244">
        <v>38874</v>
      </c>
      <c r="E1943">
        <v>2006</v>
      </c>
      <c r="F1943">
        <v>3</v>
      </c>
      <c r="G1943">
        <v>8</v>
      </c>
      <c r="H1943">
        <v>56.13450275057928</v>
      </c>
      <c r="I1943">
        <v>1.9950000000000001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4" t="s">
        <v>17</v>
      </c>
      <c r="Y1943" s="14" t="s">
        <v>17</v>
      </c>
      <c r="AD1943" s="14" t="s">
        <v>17</v>
      </c>
    </row>
    <row r="1944" spans="1:30" x14ac:dyDescent="0.2">
      <c r="A1944" t="s">
        <v>143</v>
      </c>
      <c r="B1944" t="s">
        <v>27</v>
      </c>
      <c r="C1944" s="244">
        <v>38639</v>
      </c>
      <c r="D1944" s="244">
        <v>38874</v>
      </c>
      <c r="E1944">
        <v>2006</v>
      </c>
      <c r="F1944">
        <v>3</v>
      </c>
      <c r="G1944">
        <v>9</v>
      </c>
      <c r="H1944">
        <v>31.36769522009147</v>
      </c>
      <c r="I1944">
        <v>2.125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AD1944" s="14" t="s">
        <v>17</v>
      </c>
    </row>
    <row r="1945" spans="1:30" x14ac:dyDescent="0.2">
      <c r="A1945" t="s">
        <v>143</v>
      </c>
      <c r="B1945" t="s">
        <v>27</v>
      </c>
      <c r="C1945" s="244">
        <v>38639</v>
      </c>
      <c r="D1945" s="244">
        <v>38874</v>
      </c>
      <c r="E1945">
        <v>2006</v>
      </c>
      <c r="F1945">
        <v>3</v>
      </c>
      <c r="G1945">
        <v>10</v>
      </c>
      <c r="H1945">
        <v>44.773855397545731</v>
      </c>
      <c r="I1945">
        <v>1.8366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AD1945" s="14" t="s">
        <v>17</v>
      </c>
    </row>
    <row r="1946" spans="1:30" x14ac:dyDescent="0.2">
      <c r="A1946" t="s">
        <v>143</v>
      </c>
      <c r="B1946" t="s">
        <v>27</v>
      </c>
      <c r="C1946" s="244">
        <v>38639</v>
      </c>
      <c r="D1946" s="244">
        <v>38874</v>
      </c>
      <c r="E1946">
        <v>2006</v>
      </c>
      <c r="F1946">
        <v>3</v>
      </c>
      <c r="G1946">
        <v>11</v>
      </c>
      <c r="H1946">
        <v>31.779235141097562</v>
      </c>
      <c r="I1946">
        <v>2.1496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AD1946" s="14" t="s">
        <v>17</v>
      </c>
    </row>
    <row r="1947" spans="1:30" x14ac:dyDescent="0.2">
      <c r="A1947" t="s">
        <v>143</v>
      </c>
      <c r="B1947" t="s">
        <v>27</v>
      </c>
      <c r="C1947" s="244">
        <v>38639</v>
      </c>
      <c r="D1947" s="244">
        <v>38874</v>
      </c>
      <c r="E1947">
        <v>2006</v>
      </c>
      <c r="F1947">
        <v>3</v>
      </c>
      <c r="G1947">
        <v>12</v>
      </c>
      <c r="H1947">
        <v>24.900520941463416</v>
      </c>
      <c r="I1947">
        <v>2.2637999999999998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AD1947" s="14" t="s">
        <v>17</v>
      </c>
    </row>
    <row r="1948" spans="1:30" x14ac:dyDescent="0.2">
      <c r="A1948" t="s">
        <v>143</v>
      </c>
      <c r="B1948" t="s">
        <v>27</v>
      </c>
      <c r="C1948" s="244">
        <v>38639</v>
      </c>
      <c r="D1948" s="244">
        <v>38874</v>
      </c>
      <c r="E1948">
        <v>2006</v>
      </c>
      <c r="F1948">
        <v>3</v>
      </c>
      <c r="G1948">
        <v>13</v>
      </c>
      <c r="H1948">
        <v>16.016811538414633</v>
      </c>
      <c r="I1948">
        <v>2.6996000000000002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AD1948" s="14" t="s">
        <v>17</v>
      </c>
    </row>
    <row r="1949" spans="1:30" x14ac:dyDescent="0.2">
      <c r="A1949" t="s">
        <v>143</v>
      </c>
      <c r="B1949" t="s">
        <v>27</v>
      </c>
      <c r="C1949" s="244">
        <v>38639</v>
      </c>
      <c r="D1949" s="244">
        <v>38874</v>
      </c>
      <c r="E1949">
        <v>2006</v>
      </c>
      <c r="F1949">
        <v>3</v>
      </c>
      <c r="G1949">
        <v>14</v>
      </c>
      <c r="H1949">
        <v>43.348214017256097</v>
      </c>
      <c r="I1949">
        <v>1.9076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AD1949" s="14" t="s">
        <v>17</v>
      </c>
    </row>
    <row r="1950" spans="1:30" x14ac:dyDescent="0.2">
      <c r="A1950" t="s">
        <v>143</v>
      </c>
      <c r="B1950" t="s">
        <v>27</v>
      </c>
      <c r="C1950" s="244">
        <v>38639</v>
      </c>
      <c r="D1950" s="244">
        <v>38874</v>
      </c>
      <c r="E1950">
        <v>2006</v>
      </c>
      <c r="F1950">
        <v>4</v>
      </c>
      <c r="G1950">
        <v>1</v>
      </c>
      <c r="H1950">
        <v>46.658988624990869</v>
      </c>
      <c r="I1950">
        <v>1.7496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20">
        <v>0.49848901098901105</v>
      </c>
      <c r="Y1950" s="14">
        <v>98</v>
      </c>
      <c r="AD1950" s="14">
        <f t="shared" si="6"/>
        <v>5.0866225611123578E-3</v>
      </c>
    </row>
    <row r="1951" spans="1:30" x14ac:dyDescent="0.2">
      <c r="A1951" t="s">
        <v>143</v>
      </c>
      <c r="B1951" t="s">
        <v>27</v>
      </c>
      <c r="C1951" s="244">
        <v>38639</v>
      </c>
      <c r="D1951" s="244">
        <v>38874</v>
      </c>
      <c r="E1951">
        <v>2006</v>
      </c>
      <c r="F1951">
        <v>4</v>
      </c>
      <c r="G1951">
        <v>2</v>
      </c>
      <c r="H1951">
        <v>36.773857347743537</v>
      </c>
      <c r="I1951">
        <v>1.7759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0.68661805555555555</v>
      </c>
      <c r="Y1951" s="14">
        <v>98</v>
      </c>
      <c r="AD1951" s="14">
        <f t="shared" si="6"/>
        <v>7.0063066893424038E-3</v>
      </c>
    </row>
    <row r="1952" spans="1:30" x14ac:dyDescent="0.2">
      <c r="A1952" t="s">
        <v>143</v>
      </c>
      <c r="B1952" t="s">
        <v>27</v>
      </c>
      <c r="C1952" s="244">
        <v>38639</v>
      </c>
      <c r="D1952" s="244">
        <v>38874</v>
      </c>
      <c r="E1952">
        <v>2006</v>
      </c>
      <c r="F1952">
        <v>4</v>
      </c>
      <c r="G1952">
        <v>3</v>
      </c>
      <c r="H1952">
        <v>44.548485527968452</v>
      </c>
      <c r="I1952">
        <v>1.7597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0.57016117216117213</v>
      </c>
      <c r="Y1952" s="14">
        <v>98</v>
      </c>
      <c r="AD1952" s="14">
        <f t="shared" si="6"/>
        <v>5.817971144501756E-3</v>
      </c>
    </row>
    <row r="1953" spans="1:30" x14ac:dyDescent="0.2">
      <c r="A1953" t="s">
        <v>143</v>
      </c>
      <c r="B1953" t="s">
        <v>27</v>
      </c>
      <c r="C1953" s="244">
        <v>38639</v>
      </c>
      <c r="D1953" s="244">
        <v>38874</v>
      </c>
      <c r="E1953">
        <v>2006</v>
      </c>
      <c r="F1953">
        <v>4</v>
      </c>
      <c r="G1953">
        <v>4</v>
      </c>
      <c r="H1953">
        <v>39.776713425901626</v>
      </c>
      <c r="I1953">
        <v>2.1602999999999999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0.49342735042735048</v>
      </c>
      <c r="Y1953" s="14">
        <v>98</v>
      </c>
      <c r="AD1953" s="14">
        <f t="shared" si="6"/>
        <v>5.0349729635443922E-3</v>
      </c>
    </row>
    <row r="1954" spans="1:30" x14ac:dyDescent="0.2">
      <c r="A1954" t="s">
        <v>143</v>
      </c>
      <c r="B1954" t="s">
        <v>27</v>
      </c>
      <c r="C1954" s="244">
        <v>38639</v>
      </c>
      <c r="D1954" s="244">
        <v>38874</v>
      </c>
      <c r="E1954">
        <v>2006</v>
      </c>
      <c r="F1954">
        <v>4</v>
      </c>
      <c r="G1954">
        <v>5</v>
      </c>
      <c r="H1954">
        <v>33.257605057141809</v>
      </c>
      <c r="I1954">
        <v>2.2913000000000001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0.69991300366300369</v>
      </c>
      <c r="Y1954" s="14">
        <v>98</v>
      </c>
      <c r="AD1954" s="14">
        <f t="shared" si="6"/>
        <v>7.141969425132691E-3</v>
      </c>
    </row>
    <row r="1955" spans="1:30" x14ac:dyDescent="0.2">
      <c r="A1955" t="s">
        <v>143</v>
      </c>
      <c r="B1955" t="s">
        <v>27</v>
      </c>
      <c r="C1955" s="244">
        <v>38639</v>
      </c>
      <c r="D1955" s="244">
        <v>38874</v>
      </c>
      <c r="E1955">
        <v>2006</v>
      </c>
      <c r="F1955">
        <v>4</v>
      </c>
      <c r="G1955">
        <v>6</v>
      </c>
      <c r="H1955">
        <v>30.164752714179112</v>
      </c>
      <c r="I1955">
        <v>2.4245999999999999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0.63654761904761903</v>
      </c>
      <c r="Y1955" s="14">
        <v>98</v>
      </c>
      <c r="AD1955" s="14">
        <f t="shared" si="6"/>
        <v>6.4953838678328477E-3</v>
      </c>
    </row>
    <row r="1956" spans="1:30" x14ac:dyDescent="0.2">
      <c r="A1956" t="s">
        <v>143</v>
      </c>
      <c r="B1956" t="s">
        <v>27</v>
      </c>
      <c r="C1956" s="244">
        <v>38639</v>
      </c>
      <c r="D1956" s="244">
        <v>38874</v>
      </c>
      <c r="E1956">
        <v>2006</v>
      </c>
      <c r="F1956">
        <v>4</v>
      </c>
      <c r="G1956">
        <v>7</v>
      </c>
      <c r="H1956">
        <v>41.672088705432117</v>
      </c>
      <c r="I1956">
        <v>2.8957000000000002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0.53106837606837609</v>
      </c>
      <c r="Y1956" s="14">
        <v>98</v>
      </c>
      <c r="AD1956" s="14">
        <f t="shared" si="6"/>
        <v>5.419065061922205E-3</v>
      </c>
    </row>
    <row r="1957" spans="1:30" x14ac:dyDescent="0.2">
      <c r="A1957" t="s">
        <v>143</v>
      </c>
      <c r="B1957" t="s">
        <v>27</v>
      </c>
      <c r="C1957" s="244">
        <v>38639</v>
      </c>
      <c r="D1957" s="244">
        <v>38874</v>
      </c>
      <c r="E1957">
        <v>2006</v>
      </c>
      <c r="F1957">
        <v>4</v>
      </c>
      <c r="G1957">
        <v>8</v>
      </c>
      <c r="H1957">
        <v>61.933121786585382</v>
      </c>
      <c r="I1957">
        <v>1.8519000000000001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4" t="s">
        <v>17</v>
      </c>
      <c r="Y1957" s="14" t="s">
        <v>17</v>
      </c>
      <c r="AD1957" s="14" t="s">
        <v>17</v>
      </c>
    </row>
    <row r="1958" spans="1:30" x14ac:dyDescent="0.2">
      <c r="A1958" t="s">
        <v>143</v>
      </c>
      <c r="B1958" t="s">
        <v>27</v>
      </c>
      <c r="C1958" s="244">
        <v>38639</v>
      </c>
      <c r="D1958" s="244">
        <v>38874</v>
      </c>
      <c r="E1958">
        <v>2006</v>
      </c>
      <c r="F1958">
        <v>4</v>
      </c>
      <c r="G1958">
        <v>9</v>
      </c>
      <c r="H1958">
        <v>62.709264374725628</v>
      </c>
      <c r="I1958">
        <v>2.17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AD1958" s="14" t="s">
        <v>17</v>
      </c>
    </row>
    <row r="1959" spans="1:30" x14ac:dyDescent="0.2">
      <c r="A1959" t="s">
        <v>143</v>
      </c>
      <c r="B1959" t="s">
        <v>27</v>
      </c>
      <c r="C1959" s="244">
        <v>38639</v>
      </c>
      <c r="D1959" s="244">
        <v>38874</v>
      </c>
      <c r="E1959">
        <v>2006</v>
      </c>
      <c r="F1959">
        <v>4</v>
      </c>
      <c r="G1959">
        <v>10</v>
      </c>
      <c r="H1959">
        <v>23.06291610512195</v>
      </c>
      <c r="I1959">
        <v>2.6097999999999999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AD1959" s="14" t="s">
        <v>17</v>
      </c>
    </row>
    <row r="1960" spans="1:30" x14ac:dyDescent="0.2">
      <c r="A1960" t="s">
        <v>143</v>
      </c>
      <c r="B1960" t="s">
        <v>27</v>
      </c>
      <c r="C1960" s="244">
        <v>38639</v>
      </c>
      <c r="D1960" s="244">
        <v>38874</v>
      </c>
      <c r="E1960">
        <v>2006</v>
      </c>
      <c r="F1960">
        <v>4</v>
      </c>
      <c r="G1960">
        <v>11</v>
      </c>
      <c r="H1960">
        <v>56.251545427134154</v>
      </c>
      <c r="I1960">
        <v>2.3123999999999998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AD1960" s="14" t="s">
        <v>17</v>
      </c>
    </row>
    <row r="1961" spans="1:30" x14ac:dyDescent="0.2">
      <c r="A1961" t="s">
        <v>143</v>
      </c>
      <c r="B1961" t="s">
        <v>27</v>
      </c>
      <c r="C1961" s="244">
        <v>38639</v>
      </c>
      <c r="D1961" s="244">
        <v>38874</v>
      </c>
      <c r="E1961">
        <v>2006</v>
      </c>
      <c r="F1961">
        <v>4</v>
      </c>
      <c r="G1961">
        <v>12</v>
      </c>
      <c r="H1961">
        <v>48.693724698185967</v>
      </c>
      <c r="I1961">
        <v>2.1261999999999999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AD1961" s="14" t="s">
        <v>17</v>
      </c>
    </row>
    <row r="1962" spans="1:30" x14ac:dyDescent="0.2">
      <c r="A1962" t="s">
        <v>143</v>
      </c>
      <c r="B1962" t="s">
        <v>27</v>
      </c>
      <c r="C1962" s="244">
        <v>38639</v>
      </c>
      <c r="D1962" s="244">
        <v>38874</v>
      </c>
      <c r="E1962">
        <v>2006</v>
      </c>
      <c r="F1962">
        <v>4</v>
      </c>
      <c r="G1962">
        <v>13</v>
      </c>
      <c r="H1962">
        <v>25.047494661280489</v>
      </c>
      <c r="I1962">
        <v>2.9388000000000001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AD1962" s="14" t="s">
        <v>17</v>
      </c>
    </row>
    <row r="1963" spans="1:30" x14ac:dyDescent="0.2">
      <c r="A1963" t="s">
        <v>143</v>
      </c>
      <c r="B1963" t="s">
        <v>27</v>
      </c>
      <c r="C1963" s="244">
        <v>38639</v>
      </c>
      <c r="D1963" s="244">
        <v>38874</v>
      </c>
      <c r="E1963">
        <v>2006</v>
      </c>
      <c r="F1963">
        <v>4</v>
      </c>
      <c r="G1963">
        <v>14</v>
      </c>
      <c r="H1963">
        <v>62.027027097682932</v>
      </c>
      <c r="I1963">
        <v>1.8505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AD1963" s="14" t="s">
        <v>17</v>
      </c>
    </row>
    <row r="1964" spans="1:30" x14ac:dyDescent="0.2">
      <c r="A1964" t="s">
        <v>143</v>
      </c>
      <c r="B1964" t="s">
        <v>27</v>
      </c>
      <c r="C1964" s="244">
        <v>38992</v>
      </c>
      <c r="D1964" s="244">
        <v>39259</v>
      </c>
      <c r="E1964">
        <v>2007</v>
      </c>
      <c r="F1964">
        <v>1</v>
      </c>
      <c r="G1964">
        <v>1</v>
      </c>
      <c r="H1964" s="9">
        <v>36.944938333333333</v>
      </c>
      <c r="I1964">
        <v>1.9212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20">
        <v>0.50215333333333334</v>
      </c>
      <c r="Y1964" s="14">
        <v>83</v>
      </c>
      <c r="AD1964" s="14">
        <f t="shared" si="6"/>
        <v>6.05004016064257E-3</v>
      </c>
    </row>
    <row r="1965" spans="1:30" x14ac:dyDescent="0.2">
      <c r="A1965" t="s">
        <v>143</v>
      </c>
      <c r="B1965" t="s">
        <v>27</v>
      </c>
      <c r="C1965" s="244">
        <v>38992</v>
      </c>
      <c r="D1965" s="244">
        <v>39259</v>
      </c>
      <c r="E1965">
        <v>2007</v>
      </c>
      <c r="F1965">
        <v>1</v>
      </c>
      <c r="G1965">
        <v>2</v>
      </c>
      <c r="H1965" s="9">
        <v>29.284114999999996</v>
      </c>
      <c r="I1965">
        <v>1.9342999999999999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0.40749000000000002</v>
      </c>
      <c r="Y1965" s="14">
        <v>83</v>
      </c>
      <c r="AD1965" s="14">
        <f t="shared" ref="AD1965:AD2026" si="7">X1965/Y1965</f>
        <v>4.9095180722891572E-3</v>
      </c>
    </row>
    <row r="1966" spans="1:30" x14ac:dyDescent="0.2">
      <c r="A1966" t="s">
        <v>143</v>
      </c>
      <c r="B1966" t="s">
        <v>27</v>
      </c>
      <c r="C1966" s="244">
        <v>38992</v>
      </c>
      <c r="D1966" s="244">
        <v>39259</v>
      </c>
      <c r="E1966">
        <v>2007</v>
      </c>
      <c r="F1966">
        <v>1</v>
      </c>
      <c r="G1966">
        <v>3</v>
      </c>
      <c r="H1966" s="9">
        <v>56.714804999999998</v>
      </c>
      <c r="I1966">
        <v>2.0093999999999999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0.59702666666666671</v>
      </c>
      <c r="Y1966" s="14">
        <v>83</v>
      </c>
      <c r="AD1966" s="14">
        <f t="shared" si="7"/>
        <v>7.1930923694779117E-3</v>
      </c>
    </row>
    <row r="1967" spans="1:30" x14ac:dyDescent="0.2">
      <c r="A1967" t="s">
        <v>143</v>
      </c>
      <c r="B1967" t="s">
        <v>27</v>
      </c>
      <c r="C1967" s="244">
        <v>38992</v>
      </c>
      <c r="D1967" s="244">
        <v>39259</v>
      </c>
      <c r="E1967">
        <v>2007</v>
      </c>
      <c r="F1967">
        <v>1</v>
      </c>
      <c r="G1967">
        <v>4</v>
      </c>
      <c r="H1967" s="9">
        <v>51.765070000000009</v>
      </c>
      <c r="I1967">
        <v>1.8260000000000001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0.58232666666666655</v>
      </c>
      <c r="Y1967" s="14">
        <v>83</v>
      </c>
      <c r="AD1967" s="14">
        <f t="shared" si="7"/>
        <v>7.01598393574297E-3</v>
      </c>
    </row>
    <row r="1968" spans="1:30" x14ac:dyDescent="0.2">
      <c r="A1968" t="s">
        <v>143</v>
      </c>
      <c r="B1968" t="s">
        <v>27</v>
      </c>
      <c r="C1968" s="244">
        <v>38992</v>
      </c>
      <c r="D1968" s="244">
        <v>39259</v>
      </c>
      <c r="E1968">
        <v>2007</v>
      </c>
      <c r="F1968">
        <v>1</v>
      </c>
      <c r="G1968">
        <v>5</v>
      </c>
      <c r="H1968" s="9">
        <v>38.660264999999995</v>
      </c>
      <c r="I1968">
        <v>2.0234000000000001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0.63292999999999999</v>
      </c>
      <c r="Y1968" s="14">
        <v>83</v>
      </c>
      <c r="AD1968" s="14">
        <f t="shared" si="7"/>
        <v>7.6256626506024097E-3</v>
      </c>
    </row>
    <row r="1969" spans="1:30" x14ac:dyDescent="0.2">
      <c r="A1969" t="s">
        <v>143</v>
      </c>
      <c r="B1969" t="s">
        <v>27</v>
      </c>
      <c r="C1969" s="244">
        <v>38992</v>
      </c>
      <c r="D1969" s="244">
        <v>39259</v>
      </c>
      <c r="E1969">
        <v>2007</v>
      </c>
      <c r="F1969">
        <v>1</v>
      </c>
      <c r="G1969">
        <v>6</v>
      </c>
      <c r="H1969" s="9">
        <v>42.352578333333341</v>
      </c>
      <c r="I1969" t="s">
        <v>17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0.63024666666666673</v>
      </c>
      <c r="Y1969" s="14">
        <v>83</v>
      </c>
      <c r="AD1969" s="14">
        <f t="shared" si="7"/>
        <v>7.5933333333333339E-3</v>
      </c>
    </row>
    <row r="1970" spans="1:30" x14ac:dyDescent="0.2">
      <c r="A1970" t="s">
        <v>143</v>
      </c>
      <c r="B1970" t="s">
        <v>27</v>
      </c>
      <c r="C1970" s="244">
        <v>38992</v>
      </c>
      <c r="D1970" s="244">
        <v>39259</v>
      </c>
      <c r="E1970">
        <v>2007</v>
      </c>
      <c r="F1970">
        <v>1</v>
      </c>
      <c r="G1970">
        <v>7</v>
      </c>
      <c r="H1970" s="9">
        <v>50.311403333333331</v>
      </c>
      <c r="I1970">
        <v>2.3559999999999999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0.64963666666666675</v>
      </c>
      <c r="Y1970" s="14">
        <v>83</v>
      </c>
      <c r="AD1970" s="14">
        <f t="shared" si="7"/>
        <v>7.8269477911646589E-3</v>
      </c>
    </row>
    <row r="1971" spans="1:30" x14ac:dyDescent="0.2">
      <c r="A1971" t="s">
        <v>143</v>
      </c>
      <c r="B1971" t="s">
        <v>27</v>
      </c>
      <c r="C1971" s="244">
        <v>38992</v>
      </c>
      <c r="D1971" s="244">
        <v>39259</v>
      </c>
      <c r="E1971">
        <v>2007</v>
      </c>
      <c r="F1971">
        <v>1</v>
      </c>
      <c r="G1971">
        <v>8</v>
      </c>
      <c r="H1971" t="s">
        <v>17</v>
      </c>
      <c r="I1971" s="135" t="s">
        <v>17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4" t="s">
        <v>17</v>
      </c>
      <c r="Y1971" s="14" t="s">
        <v>17</v>
      </c>
      <c r="AD1971" s="14" t="s">
        <v>17</v>
      </c>
    </row>
    <row r="1972" spans="1:30" x14ac:dyDescent="0.2">
      <c r="A1972" t="s">
        <v>143</v>
      </c>
      <c r="B1972" t="s">
        <v>27</v>
      </c>
      <c r="C1972" s="244">
        <v>38992</v>
      </c>
      <c r="D1972" s="244">
        <v>39259</v>
      </c>
      <c r="E1972">
        <v>2007</v>
      </c>
      <c r="F1972">
        <v>1</v>
      </c>
      <c r="G1972">
        <v>9</v>
      </c>
      <c r="H1972" t="s">
        <v>17</v>
      </c>
      <c r="I1972" s="135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AD1972" s="14" t="s">
        <v>17</v>
      </c>
    </row>
    <row r="1973" spans="1:30" x14ac:dyDescent="0.2">
      <c r="A1973" t="s">
        <v>143</v>
      </c>
      <c r="B1973" t="s">
        <v>27</v>
      </c>
      <c r="C1973" s="244">
        <v>38992</v>
      </c>
      <c r="D1973" s="244">
        <v>39259</v>
      </c>
      <c r="E1973">
        <v>2007</v>
      </c>
      <c r="F1973">
        <v>1</v>
      </c>
      <c r="G1973">
        <v>10</v>
      </c>
      <c r="H1973" t="s">
        <v>17</v>
      </c>
      <c r="I1973" s="135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AD1973" s="14" t="s">
        <v>17</v>
      </c>
    </row>
    <row r="1974" spans="1:30" x14ac:dyDescent="0.2">
      <c r="A1974" t="s">
        <v>143</v>
      </c>
      <c r="B1974" t="s">
        <v>27</v>
      </c>
      <c r="C1974" s="244">
        <v>38992</v>
      </c>
      <c r="D1974" s="244">
        <v>39259</v>
      </c>
      <c r="E1974">
        <v>2007</v>
      </c>
      <c r="F1974">
        <v>1</v>
      </c>
      <c r="G1974">
        <v>11</v>
      </c>
      <c r="H1974" t="s">
        <v>17</v>
      </c>
      <c r="I1974" s="135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AD1974" s="14" t="s">
        <v>17</v>
      </c>
    </row>
    <row r="1975" spans="1:30" x14ac:dyDescent="0.2">
      <c r="A1975" t="s">
        <v>143</v>
      </c>
      <c r="B1975" t="s">
        <v>27</v>
      </c>
      <c r="C1975" s="244">
        <v>38992</v>
      </c>
      <c r="D1975" s="244">
        <v>39259</v>
      </c>
      <c r="E1975">
        <v>2007</v>
      </c>
      <c r="F1975">
        <v>1</v>
      </c>
      <c r="G1975">
        <v>12</v>
      </c>
      <c r="H1975" t="s">
        <v>17</v>
      </c>
      <c r="I1975" s="135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AD1975" s="14" t="s">
        <v>17</v>
      </c>
    </row>
    <row r="1976" spans="1:30" x14ac:dyDescent="0.2">
      <c r="A1976" t="s">
        <v>143</v>
      </c>
      <c r="B1976" t="s">
        <v>27</v>
      </c>
      <c r="C1976" s="244">
        <v>38992</v>
      </c>
      <c r="D1976" s="244">
        <v>39259</v>
      </c>
      <c r="E1976">
        <v>2007</v>
      </c>
      <c r="F1976">
        <v>1</v>
      </c>
      <c r="G1976">
        <v>13</v>
      </c>
      <c r="H1976" t="s">
        <v>17</v>
      </c>
      <c r="I1976" s="135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AD1976" s="14" t="s">
        <v>17</v>
      </c>
    </row>
    <row r="1977" spans="1:30" x14ac:dyDescent="0.2">
      <c r="A1977" t="s">
        <v>143</v>
      </c>
      <c r="B1977" t="s">
        <v>27</v>
      </c>
      <c r="C1977" s="244">
        <v>38992</v>
      </c>
      <c r="D1977" s="244">
        <v>39259</v>
      </c>
      <c r="E1977">
        <v>2007</v>
      </c>
      <c r="F1977">
        <v>1</v>
      </c>
      <c r="G1977">
        <v>14</v>
      </c>
      <c r="H1977" t="s">
        <v>17</v>
      </c>
      <c r="I1977" s="135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AD1977" s="14" t="s">
        <v>17</v>
      </c>
    </row>
    <row r="1978" spans="1:30" x14ac:dyDescent="0.2">
      <c r="A1978" t="s">
        <v>143</v>
      </c>
      <c r="B1978" t="s">
        <v>27</v>
      </c>
      <c r="C1978" s="244">
        <v>38992</v>
      </c>
      <c r="D1978" s="244">
        <v>39259</v>
      </c>
      <c r="E1978">
        <v>2007</v>
      </c>
      <c r="F1978">
        <v>2</v>
      </c>
      <c r="G1978">
        <v>1</v>
      </c>
      <c r="H1978" s="9">
        <v>30.556073333333337</v>
      </c>
      <c r="I1978">
        <v>1.9168000000000001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20">
        <v>0.44336999999999999</v>
      </c>
      <c r="Y1978" s="14">
        <v>83</v>
      </c>
      <c r="AD1978" s="14">
        <f t="shared" si="7"/>
        <v>5.3418072289156621E-3</v>
      </c>
    </row>
    <row r="1979" spans="1:30" x14ac:dyDescent="0.2">
      <c r="A1979" t="s">
        <v>143</v>
      </c>
      <c r="B1979" t="s">
        <v>27</v>
      </c>
      <c r="C1979" s="244">
        <v>38992</v>
      </c>
      <c r="D1979" s="244">
        <v>39259</v>
      </c>
      <c r="E1979">
        <v>2007</v>
      </c>
      <c r="F1979">
        <v>2</v>
      </c>
      <c r="G1979">
        <v>2</v>
      </c>
      <c r="H1979" s="9">
        <v>45.906793333333333</v>
      </c>
      <c r="I1979">
        <v>1.8384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0.54884666666666659</v>
      </c>
      <c r="Y1979" s="14">
        <v>83</v>
      </c>
      <c r="AD1979" s="14">
        <f t="shared" si="7"/>
        <v>6.612610441767067E-3</v>
      </c>
    </row>
    <row r="1980" spans="1:30" x14ac:dyDescent="0.2">
      <c r="A1980" t="s">
        <v>143</v>
      </c>
      <c r="B1980" t="s">
        <v>27</v>
      </c>
      <c r="C1980" s="244">
        <v>38992</v>
      </c>
      <c r="D1980" s="244">
        <v>39259</v>
      </c>
      <c r="E1980">
        <v>2007</v>
      </c>
      <c r="F1980">
        <v>2</v>
      </c>
      <c r="G1980">
        <v>3</v>
      </c>
      <c r="H1980" s="9">
        <v>43.34834</v>
      </c>
      <c r="I1980">
        <v>1.8774999999999999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0.55838333333333334</v>
      </c>
      <c r="Y1980" s="14">
        <v>83</v>
      </c>
      <c r="AD1980" s="14">
        <f t="shared" si="7"/>
        <v>6.727510040160643E-3</v>
      </c>
    </row>
    <row r="1981" spans="1:30" x14ac:dyDescent="0.2">
      <c r="A1981" t="s">
        <v>143</v>
      </c>
      <c r="B1981" t="s">
        <v>27</v>
      </c>
      <c r="C1981" s="244">
        <v>38992</v>
      </c>
      <c r="D1981" s="244">
        <v>39259</v>
      </c>
      <c r="E1981">
        <v>2007</v>
      </c>
      <c r="F1981">
        <v>2</v>
      </c>
      <c r="G1981">
        <v>4</v>
      </c>
      <c r="H1981" s="9">
        <v>56.031581666666661</v>
      </c>
      <c r="I1981">
        <v>1.9233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0.63960000000000006</v>
      </c>
      <c r="Y1981" s="14">
        <v>83</v>
      </c>
      <c r="AD1981" s="14">
        <f t="shared" si="7"/>
        <v>7.7060240963855425E-3</v>
      </c>
    </row>
    <row r="1982" spans="1:30" x14ac:dyDescent="0.2">
      <c r="A1982" t="s">
        <v>143</v>
      </c>
      <c r="B1982" t="s">
        <v>27</v>
      </c>
      <c r="C1982" s="244">
        <v>38992</v>
      </c>
      <c r="D1982" s="244">
        <v>39259</v>
      </c>
      <c r="E1982">
        <v>2007</v>
      </c>
      <c r="F1982">
        <v>2</v>
      </c>
      <c r="G1982">
        <v>5</v>
      </c>
      <c r="H1982" s="9">
        <v>62.253275000000009</v>
      </c>
      <c r="I1982">
        <v>2.5339999999999998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0.65969666666666671</v>
      </c>
      <c r="Y1982" s="14">
        <v>83</v>
      </c>
      <c r="AD1982" s="14">
        <f t="shared" si="7"/>
        <v>7.9481526104417683E-3</v>
      </c>
    </row>
    <row r="1983" spans="1:30" x14ac:dyDescent="0.2">
      <c r="A1983" t="s">
        <v>143</v>
      </c>
      <c r="B1983" t="s">
        <v>27</v>
      </c>
      <c r="C1983" s="244">
        <v>38992</v>
      </c>
      <c r="D1983" s="244">
        <v>39259</v>
      </c>
      <c r="E1983">
        <v>2007</v>
      </c>
      <c r="F1983">
        <v>2</v>
      </c>
      <c r="G1983">
        <v>6</v>
      </c>
      <c r="H1983" t="s">
        <v>17</v>
      </c>
      <c r="I1983">
        <v>2.4943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0.66448333333333343</v>
      </c>
      <c r="Y1983" s="14">
        <v>83</v>
      </c>
      <c r="AD1983" s="14">
        <f t="shared" si="7"/>
        <v>8.0058232931726914E-3</v>
      </c>
    </row>
    <row r="1984" spans="1:30" x14ac:dyDescent="0.2">
      <c r="A1984" t="s">
        <v>143</v>
      </c>
      <c r="B1984" t="s">
        <v>27</v>
      </c>
      <c r="C1984" s="244">
        <v>38992</v>
      </c>
      <c r="D1984" s="244">
        <v>39259</v>
      </c>
      <c r="E1984">
        <v>2007</v>
      </c>
      <c r="F1984">
        <v>2</v>
      </c>
      <c r="G1984">
        <v>7</v>
      </c>
      <c r="H1984" t="s">
        <v>17</v>
      </c>
      <c r="I1984">
        <v>2.4049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0.69967666666666661</v>
      </c>
      <c r="Y1984" s="14">
        <v>83</v>
      </c>
      <c r="AD1984" s="14">
        <f t="shared" si="7"/>
        <v>8.4298393574297175E-3</v>
      </c>
    </row>
    <row r="1985" spans="1:30" x14ac:dyDescent="0.2">
      <c r="A1985" t="s">
        <v>143</v>
      </c>
      <c r="B1985" t="s">
        <v>27</v>
      </c>
      <c r="C1985" s="244">
        <v>38992</v>
      </c>
      <c r="D1985" s="244">
        <v>39259</v>
      </c>
      <c r="E1985">
        <v>2007</v>
      </c>
      <c r="F1985">
        <v>2</v>
      </c>
      <c r="G1985">
        <v>8</v>
      </c>
      <c r="H1985" t="s">
        <v>17</v>
      </c>
      <c r="I1985" s="135" t="s">
        <v>17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4" t="s">
        <v>17</v>
      </c>
      <c r="Y1985" s="14" t="s">
        <v>17</v>
      </c>
      <c r="AD1985" s="14" t="s">
        <v>17</v>
      </c>
    </row>
    <row r="1986" spans="1:30" x14ac:dyDescent="0.2">
      <c r="A1986" t="s">
        <v>143</v>
      </c>
      <c r="B1986" t="s">
        <v>27</v>
      </c>
      <c r="C1986" s="244">
        <v>38992</v>
      </c>
      <c r="D1986" s="244">
        <v>39259</v>
      </c>
      <c r="E1986">
        <v>2007</v>
      </c>
      <c r="F1986">
        <v>2</v>
      </c>
      <c r="G1986">
        <v>9</v>
      </c>
      <c r="H1986" t="s">
        <v>17</v>
      </c>
      <c r="I1986" s="135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AD1986" s="14" t="s">
        <v>17</v>
      </c>
    </row>
    <row r="1987" spans="1:30" x14ac:dyDescent="0.2">
      <c r="A1987" t="s">
        <v>143</v>
      </c>
      <c r="B1987" t="s">
        <v>27</v>
      </c>
      <c r="C1987" s="244">
        <v>38992</v>
      </c>
      <c r="D1987" s="244">
        <v>39259</v>
      </c>
      <c r="E1987">
        <v>2007</v>
      </c>
      <c r="F1987">
        <v>2</v>
      </c>
      <c r="G1987">
        <v>10</v>
      </c>
      <c r="H1987" t="s">
        <v>17</v>
      </c>
      <c r="I1987" s="135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AD1987" s="14" t="s">
        <v>17</v>
      </c>
    </row>
    <row r="1988" spans="1:30" x14ac:dyDescent="0.2">
      <c r="A1988" t="s">
        <v>143</v>
      </c>
      <c r="B1988" t="s">
        <v>27</v>
      </c>
      <c r="C1988" s="244">
        <v>38992</v>
      </c>
      <c r="D1988" s="244">
        <v>39259</v>
      </c>
      <c r="E1988">
        <v>2007</v>
      </c>
      <c r="F1988">
        <v>2</v>
      </c>
      <c r="G1988">
        <v>11</v>
      </c>
      <c r="H1988" t="s">
        <v>17</v>
      </c>
      <c r="I1988" s="135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AD1988" s="14" t="s">
        <v>17</v>
      </c>
    </row>
    <row r="1989" spans="1:30" x14ac:dyDescent="0.2">
      <c r="A1989" t="s">
        <v>143</v>
      </c>
      <c r="B1989" t="s">
        <v>27</v>
      </c>
      <c r="C1989" s="244">
        <v>38992</v>
      </c>
      <c r="D1989" s="244">
        <v>39259</v>
      </c>
      <c r="E1989">
        <v>2007</v>
      </c>
      <c r="F1989">
        <v>2</v>
      </c>
      <c r="G1989">
        <v>12</v>
      </c>
      <c r="H1989" t="s">
        <v>17</v>
      </c>
      <c r="I1989" s="135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AD1989" s="14" t="s">
        <v>17</v>
      </c>
    </row>
    <row r="1990" spans="1:30" x14ac:dyDescent="0.2">
      <c r="A1990" t="s">
        <v>143</v>
      </c>
      <c r="B1990" t="s">
        <v>27</v>
      </c>
      <c r="C1990" s="244">
        <v>38992</v>
      </c>
      <c r="D1990" s="244">
        <v>39259</v>
      </c>
      <c r="E1990">
        <v>2007</v>
      </c>
      <c r="F1990">
        <v>2</v>
      </c>
      <c r="G1990">
        <v>13</v>
      </c>
      <c r="H1990" t="s">
        <v>17</v>
      </c>
      <c r="I1990" s="135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AD1990" s="14" t="s">
        <v>17</v>
      </c>
    </row>
    <row r="1991" spans="1:30" x14ac:dyDescent="0.2">
      <c r="A1991" t="s">
        <v>143</v>
      </c>
      <c r="B1991" t="s">
        <v>27</v>
      </c>
      <c r="C1991" s="244">
        <v>38992</v>
      </c>
      <c r="D1991" s="244">
        <v>39259</v>
      </c>
      <c r="E1991">
        <v>2007</v>
      </c>
      <c r="F1991">
        <v>2</v>
      </c>
      <c r="G1991">
        <v>14</v>
      </c>
      <c r="H1991" t="s">
        <v>17</v>
      </c>
      <c r="I1991" s="135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AD1991" s="14" t="s">
        <v>17</v>
      </c>
    </row>
    <row r="1992" spans="1:30" x14ac:dyDescent="0.2">
      <c r="A1992" t="s">
        <v>143</v>
      </c>
      <c r="B1992" t="s">
        <v>27</v>
      </c>
      <c r="C1992" s="244">
        <v>38992</v>
      </c>
      <c r="D1992" s="244">
        <v>39259</v>
      </c>
      <c r="E1992">
        <v>2007</v>
      </c>
      <c r="F1992">
        <v>3</v>
      </c>
      <c r="G1992">
        <v>1</v>
      </c>
      <c r="H1992" s="9">
        <v>45.114545000000014</v>
      </c>
      <c r="I1992">
        <v>1.8542000000000001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20">
        <v>0.52921666666666667</v>
      </c>
      <c r="Y1992" s="14">
        <v>83</v>
      </c>
      <c r="AD1992" s="14">
        <f t="shared" si="7"/>
        <v>6.3761044176706824E-3</v>
      </c>
    </row>
    <row r="1993" spans="1:30" x14ac:dyDescent="0.2">
      <c r="A1993" t="s">
        <v>143</v>
      </c>
      <c r="B1993" t="s">
        <v>27</v>
      </c>
      <c r="C1993" s="244">
        <v>38992</v>
      </c>
      <c r="D1993" s="244">
        <v>39259</v>
      </c>
      <c r="E1993">
        <v>2007</v>
      </c>
      <c r="F1993">
        <v>3</v>
      </c>
      <c r="G1993">
        <v>2</v>
      </c>
      <c r="H1993" s="9">
        <v>39.030949999999997</v>
      </c>
      <c r="I1993" t="s">
        <v>17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0.5196466666666667</v>
      </c>
      <c r="Y1993" s="14">
        <v>83</v>
      </c>
      <c r="AD1993" s="14">
        <f t="shared" si="7"/>
        <v>6.2608032128514063E-3</v>
      </c>
    </row>
    <row r="1994" spans="1:30" x14ac:dyDescent="0.2">
      <c r="A1994" t="s">
        <v>143</v>
      </c>
      <c r="B1994" t="s">
        <v>27</v>
      </c>
      <c r="C1994" s="244">
        <v>38992</v>
      </c>
      <c r="D1994" s="244">
        <v>39259</v>
      </c>
      <c r="E1994">
        <v>2007</v>
      </c>
      <c r="F1994">
        <v>3</v>
      </c>
      <c r="G1994">
        <v>3</v>
      </c>
      <c r="H1994" s="9">
        <v>41.712965000000011</v>
      </c>
      <c r="I1994">
        <v>1.9836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0.65753000000000006</v>
      </c>
      <c r="Y1994" s="14">
        <v>83</v>
      </c>
      <c r="AD1994" s="14">
        <f t="shared" si="7"/>
        <v>7.9220481927710848E-3</v>
      </c>
    </row>
    <row r="1995" spans="1:30" x14ac:dyDescent="0.2">
      <c r="A1995" t="s">
        <v>143</v>
      </c>
      <c r="B1995" t="s">
        <v>27</v>
      </c>
      <c r="C1995" s="244">
        <v>38992</v>
      </c>
      <c r="D1995" s="244">
        <v>39259</v>
      </c>
      <c r="E1995">
        <v>2007</v>
      </c>
      <c r="F1995">
        <v>3</v>
      </c>
      <c r="G1995">
        <v>4</v>
      </c>
      <c r="H1995" s="9">
        <v>46.51733333333334</v>
      </c>
      <c r="I1995">
        <v>2.1753999999999998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0.66180000000000005</v>
      </c>
      <c r="Y1995" s="14">
        <v>83</v>
      </c>
      <c r="AD1995" s="14">
        <f t="shared" si="7"/>
        <v>7.9734939759036148E-3</v>
      </c>
    </row>
    <row r="1996" spans="1:30" x14ac:dyDescent="0.2">
      <c r="A1996" t="s">
        <v>143</v>
      </c>
      <c r="B1996" t="s">
        <v>27</v>
      </c>
      <c r="C1996" s="244">
        <v>38992</v>
      </c>
      <c r="D1996" s="244">
        <v>39259</v>
      </c>
      <c r="E1996">
        <v>2007</v>
      </c>
      <c r="F1996">
        <v>3</v>
      </c>
      <c r="G1996">
        <v>5</v>
      </c>
      <c r="H1996" s="9">
        <v>38.871046666666658</v>
      </c>
      <c r="I1996">
        <v>2.2587000000000002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0.68074333333333337</v>
      </c>
      <c r="Y1996" s="14">
        <v>83</v>
      </c>
      <c r="AD1996" s="14">
        <f t="shared" si="7"/>
        <v>8.2017269076305223E-3</v>
      </c>
    </row>
    <row r="1997" spans="1:30" x14ac:dyDescent="0.2">
      <c r="A1997" t="s">
        <v>143</v>
      </c>
      <c r="B1997" t="s">
        <v>27</v>
      </c>
      <c r="C1997" s="244">
        <v>38992</v>
      </c>
      <c r="D1997" s="244">
        <v>39259</v>
      </c>
      <c r="E1997">
        <v>2007</v>
      </c>
      <c r="F1997">
        <v>3</v>
      </c>
      <c r="G1997">
        <v>6</v>
      </c>
      <c r="H1997" t="s">
        <v>17</v>
      </c>
      <c r="I1997" t="s">
        <v>17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0.64285666666666663</v>
      </c>
      <c r="Y1997" s="14">
        <v>83</v>
      </c>
      <c r="AD1997" s="14">
        <f t="shared" si="7"/>
        <v>7.7452610441767064E-3</v>
      </c>
    </row>
    <row r="1998" spans="1:30" x14ac:dyDescent="0.2">
      <c r="A1998" t="s">
        <v>143</v>
      </c>
      <c r="B1998" t="s">
        <v>27</v>
      </c>
      <c r="C1998" s="244">
        <v>38992</v>
      </c>
      <c r="D1998" s="244">
        <v>39259</v>
      </c>
      <c r="E1998">
        <v>2007</v>
      </c>
      <c r="F1998">
        <v>3</v>
      </c>
      <c r="G1998">
        <v>7</v>
      </c>
      <c r="H1998" t="s">
        <v>17</v>
      </c>
      <c r="I1998" s="135">
        <v>2.39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0.67655999999999994</v>
      </c>
      <c r="Y1998" s="14">
        <v>83</v>
      </c>
      <c r="AD1998" s="14">
        <f t="shared" si="7"/>
        <v>8.151325301204819E-3</v>
      </c>
    </row>
    <row r="1999" spans="1:30" x14ac:dyDescent="0.2">
      <c r="A1999" t="s">
        <v>143</v>
      </c>
      <c r="B1999" t="s">
        <v>27</v>
      </c>
      <c r="C1999" s="244">
        <v>38992</v>
      </c>
      <c r="D1999" s="244">
        <v>39259</v>
      </c>
      <c r="E1999">
        <v>2007</v>
      </c>
      <c r="F1999">
        <v>3</v>
      </c>
      <c r="G1999">
        <v>8</v>
      </c>
      <c r="H1999" t="s">
        <v>17</v>
      </c>
      <c r="I1999" s="135" t="s">
        <v>17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4" t="s">
        <v>17</v>
      </c>
      <c r="Y1999" s="14" t="s">
        <v>17</v>
      </c>
      <c r="AD1999" s="14" t="s">
        <v>17</v>
      </c>
    </row>
    <row r="2000" spans="1:30" x14ac:dyDescent="0.2">
      <c r="A2000" t="s">
        <v>143</v>
      </c>
      <c r="B2000" t="s">
        <v>27</v>
      </c>
      <c r="C2000" s="244">
        <v>38992</v>
      </c>
      <c r="D2000" s="244">
        <v>39259</v>
      </c>
      <c r="E2000">
        <v>2007</v>
      </c>
      <c r="F2000">
        <v>3</v>
      </c>
      <c r="G2000">
        <v>9</v>
      </c>
      <c r="H2000" t="s">
        <v>17</v>
      </c>
      <c r="I2000" s="135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AD2000" s="14" t="s">
        <v>17</v>
      </c>
    </row>
    <row r="2001" spans="1:30" x14ac:dyDescent="0.2">
      <c r="A2001" t="s">
        <v>143</v>
      </c>
      <c r="B2001" t="s">
        <v>27</v>
      </c>
      <c r="C2001" s="244">
        <v>38992</v>
      </c>
      <c r="D2001" s="244">
        <v>39259</v>
      </c>
      <c r="E2001">
        <v>2007</v>
      </c>
      <c r="F2001">
        <v>3</v>
      </c>
      <c r="G2001">
        <v>10</v>
      </c>
      <c r="H2001" t="s">
        <v>17</v>
      </c>
      <c r="I2001" s="135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AD2001" s="14" t="s">
        <v>17</v>
      </c>
    </row>
    <row r="2002" spans="1:30" x14ac:dyDescent="0.2">
      <c r="A2002" t="s">
        <v>143</v>
      </c>
      <c r="B2002" t="s">
        <v>27</v>
      </c>
      <c r="C2002" s="244">
        <v>38992</v>
      </c>
      <c r="D2002" s="244">
        <v>39259</v>
      </c>
      <c r="E2002">
        <v>2007</v>
      </c>
      <c r="F2002">
        <v>3</v>
      </c>
      <c r="G2002">
        <v>11</v>
      </c>
      <c r="H2002" t="s">
        <v>17</v>
      </c>
      <c r="I2002" s="135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AD2002" s="14" t="s">
        <v>17</v>
      </c>
    </row>
    <row r="2003" spans="1:30" x14ac:dyDescent="0.2">
      <c r="A2003" t="s">
        <v>143</v>
      </c>
      <c r="B2003" t="s">
        <v>27</v>
      </c>
      <c r="C2003" s="244">
        <v>38992</v>
      </c>
      <c r="D2003" s="244">
        <v>39259</v>
      </c>
      <c r="E2003">
        <v>2007</v>
      </c>
      <c r="F2003">
        <v>3</v>
      </c>
      <c r="G2003">
        <v>12</v>
      </c>
      <c r="H2003" t="s">
        <v>17</v>
      </c>
      <c r="I2003" s="135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AD2003" s="14" t="s">
        <v>17</v>
      </c>
    </row>
    <row r="2004" spans="1:30" x14ac:dyDescent="0.2">
      <c r="A2004" t="s">
        <v>143</v>
      </c>
      <c r="B2004" t="s">
        <v>27</v>
      </c>
      <c r="C2004" s="244">
        <v>38992</v>
      </c>
      <c r="D2004" s="244">
        <v>39259</v>
      </c>
      <c r="E2004">
        <v>2007</v>
      </c>
      <c r="F2004">
        <v>3</v>
      </c>
      <c r="G2004">
        <v>13</v>
      </c>
      <c r="H2004" t="s">
        <v>17</v>
      </c>
      <c r="I2004" s="135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AD2004" s="14" t="s">
        <v>17</v>
      </c>
    </row>
    <row r="2005" spans="1:30" x14ac:dyDescent="0.2">
      <c r="A2005" t="s">
        <v>143</v>
      </c>
      <c r="B2005" t="s">
        <v>27</v>
      </c>
      <c r="C2005" s="244">
        <v>38992</v>
      </c>
      <c r="D2005" s="244">
        <v>39259</v>
      </c>
      <c r="E2005">
        <v>2007</v>
      </c>
      <c r="F2005">
        <v>3</v>
      </c>
      <c r="G2005">
        <v>14</v>
      </c>
      <c r="H2005" t="s">
        <v>17</v>
      </c>
      <c r="I2005" s="135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AD2005" s="14" t="s">
        <v>17</v>
      </c>
    </row>
    <row r="2006" spans="1:30" x14ac:dyDescent="0.2">
      <c r="A2006" t="s">
        <v>143</v>
      </c>
      <c r="B2006" t="s">
        <v>27</v>
      </c>
      <c r="C2006" s="244">
        <v>38992</v>
      </c>
      <c r="D2006" s="244">
        <v>39259</v>
      </c>
      <c r="E2006">
        <v>2007</v>
      </c>
      <c r="F2006">
        <v>4</v>
      </c>
      <c r="G2006">
        <v>1</v>
      </c>
      <c r="H2006" s="9">
        <v>33.957653333333333</v>
      </c>
      <c r="I2006">
        <v>1.9502999999999999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20">
        <v>0.5390100000000001</v>
      </c>
      <c r="Y2006" s="14">
        <v>83</v>
      </c>
      <c r="AD2006" s="14">
        <f t="shared" si="7"/>
        <v>6.4940963855421698E-3</v>
      </c>
    </row>
    <row r="2007" spans="1:30" x14ac:dyDescent="0.2">
      <c r="A2007" t="s">
        <v>143</v>
      </c>
      <c r="B2007" t="s">
        <v>27</v>
      </c>
      <c r="C2007" s="244">
        <v>38992</v>
      </c>
      <c r="D2007" s="244">
        <v>39259</v>
      </c>
      <c r="E2007">
        <v>2007</v>
      </c>
      <c r="F2007">
        <v>4</v>
      </c>
      <c r="G2007">
        <v>2</v>
      </c>
      <c r="H2007" s="9">
        <v>40.695398333333337</v>
      </c>
      <c r="I2007" t="s">
        <v>17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0.57960999999999996</v>
      </c>
      <c r="Y2007" s="14">
        <v>83</v>
      </c>
      <c r="AD2007" s="14">
        <f t="shared" si="7"/>
        <v>6.9832530120481923E-3</v>
      </c>
    </row>
    <row r="2008" spans="1:30" x14ac:dyDescent="0.2">
      <c r="A2008" t="s">
        <v>143</v>
      </c>
      <c r="B2008" t="s">
        <v>27</v>
      </c>
      <c r="C2008" s="244">
        <v>38992</v>
      </c>
      <c r="D2008" s="244">
        <v>39259</v>
      </c>
      <c r="E2008">
        <v>2007</v>
      </c>
      <c r="F2008">
        <v>4</v>
      </c>
      <c r="G2008">
        <v>3</v>
      </c>
      <c r="H2008" s="9">
        <v>47.280508333333337</v>
      </c>
      <c r="I2008">
        <v>1.9036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0.55779666666666661</v>
      </c>
      <c r="Y2008" s="14">
        <v>83</v>
      </c>
      <c r="AD2008" s="14">
        <f t="shared" si="7"/>
        <v>6.7204417670682724E-3</v>
      </c>
    </row>
    <row r="2009" spans="1:30" x14ac:dyDescent="0.2">
      <c r="A2009" t="s">
        <v>143</v>
      </c>
      <c r="B2009" t="s">
        <v>27</v>
      </c>
      <c r="C2009" s="244">
        <v>38992</v>
      </c>
      <c r="D2009" s="244">
        <v>39259</v>
      </c>
      <c r="E2009">
        <v>2007</v>
      </c>
      <c r="F2009">
        <v>4</v>
      </c>
      <c r="G2009">
        <v>4</v>
      </c>
      <c r="H2009" s="9">
        <v>52.608196666666664</v>
      </c>
      <c r="I2009">
        <v>1.9315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0.65749666666666673</v>
      </c>
      <c r="Y2009" s="14">
        <v>83</v>
      </c>
      <c r="AD2009" s="14">
        <f t="shared" si="7"/>
        <v>7.9216465863453829E-3</v>
      </c>
    </row>
    <row r="2010" spans="1:30" x14ac:dyDescent="0.2">
      <c r="A2010" t="s">
        <v>143</v>
      </c>
      <c r="B2010" t="s">
        <v>27</v>
      </c>
      <c r="C2010" s="244">
        <v>38992</v>
      </c>
      <c r="D2010" s="244">
        <v>39259</v>
      </c>
      <c r="E2010">
        <v>2007</v>
      </c>
      <c r="F2010">
        <v>4</v>
      </c>
      <c r="G2010">
        <v>5</v>
      </c>
      <c r="H2010" s="9">
        <v>46.386503333333344</v>
      </c>
      <c r="I2010">
        <v>1.9682999999999999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0.65559333333333336</v>
      </c>
      <c r="Y2010" s="14">
        <v>83</v>
      </c>
      <c r="AD2010" s="14">
        <f t="shared" si="7"/>
        <v>7.8987148594377513E-3</v>
      </c>
    </row>
    <row r="2011" spans="1:30" x14ac:dyDescent="0.2">
      <c r="A2011" t="s">
        <v>143</v>
      </c>
      <c r="B2011" t="s">
        <v>27</v>
      </c>
      <c r="C2011" s="244">
        <v>38992</v>
      </c>
      <c r="D2011" s="244">
        <v>39259</v>
      </c>
      <c r="E2011">
        <v>2007</v>
      </c>
      <c r="F2011">
        <v>4</v>
      </c>
      <c r="G2011">
        <v>6</v>
      </c>
      <c r="H2011" t="s">
        <v>17</v>
      </c>
      <c r="I2011" t="s">
        <v>17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0.70194666666666661</v>
      </c>
      <c r="Y2011" s="14">
        <v>83</v>
      </c>
      <c r="AD2011" s="14">
        <f t="shared" si="7"/>
        <v>8.4571887550200803E-3</v>
      </c>
    </row>
    <row r="2012" spans="1:30" x14ac:dyDescent="0.2">
      <c r="A2012" t="s">
        <v>143</v>
      </c>
      <c r="B2012" t="s">
        <v>27</v>
      </c>
      <c r="C2012" s="244">
        <v>38992</v>
      </c>
      <c r="D2012" s="244">
        <v>39259</v>
      </c>
      <c r="E2012">
        <v>2007</v>
      </c>
      <c r="F2012">
        <v>4</v>
      </c>
      <c r="G2012">
        <v>7</v>
      </c>
      <c r="H2012" t="s">
        <v>17</v>
      </c>
      <c r="I2012" s="135">
        <v>2.39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1">
        <v>0.70501000000000003</v>
      </c>
      <c r="Y2012" s="14">
        <v>83</v>
      </c>
      <c r="AD2012" s="14">
        <f t="shared" si="7"/>
        <v>8.494096385542169E-3</v>
      </c>
    </row>
    <row r="2013" spans="1:30" x14ac:dyDescent="0.2">
      <c r="A2013" t="s">
        <v>143</v>
      </c>
      <c r="B2013" t="s">
        <v>27</v>
      </c>
      <c r="C2013" s="244">
        <v>38992</v>
      </c>
      <c r="D2013" s="244">
        <v>39259</v>
      </c>
      <c r="E2013">
        <v>2007</v>
      </c>
      <c r="F2013">
        <v>4</v>
      </c>
      <c r="G2013">
        <v>8</v>
      </c>
      <c r="H2013" t="s">
        <v>17</v>
      </c>
      <c r="I2013" s="135" t="s">
        <v>17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4" t="s">
        <v>17</v>
      </c>
      <c r="Y2013" s="14" t="s">
        <v>17</v>
      </c>
      <c r="AD2013" s="14" t="s">
        <v>17</v>
      </c>
    </row>
    <row r="2014" spans="1:30" x14ac:dyDescent="0.2">
      <c r="A2014" t="s">
        <v>143</v>
      </c>
      <c r="B2014" t="s">
        <v>27</v>
      </c>
      <c r="C2014" s="244">
        <v>38992</v>
      </c>
      <c r="D2014" s="244">
        <v>39259</v>
      </c>
      <c r="E2014">
        <v>2007</v>
      </c>
      <c r="F2014">
        <v>4</v>
      </c>
      <c r="G2014">
        <v>9</v>
      </c>
      <c r="H2014" t="s">
        <v>17</v>
      </c>
      <c r="I2014" s="135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AD2014" s="14" t="s">
        <v>17</v>
      </c>
    </row>
    <row r="2015" spans="1:30" x14ac:dyDescent="0.2">
      <c r="A2015" t="s">
        <v>143</v>
      </c>
      <c r="B2015" t="s">
        <v>27</v>
      </c>
      <c r="C2015" s="244">
        <v>38992</v>
      </c>
      <c r="D2015" s="244">
        <v>39259</v>
      </c>
      <c r="E2015">
        <v>2007</v>
      </c>
      <c r="F2015">
        <v>4</v>
      </c>
      <c r="G2015">
        <v>10</v>
      </c>
      <c r="H2015" t="s">
        <v>17</v>
      </c>
      <c r="I2015" s="135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AD2015" s="14" t="s">
        <v>17</v>
      </c>
    </row>
    <row r="2016" spans="1:30" x14ac:dyDescent="0.2">
      <c r="A2016" t="s">
        <v>143</v>
      </c>
      <c r="B2016" t="s">
        <v>27</v>
      </c>
      <c r="C2016" s="244">
        <v>38992</v>
      </c>
      <c r="D2016" s="244">
        <v>39259</v>
      </c>
      <c r="E2016">
        <v>2007</v>
      </c>
      <c r="F2016">
        <v>4</v>
      </c>
      <c r="G2016">
        <v>11</v>
      </c>
      <c r="H2016" t="s">
        <v>17</v>
      </c>
      <c r="I2016" s="135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AD2016" s="14" t="s">
        <v>17</v>
      </c>
    </row>
    <row r="2017" spans="1:30" x14ac:dyDescent="0.2">
      <c r="A2017" t="s">
        <v>143</v>
      </c>
      <c r="B2017" t="s">
        <v>27</v>
      </c>
      <c r="C2017" s="244">
        <v>38992</v>
      </c>
      <c r="D2017" s="244">
        <v>39259</v>
      </c>
      <c r="E2017">
        <v>2007</v>
      </c>
      <c r="F2017">
        <v>4</v>
      </c>
      <c r="G2017">
        <v>12</v>
      </c>
      <c r="H2017" t="s">
        <v>17</v>
      </c>
      <c r="I2017" s="135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AD2017" s="14" t="s">
        <v>17</v>
      </c>
    </row>
    <row r="2018" spans="1:30" x14ac:dyDescent="0.2">
      <c r="A2018" t="s">
        <v>143</v>
      </c>
      <c r="B2018" t="s">
        <v>27</v>
      </c>
      <c r="C2018" s="244">
        <v>38992</v>
      </c>
      <c r="D2018" s="244">
        <v>39259</v>
      </c>
      <c r="E2018">
        <v>2007</v>
      </c>
      <c r="F2018">
        <v>4</v>
      </c>
      <c r="G2018">
        <v>13</v>
      </c>
      <c r="H2018" t="s">
        <v>17</v>
      </c>
      <c r="I2018" s="135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AD2018" s="14" t="s">
        <v>17</v>
      </c>
    </row>
    <row r="2019" spans="1:30" x14ac:dyDescent="0.2">
      <c r="A2019" t="s">
        <v>143</v>
      </c>
      <c r="B2019" t="s">
        <v>27</v>
      </c>
      <c r="C2019" s="244">
        <v>38992</v>
      </c>
      <c r="D2019" s="244">
        <v>39259</v>
      </c>
      <c r="E2019">
        <v>2007</v>
      </c>
      <c r="F2019">
        <v>4</v>
      </c>
      <c r="G2019">
        <v>14</v>
      </c>
      <c r="H2019" t="s">
        <v>17</v>
      </c>
      <c r="I2019" s="135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AD2019" s="14" t="s">
        <v>17</v>
      </c>
    </row>
    <row r="2020" spans="1:30" x14ac:dyDescent="0.2">
      <c r="A2020" t="s">
        <v>143</v>
      </c>
      <c r="B2020" t="s">
        <v>27</v>
      </c>
      <c r="C2020" s="244">
        <v>39367</v>
      </c>
      <c r="D2020" s="244">
        <v>39624</v>
      </c>
      <c r="E2020">
        <v>2008</v>
      </c>
      <c r="F2020">
        <v>1</v>
      </c>
      <c r="G2020">
        <v>1</v>
      </c>
      <c r="H2020">
        <v>39.478870270124993</v>
      </c>
      <c r="I2020">
        <v>1.7091000000000001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22">
        <v>0.42146666666666666</v>
      </c>
      <c r="Y2020" s="14">
        <v>88</v>
      </c>
      <c r="AD2020" s="14">
        <f t="shared" si="7"/>
        <v>4.7893939393939397E-3</v>
      </c>
    </row>
    <row r="2021" spans="1:30" x14ac:dyDescent="0.2">
      <c r="A2021" t="s">
        <v>143</v>
      </c>
      <c r="B2021" t="s">
        <v>27</v>
      </c>
      <c r="C2021" s="244">
        <v>39367</v>
      </c>
      <c r="D2021" s="244">
        <v>39624</v>
      </c>
      <c r="E2021">
        <v>2008</v>
      </c>
      <c r="F2021">
        <v>1</v>
      </c>
      <c r="G2021">
        <v>2</v>
      </c>
      <c r="H2021">
        <v>32.362660605000002</v>
      </c>
      <c r="I2021">
        <v>1.6478999999999999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3">
        <v>0.30358999999999997</v>
      </c>
      <c r="Y2021" s="14">
        <v>88</v>
      </c>
      <c r="AD2021" s="14">
        <f t="shared" si="7"/>
        <v>3.4498863636363633E-3</v>
      </c>
    </row>
    <row r="2022" spans="1:30" x14ac:dyDescent="0.2">
      <c r="A2022" t="s">
        <v>143</v>
      </c>
      <c r="B2022" t="s">
        <v>27</v>
      </c>
      <c r="C2022" s="244">
        <v>39367</v>
      </c>
      <c r="D2022" s="244">
        <v>39624</v>
      </c>
      <c r="E2022">
        <v>2008</v>
      </c>
      <c r="F2022">
        <v>1</v>
      </c>
      <c r="G2022">
        <v>3</v>
      </c>
      <c r="H2022">
        <v>54.159691634812496</v>
      </c>
      <c r="I2022">
        <v>1.5934999999999999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0.59062333333333339</v>
      </c>
      <c r="Y2022" s="14">
        <v>88</v>
      </c>
      <c r="AD2022" s="14">
        <f t="shared" si="7"/>
        <v>6.7116287878787881E-3</v>
      </c>
    </row>
    <row r="2023" spans="1:30" x14ac:dyDescent="0.2">
      <c r="A2023" t="s">
        <v>143</v>
      </c>
      <c r="B2023" t="s">
        <v>27</v>
      </c>
      <c r="C2023" s="244">
        <v>39367</v>
      </c>
      <c r="D2023" s="244">
        <v>39624</v>
      </c>
      <c r="E2023">
        <v>2008</v>
      </c>
      <c r="F2023">
        <v>1</v>
      </c>
      <c r="G2023">
        <v>4</v>
      </c>
      <c r="H2023">
        <v>60.857683132950001</v>
      </c>
      <c r="I2023">
        <v>1.6294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0.54325666666666672</v>
      </c>
      <c r="Y2023" s="14">
        <v>88</v>
      </c>
      <c r="AD2023" s="14">
        <f t="shared" si="7"/>
        <v>6.1733712121212125E-3</v>
      </c>
    </row>
    <row r="2024" spans="1:30" x14ac:dyDescent="0.2">
      <c r="A2024" t="s">
        <v>143</v>
      </c>
      <c r="B2024" t="s">
        <v>27</v>
      </c>
      <c r="C2024" s="244">
        <v>39367</v>
      </c>
      <c r="D2024" s="244">
        <v>39624</v>
      </c>
      <c r="E2024">
        <v>2008</v>
      </c>
      <c r="F2024">
        <v>1</v>
      </c>
      <c r="G2024">
        <v>5</v>
      </c>
      <c r="H2024">
        <v>77.020953836062517</v>
      </c>
      <c r="I2024">
        <v>1.7078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0.70115333333333341</v>
      </c>
      <c r="Y2024" s="14">
        <v>88</v>
      </c>
      <c r="AD2024" s="14">
        <f t="shared" si="7"/>
        <v>7.9676515151515161E-3</v>
      </c>
    </row>
    <row r="2025" spans="1:30" x14ac:dyDescent="0.2">
      <c r="A2025" t="s">
        <v>143</v>
      </c>
      <c r="B2025" t="s">
        <v>27</v>
      </c>
      <c r="C2025" s="244">
        <v>39367</v>
      </c>
      <c r="D2025" s="244">
        <v>39624</v>
      </c>
      <c r="E2025">
        <v>2008</v>
      </c>
      <c r="F2025">
        <v>1</v>
      </c>
      <c r="G2025">
        <v>6</v>
      </c>
      <c r="H2025">
        <v>88.462471529024995</v>
      </c>
      <c r="I2025">
        <v>1.8028999999999999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0.77088000000000001</v>
      </c>
      <c r="Y2025" s="14">
        <v>88</v>
      </c>
      <c r="AD2025" s="14">
        <f t="shared" si="7"/>
        <v>8.7600000000000004E-3</v>
      </c>
    </row>
    <row r="2026" spans="1:30" x14ac:dyDescent="0.2">
      <c r="A2026" t="s">
        <v>143</v>
      </c>
      <c r="B2026" t="s">
        <v>27</v>
      </c>
      <c r="C2026" s="244">
        <v>39367</v>
      </c>
      <c r="D2026" s="244">
        <v>39624</v>
      </c>
      <c r="E2026">
        <v>2008</v>
      </c>
      <c r="F2026">
        <v>1</v>
      </c>
      <c r="G2026">
        <v>7</v>
      </c>
      <c r="H2026">
        <v>87.948338865749989</v>
      </c>
      <c r="I2026">
        <v>2.0708000000000002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0.83687000000000011</v>
      </c>
      <c r="Y2026" s="14">
        <v>88</v>
      </c>
      <c r="AD2026" s="14">
        <f t="shared" si="7"/>
        <v>9.5098863636363645E-3</v>
      </c>
    </row>
    <row r="2027" spans="1:30" x14ac:dyDescent="0.2">
      <c r="A2027" t="s">
        <v>143</v>
      </c>
      <c r="B2027" t="s">
        <v>27</v>
      </c>
      <c r="C2027" s="244">
        <v>39367</v>
      </c>
      <c r="D2027" s="244">
        <v>39624</v>
      </c>
      <c r="E2027">
        <v>2008</v>
      </c>
      <c r="F2027">
        <v>1</v>
      </c>
      <c r="G2027">
        <v>8</v>
      </c>
      <c r="H2027">
        <v>69.261203441512478</v>
      </c>
      <c r="I2027">
        <v>1.8756999999999999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4" t="s">
        <v>17</v>
      </c>
      <c r="Y2027" s="14" t="s">
        <v>17</v>
      </c>
      <c r="AD2027" s="14" t="s">
        <v>17</v>
      </c>
    </row>
    <row r="2028" spans="1:30" x14ac:dyDescent="0.2">
      <c r="A2028" t="s">
        <v>143</v>
      </c>
      <c r="B2028" t="s">
        <v>27</v>
      </c>
      <c r="C2028" s="244">
        <v>39367</v>
      </c>
      <c r="D2028" s="244">
        <v>39624</v>
      </c>
      <c r="E2028">
        <v>2008</v>
      </c>
      <c r="F2028">
        <v>1</v>
      </c>
      <c r="G2028">
        <v>9</v>
      </c>
      <c r="H2028">
        <v>72.296397508500007</v>
      </c>
      <c r="I2028">
        <v>1.8242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AD2028" s="14" t="s">
        <v>17</v>
      </c>
    </row>
    <row r="2029" spans="1:30" x14ac:dyDescent="0.2">
      <c r="A2029" t="s">
        <v>143</v>
      </c>
      <c r="B2029" t="s">
        <v>27</v>
      </c>
      <c r="C2029" s="244">
        <v>39367</v>
      </c>
      <c r="D2029" s="244">
        <v>39624</v>
      </c>
      <c r="E2029">
        <v>2008</v>
      </c>
      <c r="F2029">
        <v>1</v>
      </c>
      <c r="G2029">
        <v>10</v>
      </c>
      <c r="H2029">
        <v>76.902705928124988</v>
      </c>
      <c r="I2029">
        <v>1.6023000000000001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AD2029" s="14" t="s">
        <v>17</v>
      </c>
    </row>
    <row r="2030" spans="1:30" x14ac:dyDescent="0.2">
      <c r="A2030" t="s">
        <v>143</v>
      </c>
      <c r="B2030" t="s">
        <v>27</v>
      </c>
      <c r="C2030" s="244">
        <v>39367</v>
      </c>
      <c r="D2030" s="244">
        <v>39624</v>
      </c>
      <c r="E2030">
        <v>2008</v>
      </c>
      <c r="F2030">
        <v>1</v>
      </c>
      <c r="G2030">
        <v>11</v>
      </c>
      <c r="H2030">
        <v>86.756698256250004</v>
      </c>
      <c r="I2030">
        <v>2.0556000000000001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AD2030" s="14" t="s">
        <v>17</v>
      </c>
    </row>
    <row r="2031" spans="1:30" x14ac:dyDescent="0.2">
      <c r="A2031" t="s">
        <v>143</v>
      </c>
      <c r="B2031" t="s">
        <v>27</v>
      </c>
      <c r="C2031" s="244">
        <v>39367</v>
      </c>
      <c r="D2031" s="244">
        <v>39624</v>
      </c>
      <c r="E2031">
        <v>2008</v>
      </c>
      <c r="F2031">
        <v>1</v>
      </c>
      <c r="G2031">
        <v>12</v>
      </c>
      <c r="H2031">
        <v>86.559618409687516</v>
      </c>
      <c r="I2031">
        <v>1.8919999999999999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AD2031" s="14" t="s">
        <v>17</v>
      </c>
    </row>
    <row r="2032" spans="1:30" x14ac:dyDescent="0.2">
      <c r="A2032" t="s">
        <v>143</v>
      </c>
      <c r="B2032" t="s">
        <v>27</v>
      </c>
      <c r="C2032" s="244">
        <v>39367</v>
      </c>
      <c r="D2032" s="244">
        <v>39624</v>
      </c>
      <c r="E2032">
        <v>2008</v>
      </c>
      <c r="F2032">
        <v>1</v>
      </c>
      <c r="G2032">
        <v>13</v>
      </c>
      <c r="H2032">
        <v>86.381139919593764</v>
      </c>
      <c r="I2032">
        <v>2.1434000000000002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AD2032" s="14" t="s">
        <v>17</v>
      </c>
    </row>
    <row r="2033" spans="1:30" x14ac:dyDescent="0.2">
      <c r="A2033" t="s">
        <v>143</v>
      </c>
      <c r="B2033" t="s">
        <v>27</v>
      </c>
      <c r="C2033" s="244">
        <v>39367</v>
      </c>
      <c r="D2033" s="244">
        <v>39624</v>
      </c>
      <c r="E2033">
        <v>2008</v>
      </c>
      <c r="F2033">
        <v>1</v>
      </c>
      <c r="G2033">
        <v>14</v>
      </c>
      <c r="H2033">
        <v>75.759642818062503</v>
      </c>
      <c r="I2033">
        <v>1.7256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AD2033" s="14" t="s">
        <v>17</v>
      </c>
    </row>
    <row r="2034" spans="1:30" x14ac:dyDescent="0.2">
      <c r="A2034" t="s">
        <v>143</v>
      </c>
      <c r="B2034" t="s">
        <v>27</v>
      </c>
      <c r="C2034" s="244">
        <v>39367</v>
      </c>
      <c r="D2034" s="244">
        <v>39624</v>
      </c>
      <c r="E2034">
        <v>2008</v>
      </c>
      <c r="F2034">
        <v>2</v>
      </c>
      <c r="G2034">
        <v>1</v>
      </c>
      <c r="H2034">
        <v>39.004438054725</v>
      </c>
      <c r="I2034">
        <v>1.6819999999999999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23">
        <v>0.37355999999999995</v>
      </c>
      <c r="Y2034" s="14">
        <v>88</v>
      </c>
      <c r="AD2034" s="14">
        <f t="shared" ref="AD2034:AD2092" si="8">X2034/Y2034</f>
        <v>4.2449999999999996E-3</v>
      </c>
    </row>
    <row r="2035" spans="1:30" x14ac:dyDescent="0.2">
      <c r="A2035" t="s">
        <v>143</v>
      </c>
      <c r="B2035" t="s">
        <v>27</v>
      </c>
      <c r="C2035" s="244">
        <v>39367</v>
      </c>
      <c r="D2035" s="244">
        <v>39624</v>
      </c>
      <c r="E2035">
        <v>2008</v>
      </c>
      <c r="F2035">
        <v>2</v>
      </c>
      <c r="G2035">
        <v>2</v>
      </c>
      <c r="H2035">
        <v>39.554476182375012</v>
      </c>
      <c r="I2035">
        <v>1.6124000000000001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0.48886333333333337</v>
      </c>
      <c r="Y2035" s="14">
        <v>88</v>
      </c>
      <c r="AD2035" s="14">
        <f t="shared" si="8"/>
        <v>5.5552651515151522E-3</v>
      </c>
    </row>
    <row r="2036" spans="1:30" x14ac:dyDescent="0.2">
      <c r="A2036" t="s">
        <v>143</v>
      </c>
      <c r="B2036" t="s">
        <v>27</v>
      </c>
      <c r="C2036" s="244">
        <v>39367</v>
      </c>
      <c r="D2036" s="244">
        <v>39624</v>
      </c>
      <c r="E2036">
        <v>2008</v>
      </c>
      <c r="F2036">
        <v>2</v>
      </c>
      <c r="G2036">
        <v>3</v>
      </c>
      <c r="H2036">
        <v>54.514435358625001</v>
      </c>
      <c r="I2036">
        <v>1.6819999999999999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0.50378666666666672</v>
      </c>
      <c r="Y2036" s="14">
        <v>88</v>
      </c>
      <c r="AD2036" s="14">
        <f t="shared" si="8"/>
        <v>5.7248484848484854E-3</v>
      </c>
    </row>
    <row r="2037" spans="1:30" x14ac:dyDescent="0.2">
      <c r="A2037" t="s">
        <v>143</v>
      </c>
      <c r="B2037" t="s">
        <v>27</v>
      </c>
      <c r="C2037" s="244">
        <v>39367</v>
      </c>
      <c r="D2037" s="244">
        <v>39624</v>
      </c>
      <c r="E2037">
        <v>2008</v>
      </c>
      <c r="F2037">
        <v>2</v>
      </c>
      <c r="G2037">
        <v>4</v>
      </c>
      <c r="H2037">
        <v>55.564156287956251</v>
      </c>
      <c r="I2037">
        <v>2.2877000000000001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0.57888333333333331</v>
      </c>
      <c r="Y2037" s="14">
        <v>88</v>
      </c>
      <c r="AD2037" s="14">
        <f t="shared" si="8"/>
        <v>6.578219696969697E-3</v>
      </c>
    </row>
    <row r="2038" spans="1:30" x14ac:dyDescent="0.2">
      <c r="A2038" t="s">
        <v>143</v>
      </c>
      <c r="B2038" t="s">
        <v>27</v>
      </c>
      <c r="C2038" s="244">
        <v>39367</v>
      </c>
      <c r="D2038" s="244">
        <v>39624</v>
      </c>
      <c r="E2038">
        <v>2008</v>
      </c>
      <c r="F2038">
        <v>2</v>
      </c>
      <c r="G2038">
        <v>5</v>
      </c>
      <c r="H2038">
        <v>79.480816268906239</v>
      </c>
      <c r="I2038">
        <v>1.5875999999999999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0.74839999999999984</v>
      </c>
      <c r="Y2038" s="14">
        <v>88</v>
      </c>
      <c r="AD2038" s="14">
        <f t="shared" si="8"/>
        <v>8.5045454545454521E-3</v>
      </c>
    </row>
    <row r="2039" spans="1:30" x14ac:dyDescent="0.2">
      <c r="A2039" t="s">
        <v>143</v>
      </c>
      <c r="B2039" t="s">
        <v>27</v>
      </c>
      <c r="C2039" s="244">
        <v>39367</v>
      </c>
      <c r="D2039" s="244">
        <v>39624</v>
      </c>
      <c r="E2039">
        <v>2008</v>
      </c>
      <c r="F2039">
        <v>2</v>
      </c>
      <c r="G2039">
        <v>6</v>
      </c>
      <c r="H2039">
        <v>85.345448672549992</v>
      </c>
      <c r="I2039">
        <v>2.0358000000000001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0.83484666666666663</v>
      </c>
      <c r="Y2039" s="14">
        <v>88</v>
      </c>
      <c r="AD2039" s="14">
        <f t="shared" si="8"/>
        <v>9.4868939393939391E-3</v>
      </c>
    </row>
    <row r="2040" spans="1:30" x14ac:dyDescent="0.2">
      <c r="A2040" t="s">
        <v>143</v>
      </c>
      <c r="B2040" t="s">
        <v>27</v>
      </c>
      <c r="C2040" s="244">
        <v>39367</v>
      </c>
      <c r="D2040" s="244">
        <v>39624</v>
      </c>
      <c r="E2040">
        <v>2008</v>
      </c>
      <c r="F2040">
        <v>2</v>
      </c>
      <c r="G2040">
        <v>7</v>
      </c>
      <c r="H2040">
        <v>87.840637412343739</v>
      </c>
      <c r="I2040">
        <v>2.2706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0.8573400000000001</v>
      </c>
      <c r="Y2040" s="14">
        <v>88</v>
      </c>
      <c r="AD2040" s="14">
        <f t="shared" si="8"/>
        <v>9.7425000000000012E-3</v>
      </c>
    </row>
    <row r="2041" spans="1:30" x14ac:dyDescent="0.2">
      <c r="A2041" t="s">
        <v>143</v>
      </c>
      <c r="B2041" t="s">
        <v>27</v>
      </c>
      <c r="C2041" s="244">
        <v>39367</v>
      </c>
      <c r="D2041" s="244">
        <v>39624</v>
      </c>
      <c r="E2041">
        <v>2008</v>
      </c>
      <c r="F2041">
        <v>2</v>
      </c>
      <c r="G2041">
        <v>8</v>
      </c>
      <c r="H2041">
        <v>82.317577572450006</v>
      </c>
      <c r="I2041">
        <v>1.7774000000000001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4" t="s">
        <v>17</v>
      </c>
      <c r="Y2041" s="14" t="s">
        <v>17</v>
      </c>
      <c r="AD2041" s="14" t="s">
        <v>17</v>
      </c>
    </row>
    <row r="2042" spans="1:30" x14ac:dyDescent="0.2">
      <c r="A2042" t="s">
        <v>143</v>
      </c>
      <c r="B2042" t="s">
        <v>27</v>
      </c>
      <c r="C2042" s="244">
        <v>39367</v>
      </c>
      <c r="D2042" s="244">
        <v>39624</v>
      </c>
      <c r="E2042">
        <v>2008</v>
      </c>
      <c r="F2042">
        <v>2</v>
      </c>
      <c r="G2042">
        <v>9</v>
      </c>
      <c r="H2042">
        <v>78.846516015299997</v>
      </c>
      <c r="I2042">
        <v>1.6536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AD2042" s="14" t="s">
        <v>17</v>
      </c>
    </row>
    <row r="2043" spans="1:30" x14ac:dyDescent="0.2">
      <c r="A2043" t="s">
        <v>143</v>
      </c>
      <c r="B2043" t="s">
        <v>27</v>
      </c>
      <c r="C2043" s="244">
        <v>39367</v>
      </c>
      <c r="D2043" s="244">
        <v>39624</v>
      </c>
      <c r="E2043">
        <v>2008</v>
      </c>
      <c r="F2043">
        <v>2</v>
      </c>
      <c r="G2043">
        <v>10</v>
      </c>
      <c r="H2043">
        <v>86.452052647949998</v>
      </c>
      <c r="I2043">
        <v>1.6617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AD2043" s="14" t="s">
        <v>17</v>
      </c>
    </row>
    <row r="2044" spans="1:30" x14ac:dyDescent="0.2">
      <c r="A2044" t="s">
        <v>143</v>
      </c>
      <c r="B2044" t="s">
        <v>27</v>
      </c>
      <c r="C2044" s="244">
        <v>39367</v>
      </c>
      <c r="D2044" s="244">
        <v>39624</v>
      </c>
      <c r="E2044">
        <v>2008</v>
      </c>
      <c r="F2044">
        <v>2</v>
      </c>
      <c r="G2044">
        <v>11</v>
      </c>
      <c r="H2044">
        <v>86.255172882449997</v>
      </c>
      <c r="I2044">
        <v>1.8031999999999999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AD2044" s="14" t="s">
        <v>17</v>
      </c>
    </row>
    <row r="2045" spans="1:30" x14ac:dyDescent="0.2">
      <c r="A2045" t="s">
        <v>143</v>
      </c>
      <c r="B2045" t="s">
        <v>27</v>
      </c>
      <c r="C2045" s="244">
        <v>39367</v>
      </c>
      <c r="D2045" s="244">
        <v>39624</v>
      </c>
      <c r="E2045">
        <v>2008</v>
      </c>
      <c r="F2045">
        <v>2</v>
      </c>
      <c r="G2045">
        <v>12</v>
      </c>
      <c r="H2045">
        <v>84.995142383249984</v>
      </c>
      <c r="I2045">
        <v>1.7528999999999999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AD2045" s="14" t="s">
        <v>17</v>
      </c>
    </row>
    <row r="2046" spans="1:30" x14ac:dyDescent="0.2">
      <c r="A2046" t="s">
        <v>143</v>
      </c>
      <c r="B2046" t="s">
        <v>27</v>
      </c>
      <c r="C2046" s="244">
        <v>39367</v>
      </c>
      <c r="D2046" s="244">
        <v>39624</v>
      </c>
      <c r="E2046">
        <v>2008</v>
      </c>
      <c r="F2046">
        <v>2</v>
      </c>
      <c r="G2046">
        <v>13</v>
      </c>
      <c r="H2046">
        <v>90.271520098650001</v>
      </c>
      <c r="I2046">
        <v>2.1920999999999999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AD2046" s="14" t="s">
        <v>17</v>
      </c>
    </row>
    <row r="2047" spans="1:30" x14ac:dyDescent="0.2">
      <c r="A2047" t="s">
        <v>143</v>
      </c>
      <c r="B2047" t="s">
        <v>27</v>
      </c>
      <c r="C2047" s="244">
        <v>39367</v>
      </c>
      <c r="D2047" s="244">
        <v>39624</v>
      </c>
      <c r="E2047">
        <v>2008</v>
      </c>
      <c r="F2047">
        <v>2</v>
      </c>
      <c r="G2047">
        <v>14</v>
      </c>
      <c r="H2047">
        <v>87.347937795937483</v>
      </c>
      <c r="I2047">
        <v>1.8804000000000001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AD2047" s="14" t="s">
        <v>17</v>
      </c>
    </row>
    <row r="2048" spans="1:30" x14ac:dyDescent="0.2">
      <c r="A2048" t="s">
        <v>143</v>
      </c>
      <c r="B2048" t="s">
        <v>27</v>
      </c>
      <c r="C2048" s="244">
        <v>39367</v>
      </c>
      <c r="D2048" s="244">
        <v>39624</v>
      </c>
      <c r="E2048">
        <v>2008</v>
      </c>
      <c r="F2048">
        <v>3</v>
      </c>
      <c r="G2048">
        <v>1</v>
      </c>
      <c r="H2048">
        <v>35.035107705674996</v>
      </c>
      <c r="I2048">
        <v>1.7064999999999999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23">
        <v>0.41044333333333333</v>
      </c>
      <c r="Y2048" s="14">
        <v>88</v>
      </c>
      <c r="AD2048" s="14">
        <f t="shared" si="8"/>
        <v>4.6641287878787874E-3</v>
      </c>
    </row>
    <row r="2049" spans="1:30" x14ac:dyDescent="0.2">
      <c r="A2049" t="s">
        <v>143</v>
      </c>
      <c r="B2049" t="s">
        <v>27</v>
      </c>
      <c r="C2049" s="244">
        <v>39367</v>
      </c>
      <c r="D2049" s="244">
        <v>39624</v>
      </c>
      <c r="E2049">
        <v>2008</v>
      </c>
      <c r="F2049">
        <v>3</v>
      </c>
      <c r="G2049">
        <v>2</v>
      </c>
      <c r="H2049">
        <v>49.232695470750009</v>
      </c>
      <c r="I2049">
        <v>1.5462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0.49426333333333333</v>
      </c>
      <c r="Y2049" s="14">
        <v>88</v>
      </c>
      <c r="AD2049" s="14">
        <f t="shared" si="8"/>
        <v>5.6166287878787876E-3</v>
      </c>
    </row>
    <row r="2050" spans="1:30" x14ac:dyDescent="0.2">
      <c r="A2050" t="s">
        <v>143</v>
      </c>
      <c r="B2050" t="s">
        <v>27</v>
      </c>
      <c r="C2050" s="244">
        <v>39367</v>
      </c>
      <c r="D2050" s="244">
        <v>39624</v>
      </c>
      <c r="E2050">
        <v>2008</v>
      </c>
      <c r="F2050">
        <v>3</v>
      </c>
      <c r="G2050">
        <v>3</v>
      </c>
      <c r="H2050">
        <v>62.629601022449997</v>
      </c>
      <c r="I2050">
        <v>1.6949000000000001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0.71251666666666669</v>
      </c>
      <c r="Y2050" s="14">
        <v>88</v>
      </c>
      <c r="AD2050" s="14">
        <f t="shared" si="8"/>
        <v>8.0967803030303036E-3</v>
      </c>
    </row>
    <row r="2051" spans="1:30" x14ac:dyDescent="0.2">
      <c r="A2051" t="s">
        <v>143</v>
      </c>
      <c r="B2051" t="s">
        <v>27</v>
      </c>
      <c r="C2051" s="244">
        <v>39367</v>
      </c>
      <c r="D2051" s="244">
        <v>39624</v>
      </c>
      <c r="E2051">
        <v>2008</v>
      </c>
      <c r="F2051">
        <v>3</v>
      </c>
      <c r="G2051">
        <v>4</v>
      </c>
      <c r="H2051">
        <v>78.371685811237512</v>
      </c>
      <c r="I2051">
        <v>1.6043000000000001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0.7602133333333333</v>
      </c>
      <c r="Y2051" s="14">
        <v>88</v>
      </c>
      <c r="AD2051" s="14">
        <f t="shared" si="8"/>
        <v>8.6387878787878777E-3</v>
      </c>
    </row>
    <row r="2052" spans="1:30" x14ac:dyDescent="0.2">
      <c r="A2052" t="s">
        <v>143</v>
      </c>
      <c r="B2052" t="s">
        <v>27</v>
      </c>
      <c r="C2052" s="244">
        <v>39367</v>
      </c>
      <c r="D2052" s="244">
        <v>39624</v>
      </c>
      <c r="E2052">
        <v>2008</v>
      </c>
      <c r="F2052">
        <v>3</v>
      </c>
      <c r="G2052">
        <v>5</v>
      </c>
      <c r="H2052">
        <v>82.755977371031264</v>
      </c>
      <c r="I2052">
        <v>1.9112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0.80636333333333343</v>
      </c>
      <c r="Y2052" s="14">
        <v>88</v>
      </c>
      <c r="AD2052" s="14">
        <f t="shared" si="8"/>
        <v>9.1632196969696975E-3</v>
      </c>
    </row>
    <row r="2053" spans="1:30" x14ac:dyDescent="0.2">
      <c r="A2053" t="s">
        <v>143</v>
      </c>
      <c r="B2053" t="s">
        <v>27</v>
      </c>
      <c r="C2053" s="244">
        <v>39367</v>
      </c>
      <c r="D2053" s="244">
        <v>39624</v>
      </c>
      <c r="E2053">
        <v>2008</v>
      </c>
      <c r="F2053">
        <v>3</v>
      </c>
      <c r="G2053">
        <v>6</v>
      </c>
      <c r="H2053">
        <v>85.24778948028748</v>
      </c>
      <c r="I2053">
        <v>1.8553999999999999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0.83979666666666664</v>
      </c>
      <c r="Y2053" s="14">
        <v>88</v>
      </c>
      <c r="AD2053" s="14">
        <f t="shared" si="8"/>
        <v>9.5431439393939398E-3</v>
      </c>
    </row>
    <row r="2054" spans="1:30" x14ac:dyDescent="0.2">
      <c r="A2054" t="s">
        <v>143</v>
      </c>
      <c r="B2054" t="s">
        <v>27</v>
      </c>
      <c r="C2054" s="244">
        <v>39367</v>
      </c>
      <c r="D2054" s="244">
        <v>39624</v>
      </c>
      <c r="E2054">
        <v>2008</v>
      </c>
      <c r="F2054">
        <v>3</v>
      </c>
      <c r="G2054">
        <v>7</v>
      </c>
      <c r="H2054">
        <v>90.822783442049996</v>
      </c>
      <c r="I2054">
        <v>2.0398999999999998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0.84782000000000002</v>
      </c>
      <c r="Y2054" s="14">
        <v>88</v>
      </c>
      <c r="AD2054" s="14">
        <f t="shared" si="8"/>
        <v>9.6343181818181814E-3</v>
      </c>
    </row>
    <row r="2055" spans="1:30" x14ac:dyDescent="0.2">
      <c r="A2055" t="s">
        <v>143</v>
      </c>
      <c r="B2055" t="s">
        <v>27</v>
      </c>
      <c r="C2055" s="244">
        <v>39367</v>
      </c>
      <c r="D2055" s="244">
        <v>39624</v>
      </c>
      <c r="E2055">
        <v>2008</v>
      </c>
      <c r="F2055">
        <v>3</v>
      </c>
      <c r="G2055">
        <v>8</v>
      </c>
      <c r="H2055">
        <v>76.059647276250004</v>
      </c>
      <c r="I2055">
        <v>1.6982999999999999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4" t="s">
        <v>17</v>
      </c>
      <c r="Y2055" s="14" t="s">
        <v>17</v>
      </c>
      <c r="AD2055" s="14" t="s">
        <v>17</v>
      </c>
    </row>
    <row r="2056" spans="1:30" x14ac:dyDescent="0.2">
      <c r="A2056" t="s">
        <v>143</v>
      </c>
      <c r="B2056" t="s">
        <v>27</v>
      </c>
      <c r="C2056" s="244">
        <v>39367</v>
      </c>
      <c r="D2056" s="244">
        <v>39624</v>
      </c>
      <c r="E2056">
        <v>2008</v>
      </c>
      <c r="F2056">
        <v>3</v>
      </c>
      <c r="G2056">
        <v>9</v>
      </c>
      <c r="H2056">
        <v>38.044866739274994</v>
      </c>
      <c r="I2056">
        <v>1.8661000000000001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AD2056" s="14" t="s">
        <v>17</v>
      </c>
    </row>
    <row r="2057" spans="1:30" x14ac:dyDescent="0.2">
      <c r="A2057" t="s">
        <v>143</v>
      </c>
      <c r="B2057" t="s">
        <v>27</v>
      </c>
      <c r="C2057" s="244">
        <v>39367</v>
      </c>
      <c r="D2057" s="244">
        <v>39624</v>
      </c>
      <c r="E2057">
        <v>2008</v>
      </c>
      <c r="F2057">
        <v>3</v>
      </c>
      <c r="G2057">
        <v>10</v>
      </c>
      <c r="H2057">
        <v>84.78589979062501</v>
      </c>
      <c r="I2057">
        <v>1.9549000000000001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AD2057" s="14" t="s">
        <v>17</v>
      </c>
    </row>
    <row r="2058" spans="1:30" x14ac:dyDescent="0.2">
      <c r="A2058" t="s">
        <v>143</v>
      </c>
      <c r="B2058" t="s">
        <v>27</v>
      </c>
      <c r="C2058" s="244">
        <v>39367</v>
      </c>
      <c r="D2058" s="244">
        <v>39624</v>
      </c>
      <c r="E2058">
        <v>2008</v>
      </c>
      <c r="F2058">
        <v>3</v>
      </c>
      <c r="G2058">
        <v>11</v>
      </c>
      <c r="H2058">
        <v>87.31832361615001</v>
      </c>
      <c r="I2058">
        <v>1.8559000000000001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AD2058" s="14" t="s">
        <v>17</v>
      </c>
    </row>
    <row r="2059" spans="1:30" x14ac:dyDescent="0.2">
      <c r="A2059" t="s">
        <v>143</v>
      </c>
      <c r="B2059" t="s">
        <v>27</v>
      </c>
      <c r="C2059" s="244">
        <v>39367</v>
      </c>
      <c r="D2059" s="244">
        <v>39624</v>
      </c>
      <c r="E2059">
        <v>2008</v>
      </c>
      <c r="F2059">
        <v>3</v>
      </c>
      <c r="G2059">
        <v>12</v>
      </c>
      <c r="H2059">
        <v>84.78589979062501</v>
      </c>
      <c r="I2059">
        <v>1.8804000000000001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AD2059" s="14" t="s">
        <v>17</v>
      </c>
    </row>
    <row r="2060" spans="1:30" x14ac:dyDescent="0.2">
      <c r="A2060" t="s">
        <v>143</v>
      </c>
      <c r="B2060" t="s">
        <v>27</v>
      </c>
      <c r="C2060" s="244">
        <v>39367</v>
      </c>
      <c r="D2060" s="244">
        <v>39624</v>
      </c>
      <c r="E2060">
        <v>2008</v>
      </c>
      <c r="F2060">
        <v>3</v>
      </c>
      <c r="G2060">
        <v>13</v>
      </c>
      <c r="H2060">
        <v>88.096841212875006</v>
      </c>
      <c r="I2060">
        <v>2.0989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AD2060" s="14" t="s">
        <v>17</v>
      </c>
    </row>
    <row r="2061" spans="1:30" x14ac:dyDescent="0.2">
      <c r="A2061" t="s">
        <v>143</v>
      </c>
      <c r="B2061" t="s">
        <v>27</v>
      </c>
      <c r="C2061" s="244">
        <v>39367</v>
      </c>
      <c r="D2061" s="244">
        <v>39624</v>
      </c>
      <c r="E2061">
        <v>2008</v>
      </c>
      <c r="F2061">
        <v>3</v>
      </c>
      <c r="G2061">
        <v>14</v>
      </c>
      <c r="H2061">
        <v>86.874946164187506</v>
      </c>
      <c r="I2061">
        <v>1.7989999999999999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AD2061" s="14" t="s">
        <v>17</v>
      </c>
    </row>
    <row r="2062" spans="1:30" x14ac:dyDescent="0.2">
      <c r="A2062" t="s">
        <v>143</v>
      </c>
      <c r="B2062" t="s">
        <v>27</v>
      </c>
      <c r="C2062" s="244">
        <v>39367</v>
      </c>
      <c r="D2062" s="244">
        <v>39624</v>
      </c>
      <c r="E2062">
        <v>2008</v>
      </c>
      <c r="F2062">
        <v>4</v>
      </c>
      <c r="G2062">
        <v>1</v>
      </c>
      <c r="H2062">
        <v>40.388198682975002</v>
      </c>
      <c r="I2062">
        <v>1.5622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23">
        <v>0.46617333333333333</v>
      </c>
      <c r="Y2062" s="14">
        <v>88</v>
      </c>
      <c r="AD2062" s="14">
        <f t="shared" si="8"/>
        <v>5.2974242424242424E-3</v>
      </c>
    </row>
    <row r="2063" spans="1:30" x14ac:dyDescent="0.2">
      <c r="A2063" t="s">
        <v>143</v>
      </c>
      <c r="B2063" t="s">
        <v>27</v>
      </c>
      <c r="C2063" s="244">
        <v>39367</v>
      </c>
      <c r="D2063" s="244">
        <v>39624</v>
      </c>
      <c r="E2063">
        <v>2008</v>
      </c>
      <c r="F2063">
        <v>4</v>
      </c>
      <c r="G2063">
        <v>2</v>
      </c>
      <c r="H2063">
        <v>47.980630380375004</v>
      </c>
      <c r="I2063">
        <v>1.7061999999999999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0.49865999999999994</v>
      </c>
      <c r="Y2063" s="14">
        <v>88</v>
      </c>
      <c r="AD2063" s="14">
        <f t="shared" si="8"/>
        <v>5.6665909090909084E-3</v>
      </c>
    </row>
    <row r="2064" spans="1:30" x14ac:dyDescent="0.2">
      <c r="A2064" t="s">
        <v>143</v>
      </c>
      <c r="B2064" t="s">
        <v>27</v>
      </c>
      <c r="C2064" s="244">
        <v>39367</v>
      </c>
      <c r="D2064" s="244">
        <v>39624</v>
      </c>
      <c r="E2064">
        <v>2008</v>
      </c>
      <c r="F2064">
        <v>4</v>
      </c>
      <c r="G2064">
        <v>3</v>
      </c>
      <c r="H2064">
        <v>52.279605557850005</v>
      </c>
      <c r="I2064">
        <v>1.8234999999999999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0.53280666666666665</v>
      </c>
      <c r="Y2064" s="14">
        <v>88</v>
      </c>
      <c r="AD2064" s="14">
        <f t="shared" si="8"/>
        <v>6.0546212121212117E-3</v>
      </c>
    </row>
    <row r="2065" spans="1:30" x14ac:dyDescent="0.2">
      <c r="A2065" t="s">
        <v>143</v>
      </c>
      <c r="B2065" t="s">
        <v>27</v>
      </c>
      <c r="C2065" s="244">
        <v>39367</v>
      </c>
      <c r="D2065" s="244">
        <v>39624</v>
      </c>
      <c r="E2065">
        <v>2008</v>
      </c>
      <c r="F2065">
        <v>4</v>
      </c>
      <c r="G2065">
        <v>4</v>
      </c>
      <c r="H2065">
        <v>82.534145314499995</v>
      </c>
      <c r="I2065">
        <v>1.7545999999999999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0.72139666666666669</v>
      </c>
      <c r="Y2065" s="14">
        <v>88</v>
      </c>
      <c r="AD2065" s="14">
        <f t="shared" si="8"/>
        <v>8.1976893939393943E-3</v>
      </c>
    </row>
    <row r="2066" spans="1:30" x14ac:dyDescent="0.2">
      <c r="A2066" t="s">
        <v>143</v>
      </c>
      <c r="B2066" t="s">
        <v>27</v>
      </c>
      <c r="C2066" s="244">
        <v>39367</v>
      </c>
      <c r="D2066" s="244">
        <v>39624</v>
      </c>
      <c r="E2066">
        <v>2008</v>
      </c>
      <c r="F2066">
        <v>4</v>
      </c>
      <c r="G2066">
        <v>5</v>
      </c>
      <c r="H2066">
        <v>87.869586959549991</v>
      </c>
      <c r="I2066">
        <v>1.7096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0.77160666666666666</v>
      </c>
      <c r="Y2066" s="14">
        <v>88</v>
      </c>
      <c r="AD2066" s="14">
        <f t="shared" si="8"/>
        <v>8.7682575757575751E-3</v>
      </c>
    </row>
    <row r="2067" spans="1:30" x14ac:dyDescent="0.2">
      <c r="A2067" t="s">
        <v>143</v>
      </c>
      <c r="B2067" t="s">
        <v>27</v>
      </c>
      <c r="C2067" s="244">
        <v>39367</v>
      </c>
      <c r="D2067" s="244">
        <v>39624</v>
      </c>
      <c r="E2067">
        <v>2008</v>
      </c>
      <c r="F2067">
        <v>4</v>
      </c>
      <c r="G2067">
        <v>6</v>
      </c>
      <c r="H2067">
        <v>88.16490660780002</v>
      </c>
      <c r="I2067">
        <v>1.7991999999999999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0.84624999999999995</v>
      </c>
      <c r="Y2067" s="14">
        <v>88</v>
      </c>
      <c r="AD2067" s="14">
        <f t="shared" si="8"/>
        <v>9.6164772727272713E-3</v>
      </c>
    </row>
    <row r="2068" spans="1:30" x14ac:dyDescent="0.2">
      <c r="A2068" t="s">
        <v>143</v>
      </c>
      <c r="B2068" t="s">
        <v>27</v>
      </c>
      <c r="C2068" s="244">
        <v>39367</v>
      </c>
      <c r="D2068" s="244">
        <v>39624</v>
      </c>
      <c r="E2068">
        <v>2008</v>
      </c>
      <c r="F2068">
        <v>4</v>
      </c>
      <c r="G2068">
        <v>7</v>
      </c>
      <c r="H2068">
        <v>86.686952180400013</v>
      </c>
      <c r="I2068">
        <v>2.2395999999999998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4">
        <v>0.83652000000000004</v>
      </c>
      <c r="Y2068" s="14">
        <v>88</v>
      </c>
      <c r="AD2068" s="14">
        <f t="shared" si="8"/>
        <v>9.5059090909090909E-3</v>
      </c>
    </row>
    <row r="2069" spans="1:30" x14ac:dyDescent="0.2">
      <c r="A2069" t="s">
        <v>143</v>
      </c>
      <c r="B2069" t="s">
        <v>27</v>
      </c>
      <c r="C2069" s="244">
        <v>39367</v>
      </c>
      <c r="D2069" s="244">
        <v>39624</v>
      </c>
      <c r="E2069">
        <v>2008</v>
      </c>
      <c r="F2069">
        <v>4</v>
      </c>
      <c r="G2069">
        <v>8</v>
      </c>
      <c r="H2069">
        <v>79.11781028394374</v>
      </c>
      <c r="I2069">
        <v>1.6009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4" t="s">
        <v>17</v>
      </c>
      <c r="Y2069" s="14" t="s">
        <v>17</v>
      </c>
      <c r="AD2069" s="14" t="s">
        <v>17</v>
      </c>
    </row>
    <row r="2070" spans="1:30" x14ac:dyDescent="0.2">
      <c r="A2070" t="s">
        <v>143</v>
      </c>
      <c r="B2070" t="s">
        <v>27</v>
      </c>
      <c r="C2070" s="244">
        <v>39367</v>
      </c>
      <c r="D2070" s="244">
        <v>39624</v>
      </c>
      <c r="E2070">
        <v>2008</v>
      </c>
      <c r="F2070">
        <v>4</v>
      </c>
      <c r="G2070">
        <v>9</v>
      </c>
      <c r="H2070">
        <v>82.317577572450006</v>
      </c>
      <c r="I2070">
        <v>1.6544000000000001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AD2070" s="14" t="s">
        <v>17</v>
      </c>
    </row>
    <row r="2071" spans="1:30" x14ac:dyDescent="0.2">
      <c r="A2071" t="s">
        <v>143</v>
      </c>
      <c r="B2071" t="s">
        <v>27</v>
      </c>
      <c r="C2071" s="244">
        <v>39367</v>
      </c>
      <c r="D2071" s="244">
        <v>39624</v>
      </c>
      <c r="E2071">
        <v>2008</v>
      </c>
      <c r="F2071">
        <v>4</v>
      </c>
      <c r="G2071">
        <v>10</v>
      </c>
      <c r="H2071">
        <v>89.732603939343761</v>
      </c>
      <c r="I2071">
        <v>1.8035000000000001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AD2071" s="14" t="s">
        <v>17</v>
      </c>
    </row>
    <row r="2072" spans="1:30" x14ac:dyDescent="0.2">
      <c r="A2072" t="s">
        <v>143</v>
      </c>
      <c r="B2072" t="s">
        <v>27</v>
      </c>
      <c r="C2072" s="244">
        <v>39367</v>
      </c>
      <c r="D2072" s="244">
        <v>39624</v>
      </c>
      <c r="E2072">
        <v>2008</v>
      </c>
      <c r="F2072">
        <v>4</v>
      </c>
      <c r="G2072">
        <v>11</v>
      </c>
      <c r="H2072">
        <v>84.036996373687487</v>
      </c>
      <c r="I2072">
        <v>1.6778999999999999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AD2072" s="14" t="s">
        <v>17</v>
      </c>
    </row>
    <row r="2073" spans="1:30" x14ac:dyDescent="0.2">
      <c r="A2073" t="s">
        <v>143</v>
      </c>
      <c r="B2073" t="s">
        <v>27</v>
      </c>
      <c r="C2073" s="244">
        <v>39367</v>
      </c>
      <c r="D2073" s="244">
        <v>39624</v>
      </c>
      <c r="E2073">
        <v>2008</v>
      </c>
      <c r="F2073">
        <v>4</v>
      </c>
      <c r="G2073">
        <v>12</v>
      </c>
      <c r="H2073">
        <v>80.312187273656235</v>
      </c>
      <c r="I2073">
        <v>1.966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AD2073" s="14" t="s">
        <v>17</v>
      </c>
    </row>
    <row r="2074" spans="1:30" x14ac:dyDescent="0.2">
      <c r="A2074" t="s">
        <v>143</v>
      </c>
      <c r="B2074" t="s">
        <v>27</v>
      </c>
      <c r="C2074" s="244">
        <v>39367</v>
      </c>
      <c r="D2074" s="244">
        <v>39624</v>
      </c>
      <c r="E2074">
        <v>2008</v>
      </c>
      <c r="F2074">
        <v>4</v>
      </c>
      <c r="G2074">
        <v>13</v>
      </c>
      <c r="H2074">
        <v>89.850851847281248</v>
      </c>
      <c r="I2074">
        <v>2.2736000000000001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AD2074" s="14" t="s">
        <v>17</v>
      </c>
    </row>
    <row r="2075" spans="1:30" x14ac:dyDescent="0.2">
      <c r="A2075" t="s">
        <v>143</v>
      </c>
      <c r="B2075" t="s">
        <v>27</v>
      </c>
      <c r="C2075" s="244">
        <v>39367</v>
      </c>
      <c r="D2075" s="244">
        <v>39624</v>
      </c>
      <c r="E2075">
        <v>2008</v>
      </c>
      <c r="F2075">
        <v>4</v>
      </c>
      <c r="G2075">
        <v>14</v>
      </c>
      <c r="H2075">
        <v>81.94536568514998</v>
      </c>
      <c r="I2075">
        <v>1.59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AD2075" s="14" t="s">
        <v>17</v>
      </c>
    </row>
    <row r="2076" spans="1:30" x14ac:dyDescent="0.2">
      <c r="A2076" t="s">
        <v>143</v>
      </c>
      <c r="B2076" t="s">
        <v>134</v>
      </c>
      <c r="C2076" s="244">
        <v>39721</v>
      </c>
      <c r="D2076" s="244">
        <v>39982</v>
      </c>
      <c r="E2076">
        <v>2009</v>
      </c>
      <c r="F2076">
        <v>1</v>
      </c>
      <c r="G2076">
        <v>1</v>
      </c>
      <c r="H2076">
        <v>22.39</v>
      </c>
      <c r="I2076" s="35">
        <v>1.8003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25">
        <v>0.27936</v>
      </c>
      <c r="Y2076" s="14">
        <v>102</v>
      </c>
      <c r="AD2076" s="14">
        <f t="shared" si="8"/>
        <v>2.7388235294117645E-3</v>
      </c>
    </row>
    <row r="2077" spans="1:30" x14ac:dyDescent="0.2">
      <c r="A2077" t="s">
        <v>143</v>
      </c>
      <c r="B2077" t="s">
        <v>134</v>
      </c>
      <c r="C2077" s="244">
        <v>39721</v>
      </c>
      <c r="D2077" s="244">
        <v>39982</v>
      </c>
      <c r="E2077">
        <v>2009</v>
      </c>
      <c r="F2077">
        <v>1</v>
      </c>
      <c r="G2077">
        <v>2</v>
      </c>
      <c r="H2077">
        <v>20.91</v>
      </c>
      <c r="I2077" s="35">
        <v>1.7925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0.23750000000000002</v>
      </c>
      <c r="Y2077" s="14">
        <v>102</v>
      </c>
      <c r="AD2077" s="14">
        <f t="shared" si="8"/>
        <v>2.3284313725490196E-3</v>
      </c>
    </row>
    <row r="2078" spans="1:30" x14ac:dyDescent="0.2">
      <c r="A2078" t="s">
        <v>143</v>
      </c>
      <c r="B2078" t="s">
        <v>134</v>
      </c>
      <c r="C2078" s="244">
        <v>39721</v>
      </c>
      <c r="D2078" s="244">
        <v>39982</v>
      </c>
      <c r="E2078">
        <v>2009</v>
      </c>
      <c r="F2078">
        <v>1</v>
      </c>
      <c r="G2078">
        <v>3</v>
      </c>
      <c r="H2078">
        <v>21.24</v>
      </c>
      <c r="I2078" s="35">
        <v>1.8452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0.3808766666666667</v>
      </c>
      <c r="Y2078" s="14">
        <v>102</v>
      </c>
      <c r="AD2078" s="14">
        <f t="shared" si="8"/>
        <v>3.7340849673202616E-3</v>
      </c>
    </row>
    <row r="2079" spans="1:30" x14ac:dyDescent="0.2">
      <c r="A2079" t="s">
        <v>143</v>
      </c>
      <c r="B2079" t="s">
        <v>134</v>
      </c>
      <c r="C2079" s="244">
        <v>39721</v>
      </c>
      <c r="D2079" s="244">
        <v>39982</v>
      </c>
      <c r="E2079">
        <v>2009</v>
      </c>
      <c r="F2079">
        <v>1</v>
      </c>
      <c r="G2079">
        <v>4</v>
      </c>
      <c r="H2079">
        <v>35.380000000000003</v>
      </c>
      <c r="I2079" s="35">
        <v>1.7745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0.35829666666666665</v>
      </c>
      <c r="Y2079" s="14">
        <v>102</v>
      </c>
      <c r="AD2079" s="14">
        <f t="shared" si="8"/>
        <v>3.5127124183006535E-3</v>
      </c>
    </row>
    <row r="2080" spans="1:30" x14ac:dyDescent="0.2">
      <c r="A2080" t="s">
        <v>143</v>
      </c>
      <c r="B2080" t="s">
        <v>134</v>
      </c>
      <c r="C2080" s="244">
        <v>39721</v>
      </c>
      <c r="D2080" s="244">
        <v>39982</v>
      </c>
      <c r="E2080">
        <v>2009</v>
      </c>
      <c r="F2080">
        <v>1</v>
      </c>
      <c r="G2080">
        <v>5</v>
      </c>
      <c r="H2080">
        <v>35.909999999999997</v>
      </c>
      <c r="I2080" s="35">
        <v>1.8615999999999999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0.45581333333333335</v>
      </c>
      <c r="Y2080" s="14">
        <v>102</v>
      </c>
      <c r="AD2080" s="14">
        <f t="shared" si="8"/>
        <v>4.4687581699346408E-3</v>
      </c>
    </row>
    <row r="2081" spans="1:30" x14ac:dyDescent="0.2">
      <c r="A2081" t="s">
        <v>143</v>
      </c>
      <c r="B2081" t="s">
        <v>134</v>
      </c>
      <c r="C2081" s="244">
        <v>39721</v>
      </c>
      <c r="D2081" s="244">
        <v>39982</v>
      </c>
      <c r="E2081">
        <v>2009</v>
      </c>
      <c r="F2081">
        <v>1</v>
      </c>
      <c r="G2081">
        <v>6</v>
      </c>
      <c r="H2081">
        <v>46.27</v>
      </c>
      <c r="I2081" s="35">
        <v>1.7485999999999999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0.53195666666666674</v>
      </c>
      <c r="Y2081" s="14">
        <v>102</v>
      </c>
      <c r="AD2081" s="14">
        <f t="shared" si="8"/>
        <v>5.2152614379084973E-3</v>
      </c>
    </row>
    <row r="2082" spans="1:30" x14ac:dyDescent="0.2">
      <c r="A2082" t="s">
        <v>143</v>
      </c>
      <c r="B2082" t="s">
        <v>134</v>
      </c>
      <c r="C2082" s="244">
        <v>39721</v>
      </c>
      <c r="D2082" s="244">
        <v>39982</v>
      </c>
      <c r="E2082">
        <v>2009</v>
      </c>
      <c r="F2082">
        <v>1</v>
      </c>
      <c r="G2082">
        <v>7</v>
      </c>
      <c r="H2082">
        <v>62.36</v>
      </c>
      <c r="I2082" s="35">
        <v>1.7743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0.57001666666666673</v>
      </c>
      <c r="Y2082" s="14">
        <v>102</v>
      </c>
      <c r="AD2082" s="14">
        <f t="shared" si="8"/>
        <v>5.5883986928104579E-3</v>
      </c>
    </row>
    <row r="2083" spans="1:30" x14ac:dyDescent="0.2">
      <c r="A2083" t="s">
        <v>143</v>
      </c>
      <c r="B2083" t="s">
        <v>134</v>
      </c>
      <c r="C2083" s="244">
        <v>39721</v>
      </c>
      <c r="D2083" s="244">
        <v>39982</v>
      </c>
      <c r="E2083">
        <v>2009</v>
      </c>
      <c r="F2083">
        <v>1</v>
      </c>
      <c r="G2083">
        <v>8</v>
      </c>
      <c r="H2083">
        <v>33.700000000000003</v>
      </c>
      <c r="I2083" s="35">
        <v>1.9113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4" t="s">
        <v>17</v>
      </c>
      <c r="Y2083" s="14" t="s">
        <v>17</v>
      </c>
      <c r="AD2083" s="14" t="s">
        <v>17</v>
      </c>
    </row>
    <row r="2084" spans="1:30" x14ac:dyDescent="0.2">
      <c r="A2084" t="s">
        <v>143</v>
      </c>
      <c r="B2084" t="s">
        <v>134</v>
      </c>
      <c r="C2084" s="244">
        <v>39721</v>
      </c>
      <c r="D2084" s="244">
        <v>39982</v>
      </c>
      <c r="E2084">
        <v>2009</v>
      </c>
      <c r="F2084">
        <v>1</v>
      </c>
      <c r="G2084">
        <v>9</v>
      </c>
      <c r="H2084">
        <v>42.49</v>
      </c>
      <c r="I2084" s="35">
        <v>1.7008000000000001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AD2084" s="14" t="s">
        <v>17</v>
      </c>
    </row>
    <row r="2085" spans="1:30" x14ac:dyDescent="0.2">
      <c r="A2085" t="s">
        <v>143</v>
      </c>
      <c r="B2085" t="s">
        <v>134</v>
      </c>
      <c r="C2085" s="244">
        <v>39721</v>
      </c>
      <c r="D2085" s="244">
        <v>39982</v>
      </c>
      <c r="E2085">
        <v>2009</v>
      </c>
      <c r="F2085">
        <v>1</v>
      </c>
      <c r="G2085">
        <v>10</v>
      </c>
      <c r="H2085">
        <v>42.74</v>
      </c>
      <c r="I2085" s="35">
        <v>1.8354999999999999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AD2085" s="14" t="s">
        <v>17</v>
      </c>
    </row>
    <row r="2086" spans="1:30" x14ac:dyDescent="0.2">
      <c r="A2086" t="s">
        <v>143</v>
      </c>
      <c r="B2086" t="s">
        <v>134</v>
      </c>
      <c r="C2086" s="244">
        <v>39721</v>
      </c>
      <c r="D2086" s="244">
        <v>39982</v>
      </c>
      <c r="E2086">
        <v>2009</v>
      </c>
      <c r="F2086">
        <v>1</v>
      </c>
      <c r="G2086">
        <v>11</v>
      </c>
      <c r="H2086">
        <v>45.79</v>
      </c>
      <c r="I2086" s="35">
        <v>1.7084999999999999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AD2086" s="14" t="s">
        <v>17</v>
      </c>
    </row>
    <row r="2087" spans="1:30" x14ac:dyDescent="0.2">
      <c r="A2087" t="s">
        <v>143</v>
      </c>
      <c r="B2087" t="s">
        <v>134</v>
      </c>
      <c r="C2087" s="244">
        <v>39721</v>
      </c>
      <c r="D2087" s="244">
        <v>39982</v>
      </c>
      <c r="E2087">
        <v>2009</v>
      </c>
      <c r="F2087">
        <v>1</v>
      </c>
      <c r="G2087">
        <v>12</v>
      </c>
      <c r="H2087">
        <v>45.79</v>
      </c>
      <c r="I2087" s="35">
        <v>1.8323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AD2087" s="14" t="s">
        <v>17</v>
      </c>
    </row>
    <row r="2088" spans="1:30" x14ac:dyDescent="0.2">
      <c r="A2088" t="s">
        <v>143</v>
      </c>
      <c r="B2088" t="s">
        <v>134</v>
      </c>
      <c r="C2088" s="244">
        <v>39721</v>
      </c>
      <c r="D2088" s="244">
        <v>39982</v>
      </c>
      <c r="E2088">
        <v>2009</v>
      </c>
      <c r="F2088">
        <v>1</v>
      </c>
      <c r="G2088">
        <v>13</v>
      </c>
      <c r="H2088">
        <v>60.79</v>
      </c>
      <c r="I2088" s="35">
        <v>2.0461999999999998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AD2088" s="14" t="s">
        <v>17</v>
      </c>
    </row>
    <row r="2089" spans="1:30" x14ac:dyDescent="0.2">
      <c r="A2089" t="s">
        <v>143</v>
      </c>
      <c r="B2089" t="s">
        <v>134</v>
      </c>
      <c r="C2089" s="244">
        <v>39721</v>
      </c>
      <c r="D2089" s="244">
        <v>39982</v>
      </c>
      <c r="E2089">
        <v>2009</v>
      </c>
      <c r="F2089">
        <v>1</v>
      </c>
      <c r="G2089">
        <v>14</v>
      </c>
      <c r="H2089">
        <v>33.700000000000003</v>
      </c>
      <c r="I2089" s="35">
        <v>1.8519000000000001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AD2089" s="14" t="s">
        <v>17</v>
      </c>
    </row>
    <row r="2090" spans="1:30" x14ac:dyDescent="0.2">
      <c r="A2090" t="s">
        <v>143</v>
      </c>
      <c r="B2090" t="s">
        <v>134</v>
      </c>
      <c r="C2090" s="244">
        <v>39721</v>
      </c>
      <c r="D2090" s="244">
        <v>39982</v>
      </c>
      <c r="E2090">
        <v>2009</v>
      </c>
      <c r="F2090">
        <v>2</v>
      </c>
      <c r="G2090">
        <v>1</v>
      </c>
      <c r="H2090">
        <v>23.89</v>
      </c>
      <c r="I2090" s="35">
        <v>1.873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25">
        <v>0.29194333333333333</v>
      </c>
      <c r="Y2090" s="14">
        <v>102</v>
      </c>
      <c r="AD2090" s="14">
        <f t="shared" si="8"/>
        <v>2.8621895424836602E-3</v>
      </c>
    </row>
    <row r="2091" spans="1:30" x14ac:dyDescent="0.2">
      <c r="A2091" t="s">
        <v>143</v>
      </c>
      <c r="B2091" t="s">
        <v>134</v>
      </c>
      <c r="C2091" s="244">
        <v>39721</v>
      </c>
      <c r="D2091" s="244">
        <v>39982</v>
      </c>
      <c r="E2091">
        <v>2009</v>
      </c>
      <c r="F2091">
        <v>2</v>
      </c>
      <c r="G2091">
        <v>2</v>
      </c>
      <c r="H2091">
        <v>22.99</v>
      </c>
      <c r="I2091" s="35">
        <v>1.8271999999999999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0.32094333333333336</v>
      </c>
      <c r="Y2091" s="14">
        <v>102</v>
      </c>
      <c r="AD2091" s="14">
        <f t="shared" si="8"/>
        <v>3.1465032679738564E-3</v>
      </c>
    </row>
    <row r="2092" spans="1:30" x14ac:dyDescent="0.2">
      <c r="A2092" t="s">
        <v>143</v>
      </c>
      <c r="B2092" t="s">
        <v>134</v>
      </c>
      <c r="C2092" s="244">
        <v>39721</v>
      </c>
      <c r="D2092" s="244">
        <v>39982</v>
      </c>
      <c r="E2092">
        <v>2009</v>
      </c>
      <c r="F2092">
        <v>2</v>
      </c>
      <c r="G2092">
        <v>3</v>
      </c>
      <c r="H2092">
        <v>34.78</v>
      </c>
      <c r="I2092" s="35">
        <v>1.7402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0.40887333333333337</v>
      </c>
      <c r="Y2092" s="14">
        <v>102</v>
      </c>
      <c r="AD2092" s="14">
        <f t="shared" si="8"/>
        <v>4.0085620915032679E-3</v>
      </c>
    </row>
    <row r="2093" spans="1:30" x14ac:dyDescent="0.2">
      <c r="A2093" t="s">
        <v>143</v>
      </c>
      <c r="B2093" t="s">
        <v>134</v>
      </c>
      <c r="C2093" s="244">
        <v>39721</v>
      </c>
      <c r="D2093" s="244">
        <v>39982</v>
      </c>
      <c r="E2093">
        <v>2009</v>
      </c>
      <c r="F2093">
        <v>2</v>
      </c>
      <c r="G2093">
        <v>4</v>
      </c>
      <c r="H2093">
        <v>30.51</v>
      </c>
      <c r="I2093" s="35">
        <v>1.726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0.33687666666666666</v>
      </c>
      <c r="Y2093" s="14">
        <v>102</v>
      </c>
      <c r="AD2093" s="14">
        <f t="shared" ref="AD2093:AD2152" si="9">X2093/Y2093</f>
        <v>3.3027124183006534E-3</v>
      </c>
    </row>
    <row r="2094" spans="1:30" x14ac:dyDescent="0.2">
      <c r="A2094" t="s">
        <v>143</v>
      </c>
      <c r="B2094" t="s">
        <v>134</v>
      </c>
      <c r="C2094" s="244">
        <v>39721</v>
      </c>
      <c r="D2094" s="244">
        <v>39982</v>
      </c>
      <c r="E2094">
        <v>2009</v>
      </c>
      <c r="F2094">
        <v>2</v>
      </c>
      <c r="G2094">
        <v>5</v>
      </c>
      <c r="H2094">
        <v>43.76</v>
      </c>
      <c r="I2094" s="35">
        <v>1.7422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0.58394000000000001</v>
      </c>
      <c r="Y2094" s="14">
        <v>102</v>
      </c>
      <c r="AD2094" s="14">
        <f t="shared" si="9"/>
        <v>5.7249019607843142E-3</v>
      </c>
    </row>
    <row r="2095" spans="1:30" x14ac:dyDescent="0.2">
      <c r="A2095" t="s">
        <v>143</v>
      </c>
      <c r="B2095" t="s">
        <v>134</v>
      </c>
      <c r="C2095" s="244">
        <v>39721</v>
      </c>
      <c r="D2095" s="244">
        <v>39982</v>
      </c>
      <c r="E2095">
        <v>2009</v>
      </c>
      <c r="F2095">
        <v>2</v>
      </c>
      <c r="G2095">
        <v>6</v>
      </c>
      <c r="H2095">
        <v>62.56</v>
      </c>
      <c r="I2095" s="35">
        <v>1.7302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0.63349</v>
      </c>
      <c r="Y2095" s="14">
        <v>102</v>
      </c>
      <c r="AD2095" s="14">
        <f t="shared" si="9"/>
        <v>6.2106862745098038E-3</v>
      </c>
    </row>
    <row r="2096" spans="1:30" x14ac:dyDescent="0.2">
      <c r="A2096" t="s">
        <v>143</v>
      </c>
      <c r="B2096" t="s">
        <v>134</v>
      </c>
      <c r="C2096" s="244">
        <v>39721</v>
      </c>
      <c r="D2096" s="244">
        <v>39982</v>
      </c>
      <c r="E2096">
        <v>2009</v>
      </c>
      <c r="F2096">
        <v>2</v>
      </c>
      <c r="G2096">
        <v>7</v>
      </c>
      <c r="H2096">
        <v>77.790000000000006</v>
      </c>
      <c r="I2096" s="35">
        <v>1.8384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0.77048000000000005</v>
      </c>
      <c r="Y2096" s="14">
        <v>102</v>
      </c>
      <c r="AD2096" s="14">
        <f t="shared" si="9"/>
        <v>7.5537254901960789E-3</v>
      </c>
    </row>
    <row r="2097" spans="1:30" x14ac:dyDescent="0.2">
      <c r="A2097" t="s">
        <v>143</v>
      </c>
      <c r="B2097" t="s">
        <v>134</v>
      </c>
      <c r="C2097" s="244">
        <v>39721</v>
      </c>
      <c r="D2097" s="244">
        <v>39982</v>
      </c>
      <c r="E2097">
        <v>2009</v>
      </c>
      <c r="F2097">
        <v>2</v>
      </c>
      <c r="G2097">
        <v>8</v>
      </c>
      <c r="H2097">
        <v>40.39</v>
      </c>
      <c r="I2097" s="35">
        <v>1.7569999999999999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4" t="s">
        <v>17</v>
      </c>
      <c r="Y2097" s="14" t="s">
        <v>17</v>
      </c>
      <c r="AD2097" s="14" t="s">
        <v>17</v>
      </c>
    </row>
    <row r="2098" spans="1:30" x14ac:dyDescent="0.2">
      <c r="A2098" t="s">
        <v>143</v>
      </c>
      <c r="B2098" t="s">
        <v>134</v>
      </c>
      <c r="C2098" s="244">
        <v>39721</v>
      </c>
      <c r="D2098" s="244">
        <v>39982</v>
      </c>
      <c r="E2098">
        <v>2009</v>
      </c>
      <c r="F2098">
        <v>2</v>
      </c>
      <c r="G2098">
        <v>9</v>
      </c>
      <c r="H2098">
        <v>44.77</v>
      </c>
      <c r="I2098" s="35">
        <v>1.7793000000000001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AD2098" s="14" t="s">
        <v>17</v>
      </c>
    </row>
    <row r="2099" spans="1:30" x14ac:dyDescent="0.2">
      <c r="A2099" t="s">
        <v>143</v>
      </c>
      <c r="B2099" t="s">
        <v>134</v>
      </c>
      <c r="C2099" s="244">
        <v>39721</v>
      </c>
      <c r="D2099" s="244">
        <v>39982</v>
      </c>
      <c r="E2099">
        <v>2009</v>
      </c>
      <c r="F2099">
        <v>2</v>
      </c>
      <c r="G2099">
        <v>10</v>
      </c>
      <c r="H2099">
        <v>48.49</v>
      </c>
      <c r="I2099" s="35">
        <v>1.6800999999999999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AD2099" s="14" t="s">
        <v>17</v>
      </c>
    </row>
    <row r="2100" spans="1:30" x14ac:dyDescent="0.2">
      <c r="A2100" t="s">
        <v>143</v>
      </c>
      <c r="B2100" t="s">
        <v>134</v>
      </c>
      <c r="C2100" s="244">
        <v>39721</v>
      </c>
      <c r="D2100" s="244">
        <v>39982</v>
      </c>
      <c r="E2100">
        <v>2009</v>
      </c>
      <c r="F2100">
        <v>2</v>
      </c>
      <c r="G2100">
        <v>11</v>
      </c>
      <c r="H2100">
        <v>45.53</v>
      </c>
      <c r="I2100" s="35">
        <v>1.7749999999999999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AD2100" s="14" t="s">
        <v>17</v>
      </c>
    </row>
    <row r="2101" spans="1:30" x14ac:dyDescent="0.2">
      <c r="A2101" t="s">
        <v>143</v>
      </c>
      <c r="B2101" t="s">
        <v>134</v>
      </c>
      <c r="C2101" s="244">
        <v>39721</v>
      </c>
      <c r="D2101" s="244">
        <v>39982</v>
      </c>
      <c r="E2101">
        <v>2009</v>
      </c>
      <c r="F2101">
        <v>2</v>
      </c>
      <c r="G2101">
        <v>12</v>
      </c>
      <c r="H2101">
        <v>59.73</v>
      </c>
      <c r="I2101" s="35">
        <v>1.6883999999999999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AD2101" s="14" t="s">
        <v>17</v>
      </c>
    </row>
    <row r="2102" spans="1:30" x14ac:dyDescent="0.2">
      <c r="A2102" t="s">
        <v>143</v>
      </c>
      <c r="B2102" t="s">
        <v>134</v>
      </c>
      <c r="C2102" s="244">
        <v>39721</v>
      </c>
      <c r="D2102" s="244">
        <v>39982</v>
      </c>
      <c r="E2102">
        <v>2009</v>
      </c>
      <c r="F2102">
        <v>2</v>
      </c>
      <c r="G2102">
        <v>13</v>
      </c>
      <c r="H2102">
        <v>75</v>
      </c>
      <c r="I2102" s="35">
        <v>1.9088000000000001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AD2102" s="14" t="s">
        <v>17</v>
      </c>
    </row>
    <row r="2103" spans="1:30" x14ac:dyDescent="0.2">
      <c r="A2103" t="s">
        <v>143</v>
      </c>
      <c r="B2103" t="s">
        <v>134</v>
      </c>
      <c r="C2103" s="244">
        <v>39721</v>
      </c>
      <c r="D2103" s="244">
        <v>39982</v>
      </c>
      <c r="E2103">
        <v>2009</v>
      </c>
      <c r="F2103">
        <v>2</v>
      </c>
      <c r="G2103">
        <v>14</v>
      </c>
      <c r="H2103">
        <v>47.68</v>
      </c>
      <c r="I2103" s="35">
        <v>1.6756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AD2103" s="14" t="s">
        <v>17</v>
      </c>
    </row>
    <row r="2104" spans="1:30" x14ac:dyDescent="0.2">
      <c r="A2104" t="s">
        <v>143</v>
      </c>
      <c r="B2104" t="s">
        <v>134</v>
      </c>
      <c r="C2104" s="244">
        <v>39721</v>
      </c>
      <c r="D2104" s="244">
        <v>39982</v>
      </c>
      <c r="E2104">
        <v>2009</v>
      </c>
      <c r="F2104">
        <v>3</v>
      </c>
      <c r="G2104">
        <v>1</v>
      </c>
      <c r="H2104">
        <v>26.31</v>
      </c>
      <c r="I2104" s="35">
        <v>1.7213000000000001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25">
        <v>0.30109000000000002</v>
      </c>
      <c r="Y2104" s="14">
        <v>102</v>
      </c>
      <c r="AD2104" s="14">
        <f t="shared" si="9"/>
        <v>2.9518627450980397E-3</v>
      </c>
    </row>
    <row r="2105" spans="1:30" x14ac:dyDescent="0.2">
      <c r="A2105" t="s">
        <v>143</v>
      </c>
      <c r="B2105" t="s">
        <v>134</v>
      </c>
      <c r="C2105" s="244">
        <v>39721</v>
      </c>
      <c r="D2105" s="244">
        <v>39982</v>
      </c>
      <c r="E2105">
        <v>2009</v>
      </c>
      <c r="F2105">
        <v>3</v>
      </c>
      <c r="G2105">
        <v>2</v>
      </c>
      <c r="H2105">
        <v>26.59</v>
      </c>
      <c r="I2105" s="35">
        <v>1.7767999999999999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0.29843666666666668</v>
      </c>
      <c r="Y2105" s="14">
        <v>102</v>
      </c>
      <c r="AD2105" s="14">
        <f t="shared" si="9"/>
        <v>2.9258496732026146E-3</v>
      </c>
    </row>
    <row r="2106" spans="1:30" x14ac:dyDescent="0.2">
      <c r="A2106" t="s">
        <v>143</v>
      </c>
      <c r="B2106" t="s">
        <v>134</v>
      </c>
      <c r="C2106" s="244">
        <v>39721</v>
      </c>
      <c r="D2106" s="244">
        <v>39982</v>
      </c>
      <c r="E2106">
        <v>2009</v>
      </c>
      <c r="F2106">
        <v>3</v>
      </c>
      <c r="G2106">
        <v>3</v>
      </c>
      <c r="H2106">
        <v>32.61</v>
      </c>
      <c r="I2106" s="35">
        <v>1.8186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0.42802333333333326</v>
      </c>
      <c r="Y2106" s="14">
        <v>102</v>
      </c>
      <c r="AD2106" s="14">
        <f t="shared" si="9"/>
        <v>4.1963071895424831E-3</v>
      </c>
    </row>
    <row r="2107" spans="1:30" x14ac:dyDescent="0.2">
      <c r="A2107" t="s">
        <v>143</v>
      </c>
      <c r="B2107" t="s">
        <v>134</v>
      </c>
      <c r="C2107" s="244">
        <v>39721</v>
      </c>
      <c r="D2107" s="244">
        <v>39982</v>
      </c>
      <c r="E2107">
        <v>2009</v>
      </c>
      <c r="F2107">
        <v>3</v>
      </c>
      <c r="G2107">
        <v>4</v>
      </c>
      <c r="H2107">
        <v>42.67</v>
      </c>
      <c r="I2107" s="35">
        <v>1.6214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0.50137666666666669</v>
      </c>
      <c r="Y2107" s="14">
        <v>102</v>
      </c>
      <c r="AD2107" s="14">
        <f t="shared" si="9"/>
        <v>4.9154575163398691E-3</v>
      </c>
    </row>
    <row r="2108" spans="1:30" x14ac:dyDescent="0.2">
      <c r="A2108" t="s">
        <v>143</v>
      </c>
      <c r="B2108" t="s">
        <v>134</v>
      </c>
      <c r="C2108" s="244">
        <v>39721</v>
      </c>
      <c r="D2108" s="244">
        <v>39982</v>
      </c>
      <c r="E2108">
        <v>2009</v>
      </c>
      <c r="F2108">
        <v>3</v>
      </c>
      <c r="G2108">
        <v>5</v>
      </c>
      <c r="H2108">
        <v>52.16</v>
      </c>
      <c r="I2108" s="35">
        <v>1.7139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0.60621333333333327</v>
      </c>
      <c r="Y2108" s="14">
        <v>102</v>
      </c>
      <c r="AD2108" s="14">
        <f t="shared" si="9"/>
        <v>5.9432679738562087E-3</v>
      </c>
    </row>
    <row r="2109" spans="1:30" x14ac:dyDescent="0.2">
      <c r="A2109" t="s">
        <v>143</v>
      </c>
      <c r="B2109" t="s">
        <v>134</v>
      </c>
      <c r="C2109" s="244">
        <v>39721</v>
      </c>
      <c r="D2109" s="244">
        <v>39982</v>
      </c>
      <c r="E2109">
        <v>2009</v>
      </c>
      <c r="F2109">
        <v>3</v>
      </c>
      <c r="G2109">
        <v>6</v>
      </c>
      <c r="H2109">
        <v>62.15</v>
      </c>
      <c r="I2109" s="35">
        <v>1.9133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0.63002000000000002</v>
      </c>
      <c r="Y2109" s="14">
        <v>102</v>
      </c>
      <c r="AD2109" s="14">
        <f t="shared" si="9"/>
        <v>6.1766666666666671E-3</v>
      </c>
    </row>
    <row r="2110" spans="1:30" x14ac:dyDescent="0.2">
      <c r="A2110" t="s">
        <v>143</v>
      </c>
      <c r="B2110" t="s">
        <v>134</v>
      </c>
      <c r="C2110" s="244">
        <v>39721</v>
      </c>
      <c r="D2110" s="244">
        <v>39982</v>
      </c>
      <c r="E2110">
        <v>2009</v>
      </c>
      <c r="F2110">
        <v>3</v>
      </c>
      <c r="G2110">
        <v>7</v>
      </c>
      <c r="H2110">
        <v>80.36</v>
      </c>
      <c r="I2110" s="35">
        <v>1.8194999999999999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0.70982999999999985</v>
      </c>
      <c r="Y2110" s="14">
        <v>102</v>
      </c>
      <c r="AD2110" s="14">
        <f t="shared" si="9"/>
        <v>6.9591176470588222E-3</v>
      </c>
    </row>
    <row r="2111" spans="1:30" x14ac:dyDescent="0.2">
      <c r="A2111" t="s">
        <v>143</v>
      </c>
      <c r="B2111" t="s">
        <v>134</v>
      </c>
      <c r="C2111" s="244">
        <v>39721</v>
      </c>
      <c r="D2111" s="244">
        <v>39982</v>
      </c>
      <c r="E2111">
        <v>2009</v>
      </c>
      <c r="F2111">
        <v>3</v>
      </c>
      <c r="G2111">
        <v>8</v>
      </c>
      <c r="H2111">
        <v>53.01</v>
      </c>
      <c r="I2111" s="35">
        <v>1.7464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4" t="s">
        <v>17</v>
      </c>
      <c r="Y2111" s="14" t="s">
        <v>17</v>
      </c>
      <c r="AD2111" s="14" t="s">
        <v>17</v>
      </c>
    </row>
    <row r="2112" spans="1:30" x14ac:dyDescent="0.2">
      <c r="A2112" t="s">
        <v>143</v>
      </c>
      <c r="B2112" t="s">
        <v>134</v>
      </c>
      <c r="C2112" s="244">
        <v>39721</v>
      </c>
      <c r="D2112" s="244">
        <v>39982</v>
      </c>
      <c r="E2112">
        <v>2009</v>
      </c>
      <c r="F2112">
        <v>3</v>
      </c>
      <c r="G2112">
        <v>9</v>
      </c>
      <c r="H2112">
        <v>52.62</v>
      </c>
      <c r="I2112" s="35">
        <v>1.7155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AD2112" s="14" t="s">
        <v>17</v>
      </c>
    </row>
    <row r="2113" spans="1:30" x14ac:dyDescent="0.2">
      <c r="A2113" t="s">
        <v>143</v>
      </c>
      <c r="B2113" t="s">
        <v>134</v>
      </c>
      <c r="C2113" s="244">
        <v>39721</v>
      </c>
      <c r="D2113" s="244">
        <v>39982</v>
      </c>
      <c r="E2113">
        <v>2009</v>
      </c>
      <c r="F2113">
        <v>3</v>
      </c>
      <c r="G2113">
        <v>10</v>
      </c>
      <c r="H2113">
        <v>58.02</v>
      </c>
      <c r="I2113" s="35">
        <v>1.6594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AD2113" s="14" t="s">
        <v>17</v>
      </c>
    </row>
    <row r="2114" spans="1:30" x14ac:dyDescent="0.2">
      <c r="A2114" t="s">
        <v>143</v>
      </c>
      <c r="B2114" t="s">
        <v>134</v>
      </c>
      <c r="C2114" s="244">
        <v>39721</v>
      </c>
      <c r="D2114" s="244">
        <v>39982</v>
      </c>
      <c r="E2114">
        <v>2009</v>
      </c>
      <c r="F2114">
        <v>3</v>
      </c>
      <c r="G2114">
        <v>11</v>
      </c>
      <c r="H2114">
        <v>64.2</v>
      </c>
      <c r="I2114" s="35">
        <v>1.6189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AD2114" s="14" t="s">
        <v>17</v>
      </c>
    </row>
    <row r="2115" spans="1:30" x14ac:dyDescent="0.2">
      <c r="A2115" t="s">
        <v>143</v>
      </c>
      <c r="B2115" t="s">
        <v>134</v>
      </c>
      <c r="C2115" s="244">
        <v>39721</v>
      </c>
      <c r="D2115" s="244">
        <v>39982</v>
      </c>
      <c r="E2115">
        <v>2009</v>
      </c>
      <c r="F2115">
        <v>3</v>
      </c>
      <c r="G2115">
        <v>12</v>
      </c>
      <c r="H2115">
        <v>52.55</v>
      </c>
      <c r="I2115" s="35">
        <v>1.6649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AD2115" s="14" t="s">
        <v>17</v>
      </c>
    </row>
    <row r="2116" spans="1:30" x14ac:dyDescent="0.2">
      <c r="A2116" t="s">
        <v>143</v>
      </c>
      <c r="B2116" t="s">
        <v>134</v>
      </c>
      <c r="C2116" s="244">
        <v>39721</v>
      </c>
      <c r="D2116" s="244">
        <v>39982</v>
      </c>
      <c r="E2116">
        <v>2009</v>
      </c>
      <c r="F2116">
        <v>3</v>
      </c>
      <c r="G2116">
        <v>13</v>
      </c>
      <c r="H2116">
        <v>72.900000000000006</v>
      </c>
      <c r="I2116" s="35">
        <v>1.7276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AD2116" s="14" t="s">
        <v>17</v>
      </c>
    </row>
    <row r="2117" spans="1:30" x14ac:dyDescent="0.2">
      <c r="A2117" t="s">
        <v>143</v>
      </c>
      <c r="B2117" t="s">
        <v>134</v>
      </c>
      <c r="C2117" s="244">
        <v>39721</v>
      </c>
      <c r="D2117" s="244">
        <v>39982</v>
      </c>
      <c r="E2117">
        <v>2009</v>
      </c>
      <c r="F2117">
        <v>3</v>
      </c>
      <c r="G2117">
        <v>14</v>
      </c>
      <c r="H2117">
        <v>47.54</v>
      </c>
      <c r="I2117" s="35">
        <v>1.6997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AD2117" s="14" t="s">
        <v>17</v>
      </c>
    </row>
    <row r="2118" spans="1:30" x14ac:dyDescent="0.2">
      <c r="A2118" t="s">
        <v>143</v>
      </c>
      <c r="B2118" t="s">
        <v>134</v>
      </c>
      <c r="C2118" s="244">
        <v>39721</v>
      </c>
      <c r="D2118" s="244">
        <v>39982</v>
      </c>
      <c r="E2118">
        <v>2009</v>
      </c>
      <c r="F2118">
        <v>4</v>
      </c>
      <c r="G2118">
        <v>1</v>
      </c>
      <c r="H2118">
        <v>21.31</v>
      </c>
      <c r="I2118" s="35">
        <v>1.7522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25">
        <v>0.33982666666666667</v>
      </c>
      <c r="Y2118" s="14">
        <v>102</v>
      </c>
      <c r="AD2118" s="14">
        <f t="shared" si="9"/>
        <v>3.3316339869281044E-3</v>
      </c>
    </row>
    <row r="2119" spans="1:30" x14ac:dyDescent="0.2">
      <c r="A2119" t="s">
        <v>143</v>
      </c>
      <c r="B2119" t="s">
        <v>134</v>
      </c>
      <c r="C2119" s="244">
        <v>39721</v>
      </c>
      <c r="D2119" s="244">
        <v>39982</v>
      </c>
      <c r="E2119">
        <v>2009</v>
      </c>
      <c r="F2119">
        <v>4</v>
      </c>
      <c r="G2119">
        <v>2</v>
      </c>
      <c r="H2119">
        <v>22.07</v>
      </c>
      <c r="I2119" s="35">
        <v>1.8116000000000001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0.31143666666666664</v>
      </c>
      <c r="Y2119" s="14">
        <v>102</v>
      </c>
      <c r="AD2119" s="14">
        <f t="shared" si="9"/>
        <v>3.0533006535947709E-3</v>
      </c>
    </row>
    <row r="2120" spans="1:30" x14ac:dyDescent="0.2">
      <c r="A2120" t="s">
        <v>143</v>
      </c>
      <c r="B2120" t="s">
        <v>134</v>
      </c>
      <c r="C2120" s="244">
        <v>39721</v>
      </c>
      <c r="D2120" s="244">
        <v>39982</v>
      </c>
      <c r="E2120">
        <v>2009</v>
      </c>
      <c r="F2120">
        <v>4</v>
      </c>
      <c r="G2120">
        <v>3</v>
      </c>
      <c r="H2120">
        <v>29.96</v>
      </c>
      <c r="I2120" s="35">
        <v>1.7374000000000001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0.32490333333333332</v>
      </c>
      <c r="Y2120" s="14">
        <v>102</v>
      </c>
      <c r="AD2120" s="14">
        <f t="shared" si="9"/>
        <v>3.1853267973856207E-3</v>
      </c>
    </row>
    <row r="2121" spans="1:30" x14ac:dyDescent="0.2">
      <c r="A2121" t="s">
        <v>143</v>
      </c>
      <c r="B2121" t="s">
        <v>134</v>
      </c>
      <c r="C2121" s="244">
        <v>39721</v>
      </c>
      <c r="D2121" s="244">
        <v>39982</v>
      </c>
      <c r="E2121">
        <v>2009</v>
      </c>
      <c r="F2121">
        <v>4</v>
      </c>
      <c r="G2121">
        <v>4</v>
      </c>
      <c r="H2121">
        <v>42.21</v>
      </c>
      <c r="I2121" s="35">
        <v>1.7524999999999999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0.48761333333333329</v>
      </c>
      <c r="Y2121" s="14">
        <v>102</v>
      </c>
      <c r="AD2121" s="14">
        <f t="shared" si="9"/>
        <v>4.7805228758169933E-3</v>
      </c>
    </row>
    <row r="2122" spans="1:30" x14ac:dyDescent="0.2">
      <c r="A2122" t="s">
        <v>143</v>
      </c>
      <c r="B2122" t="s">
        <v>134</v>
      </c>
      <c r="C2122" s="244">
        <v>39721</v>
      </c>
      <c r="D2122" s="244">
        <v>39982</v>
      </c>
      <c r="E2122">
        <v>2009</v>
      </c>
      <c r="F2122">
        <v>4</v>
      </c>
      <c r="G2122">
        <v>5</v>
      </c>
      <c r="H2122">
        <v>42.21</v>
      </c>
      <c r="I2122" s="35">
        <v>1.5615000000000001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0.64891999999999994</v>
      </c>
      <c r="Y2122" s="14">
        <v>102</v>
      </c>
      <c r="AD2122" s="14">
        <f t="shared" si="9"/>
        <v>6.3619607843137249E-3</v>
      </c>
    </row>
    <row r="2123" spans="1:30" x14ac:dyDescent="0.2">
      <c r="A2123" t="s">
        <v>143</v>
      </c>
      <c r="B2123" t="s">
        <v>134</v>
      </c>
      <c r="C2123" s="244">
        <v>39721</v>
      </c>
      <c r="D2123" s="244">
        <v>39982</v>
      </c>
      <c r="E2123">
        <v>2009</v>
      </c>
      <c r="F2123">
        <v>4</v>
      </c>
      <c r="G2123">
        <v>6</v>
      </c>
      <c r="H2123">
        <v>58.11</v>
      </c>
      <c r="I2123" s="35">
        <v>1.671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0.72369666666666665</v>
      </c>
      <c r="Y2123" s="14">
        <v>102</v>
      </c>
      <c r="AD2123" s="14">
        <f t="shared" si="9"/>
        <v>7.0950653594771236E-3</v>
      </c>
    </row>
    <row r="2124" spans="1:30" x14ac:dyDescent="0.2">
      <c r="A2124" t="s">
        <v>143</v>
      </c>
      <c r="B2124" t="s">
        <v>134</v>
      </c>
      <c r="C2124" s="244">
        <v>39721</v>
      </c>
      <c r="D2124" s="244">
        <v>39982</v>
      </c>
      <c r="E2124">
        <v>2009</v>
      </c>
      <c r="F2124">
        <v>4</v>
      </c>
      <c r="G2124">
        <v>7</v>
      </c>
      <c r="H2124">
        <v>71.63</v>
      </c>
      <c r="I2124" s="35">
        <v>1.7232000000000001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0.69732666666666665</v>
      </c>
      <c r="Y2124" s="14">
        <v>102</v>
      </c>
      <c r="AD2124" s="14">
        <f t="shared" si="9"/>
        <v>6.8365359477124184E-3</v>
      </c>
    </row>
    <row r="2125" spans="1:30" x14ac:dyDescent="0.2">
      <c r="A2125" t="s">
        <v>143</v>
      </c>
      <c r="B2125" t="s">
        <v>134</v>
      </c>
      <c r="C2125" s="244">
        <v>39721</v>
      </c>
      <c r="D2125" s="244">
        <v>39982</v>
      </c>
      <c r="E2125">
        <v>2009</v>
      </c>
      <c r="F2125">
        <v>4</v>
      </c>
      <c r="G2125">
        <v>8</v>
      </c>
      <c r="H2125">
        <v>49.23</v>
      </c>
      <c r="I2125" s="35">
        <v>2.1446999999999998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4" t="s">
        <v>17</v>
      </c>
      <c r="Y2125" s="14" t="s">
        <v>17</v>
      </c>
      <c r="AD2125" s="14" t="s">
        <v>17</v>
      </c>
    </row>
    <row r="2126" spans="1:30" x14ac:dyDescent="0.2">
      <c r="A2126" t="s">
        <v>143</v>
      </c>
      <c r="B2126" t="s">
        <v>134</v>
      </c>
      <c r="C2126" s="244">
        <v>39721</v>
      </c>
      <c r="D2126" s="244">
        <v>39982</v>
      </c>
      <c r="E2126">
        <v>2009</v>
      </c>
      <c r="F2126">
        <v>4</v>
      </c>
      <c r="G2126">
        <v>9</v>
      </c>
      <c r="H2126">
        <v>45.79</v>
      </c>
      <c r="I2126" s="35">
        <v>1.7185999999999999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AD2126" s="14" t="s">
        <v>17</v>
      </c>
    </row>
    <row r="2127" spans="1:30" x14ac:dyDescent="0.2">
      <c r="A2127" t="s">
        <v>143</v>
      </c>
      <c r="B2127" t="s">
        <v>134</v>
      </c>
      <c r="C2127" s="244">
        <v>39721</v>
      </c>
      <c r="D2127" s="244">
        <v>39982</v>
      </c>
      <c r="E2127">
        <v>2009</v>
      </c>
      <c r="F2127">
        <v>4</v>
      </c>
      <c r="G2127">
        <v>10</v>
      </c>
      <c r="H2127">
        <v>55.13</v>
      </c>
      <c r="I2127" s="35">
        <v>1.7003999999999999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AD2127" s="14" t="s">
        <v>17</v>
      </c>
    </row>
    <row r="2128" spans="1:30" x14ac:dyDescent="0.2">
      <c r="A2128" t="s">
        <v>143</v>
      </c>
      <c r="B2128" t="s">
        <v>134</v>
      </c>
      <c r="C2128" s="244">
        <v>39721</v>
      </c>
      <c r="D2128" s="244">
        <v>39982</v>
      </c>
      <c r="E2128">
        <v>2009</v>
      </c>
      <c r="F2128">
        <v>4</v>
      </c>
      <c r="G2128">
        <v>11</v>
      </c>
      <c r="H2128">
        <v>45.37</v>
      </c>
      <c r="I2128" s="35">
        <v>1.7692000000000001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AD2128" s="14" t="s">
        <v>17</v>
      </c>
    </row>
    <row r="2129" spans="1:31" x14ac:dyDescent="0.2">
      <c r="A2129" t="s">
        <v>143</v>
      </c>
      <c r="B2129" t="s">
        <v>134</v>
      </c>
      <c r="C2129" s="244">
        <v>39721</v>
      </c>
      <c r="D2129" s="244">
        <v>39982</v>
      </c>
      <c r="E2129">
        <v>2009</v>
      </c>
      <c r="F2129">
        <v>4</v>
      </c>
      <c r="G2129">
        <v>12</v>
      </c>
      <c r="H2129">
        <v>51.28</v>
      </c>
      <c r="I2129" s="35">
        <v>1.6707000000000001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AD2129" s="14" t="s">
        <v>17</v>
      </c>
    </row>
    <row r="2130" spans="1:31" x14ac:dyDescent="0.2">
      <c r="A2130" t="s">
        <v>143</v>
      </c>
      <c r="B2130" t="s">
        <v>134</v>
      </c>
      <c r="C2130" s="244">
        <v>39721</v>
      </c>
      <c r="D2130" s="244">
        <v>39982</v>
      </c>
      <c r="E2130">
        <v>2009</v>
      </c>
      <c r="F2130">
        <v>4</v>
      </c>
      <c r="G2130">
        <v>13</v>
      </c>
      <c r="H2130">
        <v>69.599999999999994</v>
      </c>
      <c r="I2130" s="35">
        <v>1.8575999999999999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AD2130" s="14" t="s">
        <v>17</v>
      </c>
    </row>
    <row r="2131" spans="1:31" x14ac:dyDescent="0.2">
      <c r="A2131" t="s">
        <v>143</v>
      </c>
      <c r="B2131" t="s">
        <v>134</v>
      </c>
      <c r="C2131" s="244">
        <v>39721</v>
      </c>
      <c r="D2131" s="244">
        <v>39982</v>
      </c>
      <c r="E2131">
        <v>2009</v>
      </c>
      <c r="F2131">
        <v>4</v>
      </c>
      <c r="G2131">
        <v>14</v>
      </c>
      <c r="H2131">
        <v>48.14</v>
      </c>
      <c r="I2131" s="35">
        <v>1.6899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AD2131" s="14" t="s">
        <v>17</v>
      </c>
    </row>
    <row r="2132" spans="1:31" x14ac:dyDescent="0.2">
      <c r="A2132" t="s">
        <v>143</v>
      </c>
      <c r="B2132" t="s">
        <v>149</v>
      </c>
      <c r="C2132" s="245">
        <v>40093</v>
      </c>
      <c r="D2132" s="245">
        <v>40340</v>
      </c>
      <c r="E2132">
        <v>2010</v>
      </c>
      <c r="F2132">
        <v>1</v>
      </c>
      <c r="G2132">
        <v>1</v>
      </c>
      <c r="H2132">
        <v>10.059728330976924</v>
      </c>
      <c r="I2132" s="35">
        <v>2.6562000000000001</v>
      </c>
      <c r="J2132" s="14" t="s">
        <v>17</v>
      </c>
      <c r="K2132" s="14" t="s">
        <v>17</v>
      </c>
      <c r="L2132" s="168">
        <v>6.1400000000000006</v>
      </c>
      <c r="M2132" s="14" t="s">
        <v>17</v>
      </c>
      <c r="N2132" s="168">
        <v>40.407749999999993</v>
      </c>
      <c r="O2132" s="170">
        <v>589.28399999999999</v>
      </c>
      <c r="P2132" s="168">
        <v>7.757E-2</v>
      </c>
      <c r="Q2132" s="168">
        <v>0.86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>
        <v>0.31825500000000001</v>
      </c>
      <c r="Y2132" s="14">
        <v>88</v>
      </c>
      <c r="AD2132" s="14">
        <f t="shared" si="9"/>
        <v>3.6165340909090908E-3</v>
      </c>
      <c r="AE2132" t="s">
        <v>154</v>
      </c>
    </row>
    <row r="2133" spans="1:31" x14ac:dyDescent="0.2">
      <c r="A2133" t="s">
        <v>143</v>
      </c>
      <c r="B2133" t="s">
        <v>149</v>
      </c>
      <c r="C2133" s="245">
        <v>40093</v>
      </c>
      <c r="D2133" s="245">
        <v>40340</v>
      </c>
      <c r="E2133">
        <v>2010</v>
      </c>
      <c r="F2133">
        <v>1</v>
      </c>
      <c r="G2133">
        <v>2</v>
      </c>
      <c r="H2133">
        <v>12.39746844885577</v>
      </c>
      <c r="I2133" s="35">
        <v>2.3935</v>
      </c>
      <c r="J2133" s="14" t="s">
        <v>17</v>
      </c>
      <c r="K2133" s="14" t="s">
        <v>17</v>
      </c>
      <c r="L2133" s="168">
        <v>6.2149999999999999</v>
      </c>
      <c r="M2133" s="14" t="s">
        <v>17</v>
      </c>
      <c r="N2133" s="168">
        <v>48.072749999999985</v>
      </c>
      <c r="O2133" s="170">
        <v>864.61900000000003</v>
      </c>
      <c r="P2133" s="168">
        <v>7.0870000000000002E-2</v>
      </c>
      <c r="Q2133" s="168">
        <v>0.73899999999999999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0.27204499999999998</v>
      </c>
      <c r="Y2133" s="14">
        <v>88</v>
      </c>
      <c r="AD2133" s="14">
        <f t="shared" si="9"/>
        <v>3.0914204545454543E-3</v>
      </c>
    </row>
    <row r="2134" spans="1:31" x14ac:dyDescent="0.2">
      <c r="A2134" t="s">
        <v>143</v>
      </c>
      <c r="B2134" t="s">
        <v>149</v>
      </c>
      <c r="C2134" s="245">
        <v>40093</v>
      </c>
      <c r="D2134" s="245">
        <v>40340</v>
      </c>
      <c r="E2134">
        <v>2010</v>
      </c>
      <c r="F2134">
        <v>1</v>
      </c>
      <c r="G2134">
        <v>3</v>
      </c>
      <c r="H2134">
        <v>13.439480877899998</v>
      </c>
      <c r="I2134" s="35">
        <v>2.4459</v>
      </c>
      <c r="J2134" s="14" t="s">
        <v>17</v>
      </c>
      <c r="K2134" s="14" t="s">
        <v>17</v>
      </c>
      <c r="L2134" s="168">
        <v>6.04</v>
      </c>
      <c r="M2134" s="14" t="s">
        <v>17</v>
      </c>
      <c r="N2134" s="168">
        <v>63.019499999999987</v>
      </c>
      <c r="O2134" s="170">
        <v>806.28899999999999</v>
      </c>
      <c r="P2134" s="168">
        <v>7.0370000000000002E-2</v>
      </c>
      <c r="Q2134" s="168">
        <v>0.84899999999999998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0.37862499999999999</v>
      </c>
      <c r="Y2134" s="14">
        <v>88</v>
      </c>
      <c r="AD2134" s="14">
        <f t="shared" si="9"/>
        <v>4.3025568181818182E-3</v>
      </c>
    </row>
    <row r="2135" spans="1:31" x14ac:dyDescent="0.2">
      <c r="A2135" t="s">
        <v>143</v>
      </c>
      <c r="B2135" t="s">
        <v>149</v>
      </c>
      <c r="C2135" s="245">
        <v>40093</v>
      </c>
      <c r="D2135" s="245">
        <v>40340</v>
      </c>
      <c r="E2135">
        <v>2010</v>
      </c>
      <c r="F2135">
        <v>1</v>
      </c>
      <c r="G2135">
        <v>4</v>
      </c>
      <c r="H2135">
        <v>14.362053336674997</v>
      </c>
      <c r="I2135" s="35">
        <v>2.4256000000000002</v>
      </c>
      <c r="J2135" s="14" t="s">
        <v>17</v>
      </c>
      <c r="K2135" s="14" t="s">
        <v>17</v>
      </c>
      <c r="L2135" s="168">
        <v>6.24</v>
      </c>
      <c r="M2135" s="14" t="s">
        <v>17</v>
      </c>
      <c r="N2135" s="168">
        <v>45.389999999999986</v>
      </c>
      <c r="O2135" s="170">
        <v>709.49099999999999</v>
      </c>
      <c r="P2135" s="168">
        <v>6.4159999999999995E-2</v>
      </c>
      <c r="Q2135" s="168">
        <v>0.80100000000000005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0.41994999999999999</v>
      </c>
      <c r="Y2135" s="14">
        <v>88</v>
      </c>
      <c r="AD2135" s="14">
        <f t="shared" si="9"/>
        <v>4.7721590909090908E-3</v>
      </c>
    </row>
    <row r="2136" spans="1:31" x14ac:dyDescent="0.2">
      <c r="A2136" t="s">
        <v>143</v>
      </c>
      <c r="B2136" t="s">
        <v>149</v>
      </c>
      <c r="C2136" s="245">
        <v>40093</v>
      </c>
      <c r="D2136" s="245">
        <v>40340</v>
      </c>
      <c r="E2136">
        <v>2010</v>
      </c>
      <c r="F2136">
        <v>1</v>
      </c>
      <c r="G2136">
        <v>5</v>
      </c>
      <c r="H2136">
        <v>23.012226651721154</v>
      </c>
      <c r="I2136" s="35">
        <v>2.5291999999999999</v>
      </c>
      <c r="J2136" s="14" t="s">
        <v>17</v>
      </c>
      <c r="K2136" s="14" t="s">
        <v>17</v>
      </c>
      <c r="L2136" s="168">
        <v>5.6850000000000005</v>
      </c>
      <c r="M2136" s="14" t="s">
        <v>17</v>
      </c>
      <c r="N2136" s="168">
        <v>64.004999999999981</v>
      </c>
      <c r="O2136" s="170">
        <v>743.89800000000002</v>
      </c>
      <c r="P2136" s="168">
        <v>8.0750000000000002E-2</v>
      </c>
      <c r="Q2136" s="168">
        <v>0.88900000000000001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0.55407499999999998</v>
      </c>
      <c r="Y2136" s="14">
        <v>88</v>
      </c>
      <c r="AD2136" s="14">
        <f t="shared" si="9"/>
        <v>6.2963068181818181E-3</v>
      </c>
    </row>
    <row r="2137" spans="1:31" x14ac:dyDescent="0.2">
      <c r="A2137" t="s">
        <v>143</v>
      </c>
      <c r="B2137" t="s">
        <v>149</v>
      </c>
      <c r="C2137" s="245">
        <v>40093</v>
      </c>
      <c r="D2137" s="245">
        <v>40340</v>
      </c>
      <c r="E2137">
        <v>2010</v>
      </c>
      <c r="F2137">
        <v>1</v>
      </c>
      <c r="G2137">
        <v>6</v>
      </c>
      <c r="H2137">
        <v>25.359217426696148</v>
      </c>
      <c r="I2137" s="35">
        <v>2.5183</v>
      </c>
      <c r="J2137" s="14" t="s">
        <v>17</v>
      </c>
      <c r="K2137" s="14" t="s">
        <v>17</v>
      </c>
      <c r="L2137" s="168">
        <v>5.7850000000000001</v>
      </c>
      <c r="M2137" s="14" t="s">
        <v>17</v>
      </c>
      <c r="N2137" s="168">
        <v>41.940749999999994</v>
      </c>
      <c r="O2137" s="170">
        <v>810.64800000000002</v>
      </c>
      <c r="P2137" s="168">
        <v>7.9100000000000004E-2</v>
      </c>
      <c r="Q2137" s="168">
        <v>0.91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0.62154500000000001</v>
      </c>
      <c r="Y2137" s="14">
        <v>88</v>
      </c>
      <c r="AD2137" s="14">
        <f t="shared" si="9"/>
        <v>7.0630113636363642E-3</v>
      </c>
    </row>
    <row r="2138" spans="1:31" x14ac:dyDescent="0.2">
      <c r="A2138" t="s">
        <v>143</v>
      </c>
      <c r="B2138" t="s">
        <v>149</v>
      </c>
      <c r="C2138" s="245">
        <v>40093</v>
      </c>
      <c r="D2138" s="245">
        <v>40340</v>
      </c>
      <c r="E2138">
        <v>2010</v>
      </c>
      <c r="F2138">
        <v>1</v>
      </c>
      <c r="G2138">
        <v>7</v>
      </c>
      <c r="H2138">
        <v>31.135488759692308</v>
      </c>
      <c r="I2138" s="35">
        <v>2.5362</v>
      </c>
      <c r="J2138" s="14" t="s">
        <v>17</v>
      </c>
      <c r="K2138" s="14" t="s">
        <v>17</v>
      </c>
      <c r="L2138" s="168">
        <v>5.5250000000000004</v>
      </c>
      <c r="M2138" s="14" t="s">
        <v>17</v>
      </c>
      <c r="N2138" s="168">
        <v>71.505750000000006</v>
      </c>
      <c r="O2138" s="170">
        <v>827.36199999999997</v>
      </c>
      <c r="P2138" s="168">
        <v>9.0529999999999999E-2</v>
      </c>
      <c r="Q2138" s="168">
        <v>0.98699999999999999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0.73262000000000005</v>
      </c>
      <c r="Y2138" s="14">
        <v>88</v>
      </c>
      <c r="AD2138" s="14">
        <f t="shared" si="9"/>
        <v>8.3252272727272741E-3</v>
      </c>
    </row>
    <row r="2139" spans="1:31" x14ac:dyDescent="0.2">
      <c r="A2139" t="s">
        <v>143</v>
      </c>
      <c r="B2139" t="s">
        <v>149</v>
      </c>
      <c r="C2139" s="245">
        <v>40093</v>
      </c>
      <c r="D2139" s="245">
        <v>40340</v>
      </c>
      <c r="E2139">
        <v>2010</v>
      </c>
      <c r="F2139">
        <v>1</v>
      </c>
      <c r="G2139">
        <v>8</v>
      </c>
      <c r="H2139">
        <v>17.660738746644235</v>
      </c>
      <c r="I2139" s="35">
        <v>2.5998999999999999</v>
      </c>
      <c r="J2139" s="14" t="s">
        <v>17</v>
      </c>
      <c r="K2139" s="14" t="s">
        <v>17</v>
      </c>
      <c r="L2139" s="14" t="s">
        <v>17</v>
      </c>
      <c r="M2139" s="14" t="s">
        <v>17</v>
      </c>
      <c r="N2139" s="14" t="s">
        <v>17</v>
      </c>
      <c r="O2139" s="14" t="s">
        <v>17</v>
      </c>
      <c r="P2139" s="14" t="s">
        <v>17</v>
      </c>
      <c r="Q2139" s="14" t="s">
        <v>17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 t="s">
        <v>17</v>
      </c>
      <c r="Y2139" s="14" t="s">
        <v>17</v>
      </c>
      <c r="AD2139" s="14" t="s">
        <v>17</v>
      </c>
    </row>
    <row r="2140" spans="1:31" x14ac:dyDescent="0.2">
      <c r="A2140" t="s">
        <v>143</v>
      </c>
      <c r="B2140" t="s">
        <v>149</v>
      </c>
      <c r="C2140" s="245">
        <v>40093</v>
      </c>
      <c r="D2140" s="245">
        <v>40340</v>
      </c>
      <c r="E2140">
        <v>2010</v>
      </c>
      <c r="F2140">
        <v>1</v>
      </c>
      <c r="G2140">
        <v>9</v>
      </c>
      <c r="H2140">
        <v>20.645168128199998</v>
      </c>
      <c r="I2140" s="35">
        <v>2.5158999999999998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AD2140" s="14" t="s">
        <v>17</v>
      </c>
    </row>
    <row r="2141" spans="1:31" x14ac:dyDescent="0.2">
      <c r="A2141" t="s">
        <v>143</v>
      </c>
      <c r="B2141" t="s">
        <v>149</v>
      </c>
      <c r="C2141" s="245">
        <v>40093</v>
      </c>
      <c r="D2141" s="245">
        <v>40340</v>
      </c>
      <c r="E2141">
        <v>2010</v>
      </c>
      <c r="F2141">
        <v>1</v>
      </c>
      <c r="G2141">
        <v>10</v>
      </c>
      <c r="H2141">
        <v>21.079991595807694</v>
      </c>
      <c r="I2141" s="35">
        <v>2.4243000000000001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AD2141" s="14" t="s">
        <v>17</v>
      </c>
    </row>
    <row r="2142" spans="1:31" x14ac:dyDescent="0.2">
      <c r="A2142" t="s">
        <v>143</v>
      </c>
      <c r="B2142" t="s">
        <v>149</v>
      </c>
      <c r="C2142" s="245">
        <v>40093</v>
      </c>
      <c r="D2142" s="245">
        <v>40340</v>
      </c>
      <c r="E2142">
        <v>2010</v>
      </c>
      <c r="F2142">
        <v>1</v>
      </c>
      <c r="G2142">
        <v>11</v>
      </c>
      <c r="H2142">
        <v>22.081464843836542</v>
      </c>
      <c r="I2142" s="35">
        <v>2.6730999999999998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AD2142" s="14" t="s">
        <v>17</v>
      </c>
    </row>
    <row r="2143" spans="1:31" x14ac:dyDescent="0.2">
      <c r="A2143" t="s">
        <v>143</v>
      </c>
      <c r="B2143" t="s">
        <v>149</v>
      </c>
      <c r="C2143" s="245">
        <v>40093</v>
      </c>
      <c r="D2143" s="245">
        <v>40340</v>
      </c>
      <c r="E2143">
        <v>2010</v>
      </c>
      <c r="F2143">
        <v>1</v>
      </c>
      <c r="G2143">
        <v>12</v>
      </c>
      <c r="H2143">
        <v>23.027642730484619</v>
      </c>
      <c r="I2143" s="35">
        <v>2.42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AD2143" s="14" t="s">
        <v>17</v>
      </c>
    </row>
    <row r="2144" spans="1:31" x14ac:dyDescent="0.2">
      <c r="A2144" t="s">
        <v>143</v>
      </c>
      <c r="B2144" t="s">
        <v>149</v>
      </c>
      <c r="C2144" s="245">
        <v>40093</v>
      </c>
      <c r="D2144" s="245">
        <v>40340</v>
      </c>
      <c r="E2144">
        <v>2010</v>
      </c>
      <c r="F2144">
        <v>1</v>
      </c>
      <c r="G2144">
        <v>13</v>
      </c>
      <c r="H2144">
        <v>27.388855733694228</v>
      </c>
      <c r="I2144" s="35">
        <v>2.8290999999999999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AD2144" s="14" t="s">
        <v>17</v>
      </c>
    </row>
    <row r="2145" spans="1:30" x14ac:dyDescent="0.2">
      <c r="A2145" t="s">
        <v>143</v>
      </c>
      <c r="B2145" t="s">
        <v>149</v>
      </c>
      <c r="C2145" s="245">
        <v>40093</v>
      </c>
      <c r="D2145" s="245">
        <v>40340</v>
      </c>
      <c r="E2145">
        <v>2010</v>
      </c>
      <c r="F2145">
        <v>1</v>
      </c>
      <c r="G2145">
        <v>14</v>
      </c>
      <c r="H2145">
        <v>15.94240463931923</v>
      </c>
      <c r="I2145" s="35">
        <v>2.3738999999999999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AD2145" s="14" t="s">
        <v>17</v>
      </c>
    </row>
    <row r="2146" spans="1:30" x14ac:dyDescent="0.2">
      <c r="A2146" t="s">
        <v>143</v>
      </c>
      <c r="B2146" t="s">
        <v>149</v>
      </c>
      <c r="C2146" s="245">
        <v>40093</v>
      </c>
      <c r="D2146" s="245">
        <v>40340</v>
      </c>
      <c r="E2146">
        <v>2010</v>
      </c>
      <c r="F2146">
        <v>2</v>
      </c>
      <c r="G2146">
        <v>1</v>
      </c>
      <c r="H2146">
        <v>12.136767568199998</v>
      </c>
      <c r="I2146" s="35">
        <v>2.4994999999999998</v>
      </c>
      <c r="J2146" s="14" t="s">
        <v>17</v>
      </c>
      <c r="K2146" s="14" t="s">
        <v>17</v>
      </c>
      <c r="L2146" s="168">
        <v>6.3599999999999994</v>
      </c>
      <c r="M2146" s="14" t="s">
        <v>17</v>
      </c>
      <c r="N2146" s="168">
        <v>37.013249999999999</v>
      </c>
      <c r="O2146" s="170">
        <v>580.19399999999996</v>
      </c>
      <c r="P2146" s="168">
        <v>8.4379999999999997E-2</v>
      </c>
      <c r="Q2146" s="168">
        <v>0.77800000000000002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>
        <v>0.30938500000000002</v>
      </c>
      <c r="Y2146" s="14">
        <v>88</v>
      </c>
      <c r="AD2146" s="14">
        <f t="shared" si="9"/>
        <v>3.5157386363636367E-3</v>
      </c>
    </row>
    <row r="2147" spans="1:30" x14ac:dyDescent="0.2">
      <c r="A2147" t="s">
        <v>143</v>
      </c>
      <c r="B2147" t="s">
        <v>149</v>
      </c>
      <c r="C2147" s="245">
        <v>40093</v>
      </c>
      <c r="D2147" s="245">
        <v>40340</v>
      </c>
      <c r="E2147">
        <v>2010</v>
      </c>
      <c r="F2147">
        <v>2</v>
      </c>
      <c r="G2147">
        <v>2</v>
      </c>
      <c r="H2147">
        <v>9.5486076971999996</v>
      </c>
      <c r="I2147" s="35">
        <v>2.3832</v>
      </c>
      <c r="J2147" s="14" t="s">
        <v>17</v>
      </c>
      <c r="K2147" s="14" t="s">
        <v>17</v>
      </c>
      <c r="L2147" s="168">
        <v>6.36</v>
      </c>
      <c r="M2147" s="14" t="s">
        <v>17</v>
      </c>
      <c r="N2147" s="168">
        <v>67.235249999999979</v>
      </c>
      <c r="O2147" s="170">
        <v>847.36400000000003</v>
      </c>
      <c r="P2147" s="168">
        <v>8.2040000000000002E-2</v>
      </c>
      <c r="Q2147" s="168">
        <v>0.82399999999999995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0.33396500000000001</v>
      </c>
      <c r="Y2147" s="14">
        <v>88</v>
      </c>
      <c r="AD2147" s="14">
        <f t="shared" si="9"/>
        <v>3.7950568181818185E-3</v>
      </c>
    </row>
    <row r="2148" spans="1:30" x14ac:dyDescent="0.2">
      <c r="A2148" t="s">
        <v>143</v>
      </c>
      <c r="B2148" t="s">
        <v>149</v>
      </c>
      <c r="C2148" s="245">
        <v>40093</v>
      </c>
      <c r="D2148" s="245">
        <v>40340</v>
      </c>
      <c r="E2148">
        <v>2010</v>
      </c>
      <c r="F2148">
        <v>2</v>
      </c>
      <c r="G2148">
        <v>3</v>
      </c>
      <c r="H2148">
        <v>15.005895656971154</v>
      </c>
      <c r="I2148" s="35">
        <v>2.4691000000000001</v>
      </c>
      <c r="J2148" s="14" t="s">
        <v>17</v>
      </c>
      <c r="K2148" s="14" t="s">
        <v>17</v>
      </c>
      <c r="L2148" s="168">
        <v>6.42</v>
      </c>
      <c r="M2148" s="14" t="s">
        <v>17</v>
      </c>
      <c r="N2148" s="168">
        <v>51.795749999999991</v>
      </c>
      <c r="O2148" s="170">
        <v>765.48</v>
      </c>
      <c r="P2148" s="168">
        <v>9.2329999999999995E-2</v>
      </c>
      <c r="Q2148" s="168">
        <v>0.81399999999999995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0.323965</v>
      </c>
      <c r="Y2148" s="14">
        <v>88</v>
      </c>
      <c r="AD2148" s="14">
        <f t="shared" si="9"/>
        <v>3.6814204545454546E-3</v>
      </c>
    </row>
    <row r="2149" spans="1:30" x14ac:dyDescent="0.2">
      <c r="A2149" t="s">
        <v>143</v>
      </c>
      <c r="B2149" t="s">
        <v>149</v>
      </c>
      <c r="C2149" s="245">
        <v>40093</v>
      </c>
      <c r="D2149" s="245">
        <v>40340</v>
      </c>
      <c r="E2149">
        <v>2010</v>
      </c>
      <c r="F2149">
        <v>2</v>
      </c>
      <c r="G2149">
        <v>4</v>
      </c>
      <c r="H2149">
        <v>23.579714074188459</v>
      </c>
      <c r="I2149" s="35">
        <v>2.6133000000000002</v>
      </c>
      <c r="J2149" s="14" t="s">
        <v>17</v>
      </c>
      <c r="K2149" s="14" t="s">
        <v>17</v>
      </c>
      <c r="L2149" s="168">
        <v>6.1549999999999994</v>
      </c>
      <c r="M2149" s="14" t="s">
        <v>17</v>
      </c>
      <c r="N2149" s="168">
        <v>41.831249999999997</v>
      </c>
      <c r="O2149" s="170">
        <v>717.30200000000002</v>
      </c>
      <c r="P2149" s="168">
        <v>9.0179999999999996E-2</v>
      </c>
      <c r="Q2149" s="168">
        <v>0.81200000000000006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0.46675999999999995</v>
      </c>
      <c r="Y2149" s="14">
        <v>88</v>
      </c>
      <c r="AD2149" s="14">
        <f t="shared" si="9"/>
        <v>5.3040909090909085E-3</v>
      </c>
    </row>
    <row r="2150" spans="1:30" x14ac:dyDescent="0.2">
      <c r="A2150" t="s">
        <v>143</v>
      </c>
      <c r="B2150" t="s">
        <v>149</v>
      </c>
      <c r="C2150" s="245">
        <v>40093</v>
      </c>
      <c r="D2150" s="245">
        <v>40340</v>
      </c>
      <c r="E2150">
        <v>2010</v>
      </c>
      <c r="F2150">
        <v>2</v>
      </c>
      <c r="G2150">
        <v>5</v>
      </c>
      <c r="H2150">
        <v>20.57623447846154</v>
      </c>
      <c r="I2150" s="35">
        <v>2.3788999999999998</v>
      </c>
      <c r="J2150" s="14" t="s">
        <v>17</v>
      </c>
      <c r="K2150" s="14" t="s">
        <v>17</v>
      </c>
      <c r="L2150" s="168">
        <v>6.1349999999999998</v>
      </c>
      <c r="M2150" s="14" t="s">
        <v>17</v>
      </c>
      <c r="N2150" s="168">
        <v>64.771499999999989</v>
      </c>
      <c r="O2150" s="170">
        <v>818.61500000000001</v>
      </c>
      <c r="P2150" s="168">
        <v>9.3600000000000003E-2</v>
      </c>
      <c r="Q2150" s="168">
        <v>0.86099999999999999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0.57363500000000001</v>
      </c>
      <c r="Y2150" s="14">
        <v>88</v>
      </c>
      <c r="AD2150" s="14">
        <f t="shared" si="9"/>
        <v>6.5185795454545453E-3</v>
      </c>
    </row>
    <row r="2151" spans="1:30" x14ac:dyDescent="0.2">
      <c r="A2151" t="s">
        <v>143</v>
      </c>
      <c r="B2151" t="s">
        <v>149</v>
      </c>
      <c r="C2151" s="245">
        <v>40093</v>
      </c>
      <c r="D2151" s="245">
        <v>40340</v>
      </c>
      <c r="E2151">
        <v>2010</v>
      </c>
      <c r="F2151">
        <v>2</v>
      </c>
      <c r="G2151">
        <v>6</v>
      </c>
      <c r="H2151">
        <v>30.727904834423075</v>
      </c>
      <c r="I2151" s="35">
        <v>2.4975999999999998</v>
      </c>
      <c r="J2151" s="14" t="s">
        <v>17</v>
      </c>
      <c r="K2151" s="14" t="s">
        <v>17</v>
      </c>
      <c r="L2151" s="168">
        <v>5.4450000000000003</v>
      </c>
      <c r="M2151" s="14" t="s">
        <v>17</v>
      </c>
      <c r="N2151" s="168">
        <v>74.462249999999997</v>
      </c>
      <c r="O2151" s="170">
        <v>926.01400000000001</v>
      </c>
      <c r="P2151" s="168">
        <v>0.1024</v>
      </c>
      <c r="Q2151" s="168">
        <v>0.88300000000000001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0.72598000000000007</v>
      </c>
      <c r="Y2151" s="14">
        <v>88</v>
      </c>
      <c r="AD2151" s="14">
        <f t="shared" si="9"/>
        <v>8.2497727272727289E-3</v>
      </c>
    </row>
    <row r="2152" spans="1:30" x14ac:dyDescent="0.2">
      <c r="A2152" t="s">
        <v>143</v>
      </c>
      <c r="B2152" t="s">
        <v>149</v>
      </c>
      <c r="C2152" s="245">
        <v>40093</v>
      </c>
      <c r="D2152" s="245">
        <v>40340</v>
      </c>
      <c r="E2152">
        <v>2010</v>
      </c>
      <c r="F2152">
        <v>2</v>
      </c>
      <c r="G2152">
        <v>7</v>
      </c>
      <c r="H2152">
        <v>29.949258584215382</v>
      </c>
      <c r="I2152" s="35">
        <v>2.5152999999999999</v>
      </c>
      <c r="J2152" s="14" t="s">
        <v>17</v>
      </c>
      <c r="K2152" s="14" t="s">
        <v>17</v>
      </c>
      <c r="L2152" s="168">
        <v>5.375</v>
      </c>
      <c r="M2152" s="14" t="s">
        <v>17</v>
      </c>
      <c r="N2152" s="168">
        <v>74.626499999999993</v>
      </c>
      <c r="O2152" s="170">
        <v>858.28099999999995</v>
      </c>
      <c r="P2152" s="168">
        <v>9.8150000000000001E-2</v>
      </c>
      <c r="Q2152" s="168">
        <v>0.89300000000000002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0.75021000000000004</v>
      </c>
      <c r="Y2152" s="14">
        <v>88</v>
      </c>
      <c r="AD2152" s="14">
        <f t="shared" si="9"/>
        <v>8.5251136363636362E-3</v>
      </c>
    </row>
    <row r="2153" spans="1:30" x14ac:dyDescent="0.2">
      <c r="A2153" t="s">
        <v>143</v>
      </c>
      <c r="B2153" t="s">
        <v>149</v>
      </c>
      <c r="C2153" s="245">
        <v>40093</v>
      </c>
      <c r="D2153" s="245">
        <v>40340</v>
      </c>
      <c r="E2153">
        <v>2010</v>
      </c>
      <c r="F2153">
        <v>2</v>
      </c>
      <c r="G2153">
        <v>8</v>
      </c>
      <c r="H2153">
        <v>28.614300286084621</v>
      </c>
      <c r="I2153" s="35">
        <v>2.7562000000000002</v>
      </c>
      <c r="J2153" s="14" t="s">
        <v>17</v>
      </c>
      <c r="K2153" s="14" t="s">
        <v>17</v>
      </c>
      <c r="L2153" s="14" t="s">
        <v>17</v>
      </c>
      <c r="M2153" s="14" t="s">
        <v>17</v>
      </c>
      <c r="N2153" s="14" t="s">
        <v>17</v>
      </c>
      <c r="O2153" s="14" t="s">
        <v>17</v>
      </c>
      <c r="P2153" s="14" t="s">
        <v>17</v>
      </c>
      <c r="Q2153" s="14" t="s">
        <v>17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 t="s">
        <v>17</v>
      </c>
      <c r="Y2153" s="14" t="s">
        <v>17</v>
      </c>
      <c r="AD2153" s="14" t="s">
        <v>17</v>
      </c>
    </row>
    <row r="2154" spans="1:30" x14ac:dyDescent="0.2">
      <c r="A2154" t="s">
        <v>143</v>
      </c>
      <c r="B2154" t="s">
        <v>149</v>
      </c>
      <c r="C2154" s="245">
        <v>40093</v>
      </c>
      <c r="D2154" s="245">
        <v>40340</v>
      </c>
      <c r="E2154">
        <v>2010</v>
      </c>
      <c r="F2154">
        <v>2</v>
      </c>
      <c r="G2154">
        <v>9</v>
      </c>
      <c r="H2154">
        <v>26.851812516692306</v>
      </c>
      <c r="I2154" s="35">
        <v>2.6551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AD2154" s="14" t="s">
        <v>17</v>
      </c>
    </row>
    <row r="2155" spans="1:30" x14ac:dyDescent="0.2">
      <c r="A2155" t="s">
        <v>143</v>
      </c>
      <c r="B2155" t="s">
        <v>149</v>
      </c>
      <c r="C2155" s="245">
        <v>40093</v>
      </c>
      <c r="D2155" s="245">
        <v>40340</v>
      </c>
      <c r="E2155">
        <v>2010</v>
      </c>
      <c r="F2155">
        <v>2</v>
      </c>
      <c r="G2155">
        <v>10</v>
      </c>
      <c r="H2155">
        <v>24.469872772569236</v>
      </c>
      <c r="I2155" s="35">
        <v>2.5070000000000001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AD2155" s="14" t="s">
        <v>17</v>
      </c>
    </row>
    <row r="2156" spans="1:30" x14ac:dyDescent="0.2">
      <c r="A2156" t="s">
        <v>143</v>
      </c>
      <c r="B2156" t="s">
        <v>149</v>
      </c>
      <c r="C2156" s="245">
        <v>40093</v>
      </c>
      <c r="D2156" s="245">
        <v>40340</v>
      </c>
      <c r="E2156">
        <v>2010</v>
      </c>
      <c r="F2156">
        <v>2</v>
      </c>
      <c r="G2156">
        <v>11</v>
      </c>
      <c r="H2156">
        <v>22.811483484900002</v>
      </c>
      <c r="I2156" s="35">
        <v>2.5234000000000001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AD2156" s="14" t="s">
        <v>17</v>
      </c>
    </row>
    <row r="2157" spans="1:30" x14ac:dyDescent="0.2">
      <c r="A2157" t="s">
        <v>143</v>
      </c>
      <c r="B2157" t="s">
        <v>149</v>
      </c>
      <c r="C2157" s="245">
        <v>40093</v>
      </c>
      <c r="D2157" s="245">
        <v>40340</v>
      </c>
      <c r="E2157">
        <v>2010</v>
      </c>
      <c r="F2157">
        <v>2</v>
      </c>
      <c r="G2157">
        <v>12</v>
      </c>
      <c r="H2157">
        <v>26.283733631100006</v>
      </c>
      <c r="I2157" s="35">
        <v>2.4258000000000002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AD2157" s="14" t="s">
        <v>17</v>
      </c>
    </row>
    <row r="2158" spans="1:30" x14ac:dyDescent="0.2">
      <c r="A2158" t="s">
        <v>143</v>
      </c>
      <c r="B2158" t="s">
        <v>149</v>
      </c>
      <c r="C2158" s="245">
        <v>40093</v>
      </c>
      <c r="D2158" s="245">
        <v>40340</v>
      </c>
      <c r="E2158">
        <v>2010</v>
      </c>
      <c r="F2158">
        <v>2</v>
      </c>
      <c r="G2158">
        <v>13</v>
      </c>
      <c r="H2158">
        <v>31.290660947699998</v>
      </c>
      <c r="I2158" s="35">
        <v>2.4022999999999999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AD2158" s="14" t="s">
        <v>17</v>
      </c>
    </row>
    <row r="2159" spans="1:30" x14ac:dyDescent="0.2">
      <c r="A2159" t="s">
        <v>143</v>
      </c>
      <c r="B2159" t="s">
        <v>149</v>
      </c>
      <c r="C2159" s="245">
        <v>40093</v>
      </c>
      <c r="D2159" s="245">
        <v>40340</v>
      </c>
      <c r="E2159">
        <v>2010</v>
      </c>
      <c r="F2159">
        <v>2</v>
      </c>
      <c r="G2159">
        <v>14</v>
      </c>
      <c r="H2159">
        <v>27.25172680344231</v>
      </c>
      <c r="I2159" s="35">
        <v>2.7111999999999998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AD2159" s="14" t="s">
        <v>17</v>
      </c>
    </row>
    <row r="2160" spans="1:30" x14ac:dyDescent="0.2">
      <c r="A2160" t="s">
        <v>143</v>
      </c>
      <c r="B2160" t="s">
        <v>149</v>
      </c>
      <c r="C2160" s="245">
        <v>40093</v>
      </c>
      <c r="D2160" s="245">
        <v>40340</v>
      </c>
      <c r="E2160">
        <v>2010</v>
      </c>
      <c r="F2160">
        <v>3</v>
      </c>
      <c r="G2160">
        <v>1</v>
      </c>
      <c r="H2160">
        <v>18.513363901915383</v>
      </c>
      <c r="I2160" s="35">
        <v>2.4739</v>
      </c>
      <c r="J2160" s="14" t="s">
        <v>17</v>
      </c>
      <c r="K2160" s="14" t="s">
        <v>17</v>
      </c>
      <c r="L2160" s="168">
        <v>6.27</v>
      </c>
      <c r="M2160" s="14" t="s">
        <v>17</v>
      </c>
      <c r="N2160" s="168">
        <v>30.114750000000001</v>
      </c>
      <c r="O2160" s="170">
        <v>619.83900000000006</v>
      </c>
      <c r="P2160" s="168">
        <v>8.1809999999999994E-2</v>
      </c>
      <c r="Q2160" s="168">
        <v>0.75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>
        <v>0.36150500000000002</v>
      </c>
      <c r="Y2160" s="14">
        <v>88</v>
      </c>
      <c r="AD2160" s="14">
        <f t="shared" ref="AD2160:AD2180" si="10">X2160/Y2160</f>
        <v>4.108011363636364E-3</v>
      </c>
    </row>
    <row r="2161" spans="1:30" x14ac:dyDescent="0.2">
      <c r="A2161" t="s">
        <v>143</v>
      </c>
      <c r="B2161" t="s">
        <v>149</v>
      </c>
      <c r="C2161" s="245">
        <v>40093</v>
      </c>
      <c r="D2161" s="245">
        <v>40340</v>
      </c>
      <c r="E2161">
        <v>2010</v>
      </c>
      <c r="F2161">
        <v>3</v>
      </c>
      <c r="G2161">
        <v>2</v>
      </c>
      <c r="H2161">
        <v>15.187565658946152</v>
      </c>
      <c r="I2161" s="35">
        <v>2.3435000000000001</v>
      </c>
      <c r="J2161" s="14" t="s">
        <v>17</v>
      </c>
      <c r="K2161" s="14" t="s">
        <v>17</v>
      </c>
      <c r="L2161" s="168">
        <v>6.2649999999999997</v>
      </c>
      <c r="M2161" s="14" t="s">
        <v>17</v>
      </c>
      <c r="N2161" s="168">
        <v>101.252</v>
      </c>
      <c r="O2161" s="170">
        <v>950.72299999999996</v>
      </c>
      <c r="P2161" s="168">
        <v>8.7599999999999997E-2</v>
      </c>
      <c r="Q2161" s="168">
        <v>0.876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0.35816999999999999</v>
      </c>
      <c r="Y2161" s="14">
        <v>88</v>
      </c>
      <c r="AD2161" s="14">
        <f t="shared" si="10"/>
        <v>4.0701136363636365E-3</v>
      </c>
    </row>
    <row r="2162" spans="1:30" x14ac:dyDescent="0.2">
      <c r="A2162" t="s">
        <v>143</v>
      </c>
      <c r="B2162" t="s">
        <v>149</v>
      </c>
      <c r="C2162" s="245">
        <v>40093</v>
      </c>
      <c r="D2162" s="245">
        <v>40340</v>
      </c>
      <c r="E2162">
        <v>2010</v>
      </c>
      <c r="F2162">
        <v>3</v>
      </c>
      <c r="G2162">
        <v>3</v>
      </c>
      <c r="H2162">
        <v>14.669808089538463</v>
      </c>
      <c r="I2162" s="35">
        <v>2.2968999999999999</v>
      </c>
      <c r="J2162" s="14" t="s">
        <v>17</v>
      </c>
      <c r="K2162" s="14" t="s">
        <v>17</v>
      </c>
      <c r="L2162" s="168">
        <v>5.7549999999999999</v>
      </c>
      <c r="M2162" s="14" t="s">
        <v>17</v>
      </c>
      <c r="N2162" s="168">
        <v>106.51599999999999</v>
      </c>
      <c r="O2162" s="170">
        <v>944.25</v>
      </c>
      <c r="P2162" s="168">
        <v>8.0339999999999995E-2</v>
      </c>
      <c r="Q2162" s="168">
        <v>0.82399999999999995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0.420765</v>
      </c>
      <c r="Y2162" s="14">
        <v>88</v>
      </c>
      <c r="AD2162" s="14">
        <f t="shared" si="10"/>
        <v>4.7814204545454549E-3</v>
      </c>
    </row>
    <row r="2163" spans="1:30" x14ac:dyDescent="0.2">
      <c r="A2163" t="s">
        <v>143</v>
      </c>
      <c r="B2163" t="s">
        <v>149</v>
      </c>
      <c r="C2163" s="245">
        <v>40093</v>
      </c>
      <c r="D2163" s="245">
        <v>40340</v>
      </c>
      <c r="E2163">
        <v>2010</v>
      </c>
      <c r="F2163">
        <v>3</v>
      </c>
      <c r="G2163">
        <v>4</v>
      </c>
      <c r="H2163">
        <v>22.22335254073846</v>
      </c>
      <c r="I2163" s="35">
        <v>2.3946000000000001</v>
      </c>
      <c r="J2163" s="14" t="s">
        <v>17</v>
      </c>
      <c r="K2163" s="14" t="s">
        <v>17</v>
      </c>
      <c r="L2163" s="168">
        <v>5.83</v>
      </c>
      <c r="M2163" s="14" t="s">
        <v>17</v>
      </c>
      <c r="N2163" s="168">
        <v>60.117749999999994</v>
      </c>
      <c r="O2163" s="170">
        <v>849.721</v>
      </c>
      <c r="P2163" s="168">
        <v>7.7520000000000006E-2</v>
      </c>
      <c r="Q2163" s="168">
        <v>0.78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0.5968</v>
      </c>
      <c r="Y2163" s="14">
        <v>88</v>
      </c>
      <c r="AD2163" s="14">
        <f t="shared" si="10"/>
        <v>6.7818181818181814E-3</v>
      </c>
    </row>
    <row r="2164" spans="1:30" x14ac:dyDescent="0.2">
      <c r="A2164" t="s">
        <v>143</v>
      </c>
      <c r="B2164" t="s">
        <v>149</v>
      </c>
      <c r="C2164" s="245">
        <v>40093</v>
      </c>
      <c r="D2164" s="245">
        <v>40340</v>
      </c>
      <c r="E2164">
        <v>2010</v>
      </c>
      <c r="F2164">
        <v>3</v>
      </c>
      <c r="G2164">
        <v>5</v>
      </c>
      <c r="H2164">
        <v>25.805882843653841</v>
      </c>
      <c r="I2164" s="35">
        <v>2.3235000000000001</v>
      </c>
      <c r="J2164" s="14" t="s">
        <v>17</v>
      </c>
      <c r="K2164" s="14" t="s">
        <v>17</v>
      </c>
      <c r="L2164" s="168">
        <v>5.7799999999999994</v>
      </c>
      <c r="M2164" s="14" t="s">
        <v>17</v>
      </c>
      <c r="N2164" s="168">
        <v>81.415500000000009</v>
      </c>
      <c r="O2164" s="170">
        <v>834.83699999999999</v>
      </c>
      <c r="P2164" s="168">
        <v>8.4640000000000007E-2</v>
      </c>
      <c r="Q2164" s="168">
        <v>0.92900000000000005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0.61754500000000001</v>
      </c>
      <c r="Y2164" s="14">
        <v>88</v>
      </c>
      <c r="AD2164" s="14">
        <f t="shared" si="10"/>
        <v>7.0175568181818186E-3</v>
      </c>
    </row>
    <row r="2165" spans="1:30" x14ac:dyDescent="0.2">
      <c r="A2165" t="s">
        <v>143</v>
      </c>
      <c r="B2165" t="s">
        <v>149</v>
      </c>
      <c r="C2165" s="245">
        <v>40093</v>
      </c>
      <c r="D2165" s="245">
        <v>40340</v>
      </c>
      <c r="E2165">
        <v>2010</v>
      </c>
      <c r="F2165">
        <v>3</v>
      </c>
      <c r="G2165">
        <v>6</v>
      </c>
      <c r="H2165">
        <v>26.959147041496156</v>
      </c>
      <c r="I2165" s="35">
        <v>2.4527000000000001</v>
      </c>
      <c r="J2165" s="14" t="s">
        <v>17</v>
      </c>
      <c r="K2165" s="14" t="s">
        <v>17</v>
      </c>
      <c r="L2165" s="168">
        <v>5.5749999999999993</v>
      </c>
      <c r="M2165" s="14" t="s">
        <v>17</v>
      </c>
      <c r="N2165" s="168">
        <v>62.08874999999999</v>
      </c>
      <c r="O2165" s="170">
        <v>831.31299999999999</v>
      </c>
      <c r="P2165" s="168">
        <v>7.8990000000000005E-2</v>
      </c>
      <c r="Q2165" s="168">
        <v>0.81799999999999995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0.64997499999999997</v>
      </c>
      <c r="Y2165" s="14">
        <v>88</v>
      </c>
      <c r="AD2165" s="14">
        <f t="shared" si="10"/>
        <v>7.3860795454545455E-3</v>
      </c>
    </row>
    <row r="2166" spans="1:30" x14ac:dyDescent="0.2">
      <c r="A2166" t="s">
        <v>143</v>
      </c>
      <c r="B2166" t="s">
        <v>149</v>
      </c>
      <c r="C2166" s="245">
        <v>40093</v>
      </c>
      <c r="D2166" s="245">
        <v>40340</v>
      </c>
      <c r="E2166">
        <v>2010</v>
      </c>
      <c r="F2166">
        <v>3</v>
      </c>
      <c r="G2166">
        <v>7</v>
      </c>
      <c r="H2166">
        <v>33.414722677176918</v>
      </c>
      <c r="I2166" s="35">
        <v>2.4815999999999998</v>
      </c>
      <c r="J2166" s="14" t="s">
        <v>17</v>
      </c>
      <c r="K2166" s="14" t="s">
        <v>17</v>
      </c>
      <c r="L2166" s="168">
        <v>5.4350000000000005</v>
      </c>
      <c r="M2166" s="14" t="s">
        <v>17</v>
      </c>
      <c r="N2166" s="168">
        <v>57.708749999999981</v>
      </c>
      <c r="O2166" s="170">
        <v>851.28899999999999</v>
      </c>
      <c r="P2166" s="168">
        <v>8.6910000000000001E-2</v>
      </c>
      <c r="Q2166" s="168">
        <v>0.84699999999999998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0.73050499999999996</v>
      </c>
      <c r="Y2166" s="14">
        <v>88</v>
      </c>
      <c r="AD2166" s="14">
        <f t="shared" si="10"/>
        <v>8.3011931818181822E-3</v>
      </c>
    </row>
    <row r="2167" spans="1:30" x14ac:dyDescent="0.2">
      <c r="A2167" t="s">
        <v>143</v>
      </c>
      <c r="B2167" t="s">
        <v>149</v>
      </c>
      <c r="C2167" s="245">
        <v>40093</v>
      </c>
      <c r="D2167" s="245">
        <v>40340</v>
      </c>
      <c r="E2167">
        <v>2010</v>
      </c>
      <c r="F2167">
        <v>3</v>
      </c>
      <c r="G2167">
        <v>8</v>
      </c>
      <c r="H2167">
        <v>28.351904571692309</v>
      </c>
      <c r="I2167" s="35">
        <v>2.4689999999999999</v>
      </c>
      <c r="J2167" s="14" t="s">
        <v>17</v>
      </c>
      <c r="K2167" s="14" t="s">
        <v>17</v>
      </c>
      <c r="L2167" s="14" t="s">
        <v>17</v>
      </c>
      <c r="M2167" s="14" t="s">
        <v>17</v>
      </c>
      <c r="N2167" s="14" t="s">
        <v>17</v>
      </c>
      <c r="O2167" s="14" t="s">
        <v>17</v>
      </c>
      <c r="P2167" s="14" t="s">
        <v>17</v>
      </c>
      <c r="Q2167" s="14" t="s">
        <v>17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 t="s">
        <v>17</v>
      </c>
      <c r="Y2167" s="14" t="s">
        <v>17</v>
      </c>
      <c r="AD2167" s="14" t="s">
        <v>17</v>
      </c>
    </row>
    <row r="2168" spans="1:30" x14ac:dyDescent="0.2">
      <c r="A2168" t="s">
        <v>143</v>
      </c>
      <c r="B2168" t="s">
        <v>149</v>
      </c>
      <c r="C2168" s="245">
        <v>40093</v>
      </c>
      <c r="D2168" s="245">
        <v>40340</v>
      </c>
      <c r="E2168">
        <v>2010</v>
      </c>
      <c r="F2168">
        <v>3</v>
      </c>
      <c r="G2168">
        <v>9</v>
      </c>
      <c r="H2168">
        <v>25.365834165565385</v>
      </c>
      <c r="I2168" s="35">
        <v>2.4590000000000001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AD2168" s="14" t="s">
        <v>17</v>
      </c>
    </row>
    <row r="2169" spans="1:30" x14ac:dyDescent="0.2">
      <c r="A2169" t="s">
        <v>143</v>
      </c>
      <c r="B2169" t="s">
        <v>149</v>
      </c>
      <c r="C2169" s="245">
        <v>40093</v>
      </c>
      <c r="D2169" s="245">
        <v>40340</v>
      </c>
      <c r="E2169">
        <v>2010</v>
      </c>
      <c r="F2169">
        <v>3</v>
      </c>
      <c r="G2169">
        <v>10</v>
      </c>
      <c r="H2169">
        <v>24.20277996662308</v>
      </c>
      <c r="I2169" s="35">
        <v>2.3822999999999999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AD2169" s="14" t="s">
        <v>17</v>
      </c>
    </row>
    <row r="2170" spans="1:30" x14ac:dyDescent="0.2">
      <c r="A2170" t="s">
        <v>143</v>
      </c>
      <c r="B2170" t="s">
        <v>149</v>
      </c>
      <c r="C2170" s="245">
        <v>40093</v>
      </c>
      <c r="D2170" s="245">
        <v>40340</v>
      </c>
      <c r="E2170">
        <v>2010</v>
      </c>
      <c r="F2170">
        <v>3</v>
      </c>
      <c r="G2170">
        <v>11</v>
      </c>
      <c r="H2170">
        <v>24.609064312800001</v>
      </c>
      <c r="I2170" s="35">
        <v>2.3209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AD2170" s="14" t="s">
        <v>17</v>
      </c>
    </row>
    <row r="2171" spans="1:30" x14ac:dyDescent="0.2">
      <c r="A2171" t="s">
        <v>143</v>
      </c>
      <c r="B2171" t="s">
        <v>149</v>
      </c>
      <c r="C2171" s="245">
        <v>40093</v>
      </c>
      <c r="D2171" s="245">
        <v>40340</v>
      </c>
      <c r="E2171">
        <v>2010</v>
      </c>
      <c r="F2171">
        <v>3</v>
      </c>
      <c r="G2171">
        <v>12</v>
      </c>
      <c r="H2171">
        <v>25.342283673553847</v>
      </c>
      <c r="I2171" s="35">
        <v>2.3292000000000002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AD2171" s="14" t="s">
        <v>17</v>
      </c>
    </row>
    <row r="2172" spans="1:30" x14ac:dyDescent="0.2">
      <c r="A2172" t="s">
        <v>143</v>
      </c>
      <c r="B2172" t="s">
        <v>149</v>
      </c>
      <c r="C2172" s="245">
        <v>40093</v>
      </c>
      <c r="D2172" s="245">
        <v>40340</v>
      </c>
      <c r="E2172">
        <v>2010</v>
      </c>
      <c r="F2172">
        <v>3</v>
      </c>
      <c r="G2172">
        <v>13</v>
      </c>
      <c r="H2172">
        <v>31.834747559111534</v>
      </c>
      <c r="I2172" s="35">
        <v>2.5202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AD2172" s="14" t="s">
        <v>17</v>
      </c>
    </row>
    <row r="2173" spans="1:30" x14ac:dyDescent="0.2">
      <c r="A2173" t="s">
        <v>143</v>
      </c>
      <c r="B2173" t="s">
        <v>149</v>
      </c>
      <c r="C2173" s="245">
        <v>40093</v>
      </c>
      <c r="D2173" s="245">
        <v>40340</v>
      </c>
      <c r="E2173">
        <v>2010</v>
      </c>
      <c r="F2173">
        <v>3</v>
      </c>
      <c r="G2173">
        <v>14</v>
      </c>
      <c r="H2173">
        <v>26.883445281888459</v>
      </c>
      <c r="I2173" s="35">
        <v>2.5303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AD2173" s="14" t="s">
        <v>17</v>
      </c>
    </row>
    <row r="2174" spans="1:30" x14ac:dyDescent="0.2">
      <c r="A2174" t="s">
        <v>143</v>
      </c>
      <c r="B2174" t="s">
        <v>149</v>
      </c>
      <c r="C2174" s="245">
        <v>40093</v>
      </c>
      <c r="D2174" s="245">
        <v>40340</v>
      </c>
      <c r="E2174">
        <v>2010</v>
      </c>
      <c r="F2174">
        <v>4</v>
      </c>
      <c r="G2174">
        <v>1</v>
      </c>
      <c r="H2174">
        <v>14.079101543099998</v>
      </c>
      <c r="I2174" s="35">
        <v>2.4521000000000002</v>
      </c>
      <c r="J2174" s="14" t="s">
        <v>17</v>
      </c>
      <c r="K2174" s="14" t="s">
        <v>17</v>
      </c>
      <c r="L2174" s="168">
        <v>6.375</v>
      </c>
      <c r="M2174" s="14" t="s">
        <v>17</v>
      </c>
      <c r="N2174" s="168">
        <v>25.625249999999994</v>
      </c>
      <c r="O2174" s="170">
        <v>562.4</v>
      </c>
      <c r="P2174" s="168">
        <v>7.2840000000000002E-2</v>
      </c>
      <c r="Q2174" s="168">
        <v>0.75600000000000001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>
        <v>0.40029000000000003</v>
      </c>
      <c r="Y2174" s="14">
        <v>88</v>
      </c>
      <c r="AD2174" s="14">
        <f t="shared" si="10"/>
        <v>4.5487500000000007E-3</v>
      </c>
    </row>
    <row r="2175" spans="1:30" x14ac:dyDescent="0.2">
      <c r="A2175" t="s">
        <v>143</v>
      </c>
      <c r="B2175" t="s">
        <v>149</v>
      </c>
      <c r="C2175" s="245">
        <v>40093</v>
      </c>
      <c r="D2175" s="245">
        <v>40340</v>
      </c>
      <c r="E2175">
        <v>2010</v>
      </c>
      <c r="F2175">
        <v>4</v>
      </c>
      <c r="G2175">
        <v>2</v>
      </c>
      <c r="H2175">
        <v>14.948307801899999</v>
      </c>
      <c r="I2175" s="35">
        <v>2.2239</v>
      </c>
      <c r="J2175" s="14" t="s">
        <v>17</v>
      </c>
      <c r="K2175" s="14" t="s">
        <v>17</v>
      </c>
      <c r="L2175" s="168">
        <v>6.32</v>
      </c>
      <c r="M2175" s="14" t="s">
        <v>17</v>
      </c>
      <c r="N2175" s="168">
        <v>111.77999999999999</v>
      </c>
      <c r="O2175" s="170">
        <v>1015.23</v>
      </c>
      <c r="P2175" s="168">
        <v>8.0780000000000005E-2</v>
      </c>
      <c r="Q2175" s="168">
        <v>0.85899999999999999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0.379855</v>
      </c>
      <c r="Y2175" s="14">
        <v>88</v>
      </c>
      <c r="AD2175" s="14">
        <f t="shared" si="10"/>
        <v>4.3165340909090905E-3</v>
      </c>
    </row>
    <row r="2176" spans="1:30" x14ac:dyDescent="0.2">
      <c r="A2176" t="s">
        <v>143</v>
      </c>
      <c r="B2176" t="s">
        <v>149</v>
      </c>
      <c r="C2176" s="245">
        <v>40093</v>
      </c>
      <c r="D2176" s="245">
        <v>40340</v>
      </c>
      <c r="E2176">
        <v>2010</v>
      </c>
      <c r="F2176">
        <v>4</v>
      </c>
      <c r="G2176">
        <v>3</v>
      </c>
      <c r="H2176">
        <v>18.421171298030767</v>
      </c>
      <c r="I2176" s="35">
        <v>2.3506999999999998</v>
      </c>
      <c r="J2176" s="14" t="s">
        <v>17</v>
      </c>
      <c r="K2176" s="14" t="s">
        <v>17</v>
      </c>
      <c r="L2176" s="168">
        <v>6.0250000000000004</v>
      </c>
      <c r="M2176" s="14" t="s">
        <v>17</v>
      </c>
      <c r="N2176" s="168">
        <v>65.373749999999987</v>
      </c>
      <c r="O2176" s="170">
        <v>826.33100000000002</v>
      </c>
      <c r="P2176" s="168">
        <v>7.5600000000000001E-2</v>
      </c>
      <c r="Q2176" s="168">
        <v>0.80600000000000005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0.4088</v>
      </c>
      <c r="Y2176" s="14">
        <v>88</v>
      </c>
      <c r="AD2176" s="14">
        <f t="shared" si="10"/>
        <v>4.6454545454545455E-3</v>
      </c>
    </row>
    <row r="2177" spans="1:31" x14ac:dyDescent="0.2">
      <c r="A2177" t="s">
        <v>143</v>
      </c>
      <c r="B2177" t="s">
        <v>149</v>
      </c>
      <c r="C2177" s="245">
        <v>40093</v>
      </c>
      <c r="D2177" s="245">
        <v>40340</v>
      </c>
      <c r="E2177">
        <v>2010</v>
      </c>
      <c r="F2177">
        <v>4</v>
      </c>
      <c r="G2177">
        <v>4</v>
      </c>
      <c r="H2177">
        <v>22.396749652644235</v>
      </c>
      <c r="I2177" s="35">
        <v>2.4018000000000002</v>
      </c>
      <c r="J2177" s="14" t="s">
        <v>17</v>
      </c>
      <c r="K2177" s="14" t="s">
        <v>17</v>
      </c>
      <c r="L2177" s="168">
        <v>6.24</v>
      </c>
      <c r="M2177" s="14" t="s">
        <v>17</v>
      </c>
      <c r="N2177" s="168">
        <v>55.463999999999992</v>
      </c>
      <c r="O2177" s="170">
        <v>887.702</v>
      </c>
      <c r="P2177" s="168">
        <v>8.652E-2</v>
      </c>
      <c r="Q2177" s="168">
        <v>0.80200000000000005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0.60541</v>
      </c>
      <c r="Y2177" s="14">
        <v>88</v>
      </c>
      <c r="AD2177" s="14">
        <f t="shared" si="10"/>
        <v>6.8796590909090908E-3</v>
      </c>
    </row>
    <row r="2178" spans="1:31" x14ac:dyDescent="0.2">
      <c r="A2178" t="s">
        <v>143</v>
      </c>
      <c r="B2178" t="s">
        <v>149</v>
      </c>
      <c r="C2178" s="245">
        <v>40093</v>
      </c>
      <c r="D2178" s="245">
        <v>40340</v>
      </c>
      <c r="E2178">
        <v>2010</v>
      </c>
      <c r="F2178">
        <v>4</v>
      </c>
      <c r="G2178">
        <v>5</v>
      </c>
      <c r="H2178">
        <v>24.457684349492304</v>
      </c>
      <c r="I2178" s="35">
        <v>1.9459</v>
      </c>
      <c r="J2178" s="14" t="s">
        <v>17</v>
      </c>
      <c r="K2178" s="14" t="s">
        <v>17</v>
      </c>
      <c r="L2178" s="168">
        <v>5.7649999999999997</v>
      </c>
      <c r="M2178" s="14" t="s">
        <v>17</v>
      </c>
      <c r="N2178" s="168">
        <v>60.391499999999994</v>
      </c>
      <c r="O2178" s="170">
        <v>934.50099999999998</v>
      </c>
      <c r="P2178" s="168">
        <v>7.8979999999999995E-2</v>
      </c>
      <c r="Q2178" s="168">
        <v>0.83499999999999996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0.60311999999999999</v>
      </c>
      <c r="Y2178" s="14">
        <v>88</v>
      </c>
      <c r="AD2178" s="14">
        <f t="shared" si="10"/>
        <v>6.8536363636363638E-3</v>
      </c>
    </row>
    <row r="2179" spans="1:31" x14ac:dyDescent="0.2">
      <c r="A2179" t="s">
        <v>143</v>
      </c>
      <c r="B2179" t="s">
        <v>149</v>
      </c>
      <c r="C2179" s="245">
        <v>40093</v>
      </c>
      <c r="D2179" s="245">
        <v>40340</v>
      </c>
      <c r="E2179">
        <v>2010</v>
      </c>
      <c r="F2179">
        <v>4</v>
      </c>
      <c r="G2179">
        <v>6</v>
      </c>
      <c r="H2179">
        <v>31.074835865953844</v>
      </c>
      <c r="I2179" s="35">
        <v>2.1614</v>
      </c>
      <c r="J2179" s="14" t="s">
        <v>17</v>
      </c>
      <c r="K2179" s="14" t="s">
        <v>17</v>
      </c>
      <c r="L2179" s="168">
        <v>5.62</v>
      </c>
      <c r="M2179" s="14" t="s">
        <v>17</v>
      </c>
      <c r="N2179" s="168">
        <v>80.430000000000007</v>
      </c>
      <c r="O2179" s="170">
        <v>958.58600000000001</v>
      </c>
      <c r="P2179" s="168">
        <v>7.9009999999999997E-2</v>
      </c>
      <c r="Q2179" s="168">
        <v>0.78300000000000003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0.72387500000000005</v>
      </c>
      <c r="Y2179" s="14">
        <v>88</v>
      </c>
      <c r="AD2179" s="14">
        <f t="shared" si="10"/>
        <v>8.2258522727272736E-3</v>
      </c>
    </row>
    <row r="2180" spans="1:31" x14ac:dyDescent="0.2">
      <c r="A2180" t="s">
        <v>143</v>
      </c>
      <c r="B2180" t="s">
        <v>149</v>
      </c>
      <c r="C2180" s="245">
        <v>40093</v>
      </c>
      <c r="D2180" s="245">
        <v>40340</v>
      </c>
      <c r="E2180">
        <v>2010</v>
      </c>
      <c r="F2180">
        <v>4</v>
      </c>
      <c r="G2180">
        <v>7</v>
      </c>
      <c r="H2180">
        <v>30.808699503576921</v>
      </c>
      <c r="I2180" s="35">
        <v>2.6646000000000001</v>
      </c>
      <c r="J2180" s="14" t="s">
        <v>17</v>
      </c>
      <c r="K2180" s="14" t="s">
        <v>17</v>
      </c>
      <c r="L2180" s="168">
        <v>5.6550000000000002</v>
      </c>
      <c r="M2180" s="14" t="s">
        <v>17</v>
      </c>
      <c r="N2180" s="168">
        <v>84.536250000000024</v>
      </c>
      <c r="O2180" s="170">
        <v>1046.58</v>
      </c>
      <c r="P2180" s="168">
        <v>9.1889999999999999E-2</v>
      </c>
      <c r="Q2180" s="168">
        <v>0.92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0.75976500000000002</v>
      </c>
      <c r="Y2180" s="14">
        <v>88</v>
      </c>
      <c r="AD2180" s="14">
        <f t="shared" si="10"/>
        <v>8.6336931818181816E-3</v>
      </c>
    </row>
    <row r="2181" spans="1:31" x14ac:dyDescent="0.2">
      <c r="A2181" t="s">
        <v>143</v>
      </c>
      <c r="B2181" t="s">
        <v>149</v>
      </c>
      <c r="C2181" s="245">
        <v>40093</v>
      </c>
      <c r="D2181" s="245">
        <v>40340</v>
      </c>
      <c r="E2181">
        <v>2010</v>
      </c>
      <c r="F2181">
        <v>4</v>
      </c>
      <c r="G2181">
        <v>8</v>
      </c>
      <c r="H2181">
        <v>24.173378020021158</v>
      </c>
      <c r="I2181" s="35">
        <v>2.3860999999999999</v>
      </c>
      <c r="J2181" s="14" t="s">
        <v>17</v>
      </c>
      <c r="K2181" s="14" t="s">
        <v>17</v>
      </c>
      <c r="L2181" s="14" t="s">
        <v>17</v>
      </c>
      <c r="M2181" s="14" t="s">
        <v>17</v>
      </c>
      <c r="N2181" s="14" t="s">
        <v>17</v>
      </c>
      <c r="O2181" s="14" t="s">
        <v>17</v>
      </c>
      <c r="P2181" s="14" t="s">
        <v>17</v>
      </c>
      <c r="Q2181" s="14" t="s">
        <v>17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 t="s">
        <v>17</v>
      </c>
      <c r="Y2181" s="14" t="s">
        <v>17</v>
      </c>
      <c r="AD2181" s="14" t="s">
        <v>17</v>
      </c>
    </row>
    <row r="2182" spans="1:31" x14ac:dyDescent="0.2">
      <c r="A2182" t="s">
        <v>143</v>
      </c>
      <c r="B2182" t="s">
        <v>149</v>
      </c>
      <c r="C2182" s="245">
        <v>40093</v>
      </c>
      <c r="D2182" s="245">
        <v>40340</v>
      </c>
      <c r="E2182">
        <v>2010</v>
      </c>
      <c r="F2182">
        <v>4</v>
      </c>
      <c r="G2182">
        <v>9</v>
      </c>
      <c r="H2182">
        <v>23.883008879907695</v>
      </c>
      <c r="I2182" s="35">
        <v>2.4538000000000002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AD2182" s="14" t="s">
        <v>17</v>
      </c>
    </row>
    <row r="2183" spans="1:31" x14ac:dyDescent="0.2">
      <c r="A2183" t="s">
        <v>143</v>
      </c>
      <c r="B2183" t="s">
        <v>149</v>
      </c>
      <c r="C2183" s="245">
        <v>40093</v>
      </c>
      <c r="D2183" s="245">
        <v>40340</v>
      </c>
      <c r="E2183">
        <v>2010</v>
      </c>
      <c r="F2183">
        <v>4</v>
      </c>
      <c r="G2183">
        <v>10</v>
      </c>
      <c r="H2183">
        <v>28.00988369875385</v>
      </c>
      <c r="I2183" s="35">
        <v>2.3382000000000001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AD2183" s="14" t="s">
        <v>17</v>
      </c>
    </row>
    <row r="2184" spans="1:31" x14ac:dyDescent="0.2">
      <c r="A2184" t="s">
        <v>143</v>
      </c>
      <c r="B2184" t="s">
        <v>149</v>
      </c>
      <c r="C2184" s="245">
        <v>40093</v>
      </c>
      <c r="D2184" s="245">
        <v>40340</v>
      </c>
      <c r="E2184">
        <v>2010</v>
      </c>
      <c r="F2184">
        <v>4</v>
      </c>
      <c r="G2184">
        <v>11</v>
      </c>
      <c r="H2184">
        <v>22.919730179140387</v>
      </c>
      <c r="I2184" s="35">
        <v>2.4413999999999998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AD2184" s="14" t="s">
        <v>17</v>
      </c>
    </row>
    <row r="2185" spans="1:31" x14ac:dyDescent="0.2">
      <c r="A2185" t="s">
        <v>143</v>
      </c>
      <c r="B2185" t="s">
        <v>149</v>
      </c>
      <c r="C2185" s="245">
        <v>40093</v>
      </c>
      <c r="D2185" s="245">
        <v>40340</v>
      </c>
      <c r="E2185">
        <v>2010</v>
      </c>
      <c r="F2185">
        <v>4</v>
      </c>
      <c r="G2185">
        <v>12</v>
      </c>
      <c r="H2185">
        <v>24.617420180480774</v>
      </c>
      <c r="I2185" s="35">
        <v>2.4388000000000001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AD2185" s="14" t="s">
        <v>17</v>
      </c>
    </row>
    <row r="2186" spans="1:31" x14ac:dyDescent="0.2">
      <c r="A2186" t="s">
        <v>143</v>
      </c>
      <c r="B2186" t="s">
        <v>149</v>
      </c>
      <c r="C2186" s="245">
        <v>40093</v>
      </c>
      <c r="D2186" s="245">
        <v>40340</v>
      </c>
      <c r="E2186">
        <v>2010</v>
      </c>
      <c r="F2186">
        <v>4</v>
      </c>
      <c r="G2186">
        <v>13</v>
      </c>
      <c r="H2186">
        <v>34.437120928269223</v>
      </c>
      <c r="I2186" s="35">
        <v>2.3904000000000001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AD2186" s="14" t="s">
        <v>17</v>
      </c>
    </row>
    <row r="2187" spans="1:31" x14ac:dyDescent="0.2">
      <c r="A2187" t="s">
        <v>143</v>
      </c>
      <c r="B2187" t="s">
        <v>149</v>
      </c>
      <c r="C2187" s="245">
        <v>40093</v>
      </c>
      <c r="D2187" s="245">
        <v>40340</v>
      </c>
      <c r="E2187">
        <v>2010</v>
      </c>
      <c r="F2187">
        <v>4</v>
      </c>
      <c r="G2187">
        <v>14</v>
      </c>
      <c r="H2187">
        <v>22.610875435753844</v>
      </c>
      <c r="I2187" s="35">
        <v>2.2562000000000002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AD2187" s="14" t="s">
        <v>17</v>
      </c>
    </row>
    <row r="2188" spans="1:31" s="155" customFormat="1" ht="15" x14ac:dyDescent="0.25">
      <c r="A2188" s="155" t="s">
        <v>143</v>
      </c>
      <c r="B2188" s="155" t="s">
        <v>149</v>
      </c>
      <c r="C2188" s="246">
        <v>40457</v>
      </c>
      <c r="D2188" s="246">
        <v>40700</v>
      </c>
      <c r="E2188" s="155">
        <v>2011</v>
      </c>
      <c r="F2188" s="155">
        <v>1</v>
      </c>
      <c r="G2188" s="155">
        <v>1</v>
      </c>
      <c r="H2188" s="156">
        <v>29.133418443715389</v>
      </c>
      <c r="I2188">
        <v>1.9456</v>
      </c>
      <c r="J2188" s="154" t="s">
        <v>17</v>
      </c>
      <c r="K2188" s="154" t="s">
        <v>17</v>
      </c>
      <c r="L2188" s="171">
        <v>6.3249999999999993</v>
      </c>
      <c r="M2188" s="154" t="s">
        <v>17</v>
      </c>
      <c r="N2188" s="172">
        <v>51.880480000000006</v>
      </c>
      <c r="O2188" s="172">
        <v>639</v>
      </c>
      <c r="P2188" s="172">
        <v>7.3630000000000001E-2</v>
      </c>
      <c r="Q2188" s="172">
        <v>0.78500000000000003</v>
      </c>
      <c r="R2188" s="154" t="s">
        <v>17</v>
      </c>
      <c r="S2188" s="15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67">
        <v>0.45116500000000004</v>
      </c>
      <c r="Y2188" s="154">
        <v>89</v>
      </c>
      <c r="Z2188" s="193" t="s">
        <v>219</v>
      </c>
      <c r="AA2188" s="193"/>
      <c r="AB2188" s="154"/>
      <c r="AC2188" s="154"/>
      <c r="AD2188" s="14" t="s">
        <v>17</v>
      </c>
      <c r="AE2188" s="157" t="s">
        <v>203</v>
      </c>
    </row>
    <row r="2189" spans="1:31" s="155" customFormat="1" ht="15" x14ac:dyDescent="0.25">
      <c r="A2189" s="155" t="s">
        <v>143</v>
      </c>
      <c r="B2189" s="155" t="s">
        <v>149</v>
      </c>
      <c r="C2189" s="246">
        <v>40457</v>
      </c>
      <c r="D2189" s="246">
        <v>40700</v>
      </c>
      <c r="E2189" s="155">
        <v>2011</v>
      </c>
      <c r="F2189" s="155">
        <v>1</v>
      </c>
      <c r="G2189" s="155">
        <v>2</v>
      </c>
      <c r="H2189" s="156">
        <v>22.443896766288464</v>
      </c>
      <c r="I2189">
        <v>1.8788</v>
      </c>
      <c r="J2189" s="154" t="s">
        <v>17</v>
      </c>
      <c r="K2189" s="154" t="s">
        <v>17</v>
      </c>
      <c r="L2189" s="171">
        <v>6.49</v>
      </c>
      <c r="M2189" s="154" t="s">
        <v>17</v>
      </c>
      <c r="N2189" s="172">
        <v>85.210470000000015</v>
      </c>
      <c r="O2189" s="172">
        <v>866</v>
      </c>
      <c r="P2189" s="172">
        <v>5.3429999999999998E-2</v>
      </c>
      <c r="Q2189" s="172">
        <v>0.73699999999999999</v>
      </c>
      <c r="R2189" s="154" t="s">
        <v>17</v>
      </c>
      <c r="S2189" s="154" t="s">
        <v>17</v>
      </c>
      <c r="T2189" s="14" t="s">
        <v>17</v>
      </c>
      <c r="U2189" s="14" t="s">
        <v>17</v>
      </c>
      <c r="V2189" s="14" t="s">
        <v>17</v>
      </c>
      <c r="W2189" s="14" t="s">
        <v>17</v>
      </c>
      <c r="X2189" s="167">
        <v>0.40397</v>
      </c>
      <c r="Y2189" s="154">
        <v>89</v>
      </c>
      <c r="Z2189" s="154"/>
      <c r="AA2189" s="154"/>
      <c r="AB2189" s="154"/>
      <c r="AC2189" s="154"/>
      <c r="AD2189" s="14" t="s">
        <v>17</v>
      </c>
      <c r="AE2189" s="157" t="s">
        <v>203</v>
      </c>
    </row>
    <row r="2190" spans="1:31" s="155" customFormat="1" ht="15" x14ac:dyDescent="0.25">
      <c r="A2190" s="155" t="s">
        <v>143</v>
      </c>
      <c r="B2190" s="155" t="s">
        <v>149</v>
      </c>
      <c r="C2190" s="246">
        <v>40457</v>
      </c>
      <c r="D2190" s="246">
        <v>40700</v>
      </c>
      <c r="E2190" s="155">
        <v>2011</v>
      </c>
      <c r="F2190" s="155">
        <v>1</v>
      </c>
      <c r="G2190" s="155">
        <v>3</v>
      </c>
      <c r="H2190" s="156">
        <v>37.073692872276922</v>
      </c>
      <c r="I2190">
        <v>1.8926000000000001</v>
      </c>
      <c r="J2190" s="154" t="s">
        <v>17</v>
      </c>
      <c r="K2190" s="154" t="s">
        <v>17</v>
      </c>
      <c r="L2190" s="171">
        <v>6.29</v>
      </c>
      <c r="M2190" s="154" t="s">
        <v>17</v>
      </c>
      <c r="N2190" s="172">
        <v>118.15758000000001</v>
      </c>
      <c r="O2190" s="172">
        <v>886</v>
      </c>
      <c r="P2190" s="172">
        <v>9.1389999999999999E-2</v>
      </c>
      <c r="Q2190" s="172">
        <v>0.88800000000000001</v>
      </c>
      <c r="R2190" s="154" t="s">
        <v>17</v>
      </c>
      <c r="S2190" s="15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67">
        <v>0.53211999999999993</v>
      </c>
      <c r="Y2190" s="154">
        <v>89</v>
      </c>
      <c r="Z2190" s="154"/>
      <c r="AA2190" s="154"/>
      <c r="AB2190" s="154"/>
      <c r="AC2190" s="154"/>
      <c r="AD2190" s="14" t="s">
        <v>17</v>
      </c>
      <c r="AE2190" s="157" t="s">
        <v>203</v>
      </c>
    </row>
    <row r="2191" spans="1:31" s="155" customFormat="1" ht="15" x14ac:dyDescent="0.25">
      <c r="A2191" s="155" t="s">
        <v>143</v>
      </c>
      <c r="B2191" s="155" t="s">
        <v>149</v>
      </c>
      <c r="C2191" s="246">
        <v>40457</v>
      </c>
      <c r="D2191" s="246">
        <v>40700</v>
      </c>
      <c r="E2191" s="155">
        <v>2011</v>
      </c>
      <c r="F2191" s="155">
        <v>1</v>
      </c>
      <c r="G2191" s="155">
        <v>4</v>
      </c>
      <c r="H2191" s="156">
        <v>34.883346322211544</v>
      </c>
      <c r="I2191">
        <v>1.9351</v>
      </c>
      <c r="J2191" s="154" t="s">
        <v>17</v>
      </c>
      <c r="K2191" s="154" t="s">
        <v>17</v>
      </c>
      <c r="L2191" s="171">
        <v>6.3149999999999995</v>
      </c>
      <c r="M2191" s="154" t="s">
        <v>17</v>
      </c>
      <c r="N2191" s="172">
        <v>93.981520000000017</v>
      </c>
      <c r="O2191" s="172">
        <v>781</v>
      </c>
      <c r="P2191" s="172">
        <v>6.3890000000000002E-2</v>
      </c>
      <c r="Q2191" s="172">
        <v>0.83399999999999996</v>
      </c>
      <c r="R2191" s="154" t="s">
        <v>17</v>
      </c>
      <c r="S2191" s="15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67">
        <v>0.52699999999999991</v>
      </c>
      <c r="Y2191" s="154">
        <v>89</v>
      </c>
      <c r="Z2191" s="154"/>
      <c r="AA2191" s="154"/>
      <c r="AB2191" s="154"/>
      <c r="AC2191" s="154"/>
      <c r="AD2191" s="14" t="s">
        <v>17</v>
      </c>
      <c r="AE2191" s="157" t="s">
        <v>203</v>
      </c>
    </row>
    <row r="2192" spans="1:31" s="155" customFormat="1" ht="15" x14ac:dyDescent="0.25">
      <c r="A2192" s="155" t="s">
        <v>143</v>
      </c>
      <c r="B2192" s="155" t="s">
        <v>149</v>
      </c>
      <c r="C2192" s="246">
        <v>40457</v>
      </c>
      <c r="D2192" s="246">
        <v>40700</v>
      </c>
      <c r="E2192" s="155">
        <v>2011</v>
      </c>
      <c r="F2192" s="155">
        <v>1</v>
      </c>
      <c r="G2192" s="155">
        <v>5</v>
      </c>
      <c r="H2192" s="156">
        <v>38.145895198061538</v>
      </c>
      <c r="I2192">
        <v>2.2403</v>
      </c>
      <c r="J2192" s="154" t="s">
        <v>17</v>
      </c>
      <c r="K2192" s="154" t="s">
        <v>17</v>
      </c>
      <c r="L2192" s="171">
        <v>6</v>
      </c>
      <c r="M2192" s="154" t="s">
        <v>17</v>
      </c>
      <c r="N2192" s="172">
        <v>83.698219999999992</v>
      </c>
      <c r="O2192" s="172">
        <v>867</v>
      </c>
      <c r="P2192" s="172">
        <v>6.719E-2</v>
      </c>
      <c r="Q2192" s="172">
        <v>0.90300000000000002</v>
      </c>
      <c r="R2192" s="154" t="s">
        <v>17</v>
      </c>
      <c r="S2192" s="15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67">
        <v>0.63442500000000002</v>
      </c>
      <c r="Y2192" s="154">
        <v>89</v>
      </c>
      <c r="Z2192" s="154"/>
      <c r="AA2192" s="154"/>
      <c r="AB2192" s="154"/>
      <c r="AC2192" s="154"/>
      <c r="AD2192" s="14" t="s">
        <v>17</v>
      </c>
      <c r="AE2192" s="157" t="s">
        <v>203</v>
      </c>
    </row>
    <row r="2193" spans="1:31" s="155" customFormat="1" ht="15" x14ac:dyDescent="0.25">
      <c r="A2193" s="155" t="s">
        <v>143</v>
      </c>
      <c r="B2193" s="155" t="s">
        <v>149</v>
      </c>
      <c r="C2193" s="246">
        <v>40457</v>
      </c>
      <c r="D2193" s="246">
        <v>40700</v>
      </c>
      <c r="E2193" s="155">
        <v>2011</v>
      </c>
      <c r="F2193" s="155">
        <v>1</v>
      </c>
      <c r="G2193" s="155">
        <v>6</v>
      </c>
      <c r="H2193" s="156">
        <v>35.149435484815385</v>
      </c>
      <c r="I2193">
        <v>2.1966000000000001</v>
      </c>
      <c r="J2193" s="154" t="s">
        <v>17</v>
      </c>
      <c r="K2193" s="154" t="s">
        <v>17</v>
      </c>
      <c r="L2193" s="171">
        <v>6.1349999999999998</v>
      </c>
      <c r="M2193" s="154" t="s">
        <v>17</v>
      </c>
      <c r="N2193" s="172">
        <v>54.058120000000002</v>
      </c>
      <c r="O2193" s="172">
        <v>674</v>
      </c>
      <c r="P2193" s="172">
        <v>8.3449999999999996E-2</v>
      </c>
      <c r="Q2193" s="172">
        <v>0.84599999999999997</v>
      </c>
      <c r="R2193" s="154" t="s">
        <v>17</v>
      </c>
      <c r="S2193" s="15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67">
        <v>0.67537999999999998</v>
      </c>
      <c r="Y2193" s="154">
        <v>89</v>
      </c>
      <c r="Z2193" s="154"/>
      <c r="AA2193" s="154"/>
      <c r="AB2193" s="154"/>
      <c r="AC2193" s="154"/>
      <c r="AD2193" s="14" t="s">
        <v>17</v>
      </c>
      <c r="AE2193" s="157" t="s">
        <v>203</v>
      </c>
    </row>
    <row r="2194" spans="1:31" s="155" customFormat="1" ht="15" x14ac:dyDescent="0.25">
      <c r="A2194" s="155" t="s">
        <v>143</v>
      </c>
      <c r="B2194" s="155" t="s">
        <v>149</v>
      </c>
      <c r="C2194" s="246">
        <v>40457</v>
      </c>
      <c r="D2194" s="246">
        <v>40700</v>
      </c>
      <c r="E2194" s="155">
        <v>2011</v>
      </c>
      <c r="F2194" s="155">
        <v>1</v>
      </c>
      <c r="G2194" s="155">
        <v>7</v>
      </c>
      <c r="H2194" s="156">
        <v>34.831910527615385</v>
      </c>
      <c r="I2194">
        <v>2.7993000000000001</v>
      </c>
      <c r="J2194" s="154" t="s">
        <v>17</v>
      </c>
      <c r="K2194" s="154" t="s">
        <v>17</v>
      </c>
      <c r="L2194" s="171">
        <v>5.375</v>
      </c>
      <c r="M2194" s="154" t="s">
        <v>17</v>
      </c>
      <c r="N2194" s="172">
        <v>102.3092</v>
      </c>
      <c r="O2194" s="172">
        <v>979</v>
      </c>
      <c r="P2194" s="172">
        <v>9.7259999999999999E-2</v>
      </c>
      <c r="Q2194" s="172">
        <v>0.96099999999999997</v>
      </c>
      <c r="R2194" s="154" t="s">
        <v>17</v>
      </c>
      <c r="S2194" s="15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67">
        <v>0.74330000000000007</v>
      </c>
      <c r="Y2194" s="154">
        <v>89</v>
      </c>
      <c r="Z2194" s="154"/>
      <c r="AA2194" s="154"/>
      <c r="AB2194" s="154"/>
      <c r="AC2194" s="154"/>
      <c r="AD2194" s="14" t="s">
        <v>17</v>
      </c>
      <c r="AE2194" s="157" t="s">
        <v>203</v>
      </c>
    </row>
    <row r="2195" spans="1:31" ht="15" x14ac:dyDescent="0.25">
      <c r="A2195" t="s">
        <v>143</v>
      </c>
      <c r="B2195" t="s">
        <v>149</v>
      </c>
      <c r="C2195" s="245">
        <v>40457</v>
      </c>
      <c r="D2195" s="245">
        <v>40700</v>
      </c>
      <c r="E2195">
        <v>2011</v>
      </c>
      <c r="F2195">
        <v>1</v>
      </c>
      <c r="G2195">
        <v>8</v>
      </c>
      <c r="H2195" s="136">
        <v>48.576182132838461</v>
      </c>
      <c r="I2195">
        <v>2.5251999999999999</v>
      </c>
      <c r="J2195" s="14" t="s">
        <v>17</v>
      </c>
      <c r="K2195" s="14" t="s">
        <v>17</v>
      </c>
      <c r="L2195" s="14" t="s">
        <v>17</v>
      </c>
      <c r="M2195" s="14" t="s">
        <v>17</v>
      </c>
      <c r="N2195" s="14" t="s">
        <v>17</v>
      </c>
      <c r="O2195" s="14" t="s">
        <v>17</v>
      </c>
      <c r="P2195" s="14" t="s">
        <v>17</v>
      </c>
      <c r="Q2195" s="14" t="s">
        <v>17</v>
      </c>
      <c r="R2195" s="14" t="s">
        <v>17</v>
      </c>
      <c r="S2195" s="1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50">
        <v>0.65528999999999993</v>
      </c>
      <c r="Y2195" s="14">
        <v>89</v>
      </c>
      <c r="AD2195" s="14" t="s">
        <v>17</v>
      </c>
    </row>
    <row r="2196" spans="1:31" ht="15" x14ac:dyDescent="0.25">
      <c r="A2196" t="s">
        <v>143</v>
      </c>
      <c r="B2196" t="s">
        <v>149</v>
      </c>
      <c r="C2196" s="245">
        <v>40457</v>
      </c>
      <c r="D2196" s="245">
        <v>40700</v>
      </c>
      <c r="E2196">
        <v>2011</v>
      </c>
      <c r="F2196">
        <v>1</v>
      </c>
      <c r="G2196">
        <v>9</v>
      </c>
      <c r="H2196" s="136">
        <v>35.772077768815386</v>
      </c>
      <c r="I2196">
        <v>2.1585999999999999</v>
      </c>
      <c r="J2196" s="14" t="s">
        <v>17</v>
      </c>
      <c r="K2196" s="14" t="s">
        <v>17</v>
      </c>
      <c r="L2196" s="14" t="s">
        <v>17</v>
      </c>
      <c r="M2196" s="14" t="s">
        <v>17</v>
      </c>
      <c r="N2196" s="14" t="s">
        <v>17</v>
      </c>
      <c r="O2196" s="14" t="s">
        <v>17</v>
      </c>
      <c r="P2196" s="14" t="s">
        <v>17</v>
      </c>
      <c r="Q2196" s="14" t="s">
        <v>17</v>
      </c>
      <c r="R2196" s="14" t="s">
        <v>17</v>
      </c>
      <c r="S2196" s="1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50">
        <v>0.57058999999999993</v>
      </c>
      <c r="Y2196" s="14">
        <v>89</v>
      </c>
      <c r="AD2196" s="14" t="s">
        <v>17</v>
      </c>
    </row>
    <row r="2197" spans="1:31" ht="15" x14ac:dyDescent="0.25">
      <c r="A2197" t="s">
        <v>143</v>
      </c>
      <c r="B2197" t="s">
        <v>149</v>
      </c>
      <c r="C2197" s="245">
        <v>40457</v>
      </c>
      <c r="D2197" s="245">
        <v>40700</v>
      </c>
      <c r="E2197">
        <v>2011</v>
      </c>
      <c r="F2197">
        <v>1</v>
      </c>
      <c r="G2197">
        <v>10</v>
      </c>
      <c r="H2197" s="136">
        <v>37.863438156034618</v>
      </c>
      <c r="I2197">
        <v>2.4264000000000001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50">
        <v>0.62767499999999998</v>
      </c>
      <c r="Y2197" s="14">
        <v>89</v>
      </c>
      <c r="AD2197" s="14" t="s">
        <v>17</v>
      </c>
    </row>
    <row r="2198" spans="1:31" ht="15" x14ac:dyDescent="0.25">
      <c r="A2198" t="s">
        <v>143</v>
      </c>
      <c r="B2198" t="s">
        <v>149</v>
      </c>
      <c r="C2198" s="245">
        <v>40457</v>
      </c>
      <c r="D2198" s="245">
        <v>40700</v>
      </c>
      <c r="E2198">
        <v>2011</v>
      </c>
      <c r="F2198">
        <v>1</v>
      </c>
      <c r="G2198">
        <v>11</v>
      </c>
      <c r="H2198" s="136">
        <v>47.256714118350004</v>
      </c>
      <c r="I2198">
        <v>2.9479000000000002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50">
        <v>0.69157000000000002</v>
      </c>
      <c r="Y2198" s="14">
        <v>89</v>
      </c>
      <c r="AD2198" s="14" t="s">
        <v>17</v>
      </c>
    </row>
    <row r="2199" spans="1:31" ht="15" x14ac:dyDescent="0.25">
      <c r="A2199" t="s">
        <v>143</v>
      </c>
      <c r="B2199" t="s">
        <v>149</v>
      </c>
      <c r="C2199" s="245">
        <v>40457</v>
      </c>
      <c r="D2199" s="245">
        <v>40700</v>
      </c>
      <c r="E2199">
        <v>2011</v>
      </c>
      <c r="F2199">
        <v>1</v>
      </c>
      <c r="G2199">
        <v>12</v>
      </c>
      <c r="H2199" s="136">
        <v>48.480499912223074</v>
      </c>
      <c r="I2199">
        <v>2.6665999999999999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50">
        <v>0.75829499999999994</v>
      </c>
      <c r="Y2199" s="14">
        <v>89</v>
      </c>
      <c r="AD2199" s="14" t="s">
        <v>17</v>
      </c>
    </row>
    <row r="2200" spans="1:31" ht="15" x14ac:dyDescent="0.25">
      <c r="A2200" t="s">
        <v>143</v>
      </c>
      <c r="B2200" t="s">
        <v>149</v>
      </c>
      <c r="C2200" s="245">
        <v>40457</v>
      </c>
      <c r="D2200" s="245">
        <v>40700</v>
      </c>
      <c r="E2200">
        <v>2011</v>
      </c>
      <c r="F2200">
        <v>1</v>
      </c>
      <c r="G2200">
        <v>13</v>
      </c>
      <c r="H2200" s="136">
        <v>47.885291896326933</v>
      </c>
      <c r="I2200">
        <v>2.6558000000000002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50">
        <v>0.76934499999999995</v>
      </c>
      <c r="Y2200" s="14">
        <v>89</v>
      </c>
      <c r="AD2200" s="14" t="s">
        <v>17</v>
      </c>
    </row>
    <row r="2201" spans="1:31" ht="15" x14ac:dyDescent="0.25">
      <c r="A2201" t="s">
        <v>143</v>
      </c>
      <c r="B2201" t="s">
        <v>149</v>
      </c>
      <c r="C2201" s="245">
        <v>40457</v>
      </c>
      <c r="D2201" s="245">
        <v>40700</v>
      </c>
      <c r="E2201">
        <v>2011</v>
      </c>
      <c r="F2201">
        <v>1</v>
      </c>
      <c r="G2201">
        <v>14</v>
      </c>
      <c r="H2201" s="136">
        <v>38.615266218946161</v>
      </c>
      <c r="I2201">
        <v>2.3973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50">
        <v>0.6307100000000001</v>
      </c>
      <c r="Y2201" s="14">
        <v>89</v>
      </c>
      <c r="AD2201" s="14" t="s">
        <v>17</v>
      </c>
    </row>
    <row r="2202" spans="1:31" ht="15" x14ac:dyDescent="0.25">
      <c r="A2202" t="s">
        <v>143</v>
      </c>
      <c r="B2202" t="s">
        <v>149</v>
      </c>
      <c r="C2202" s="245">
        <v>40457</v>
      </c>
      <c r="D2202" s="245">
        <v>40700</v>
      </c>
      <c r="E2202">
        <v>2011</v>
      </c>
      <c r="F2202">
        <v>2</v>
      </c>
      <c r="G2202">
        <v>1</v>
      </c>
      <c r="H2202" s="136">
        <v>25.520706212607692</v>
      </c>
      <c r="I2202">
        <v>1.7441</v>
      </c>
      <c r="J2202" s="14" t="s">
        <v>17</v>
      </c>
      <c r="K2202" s="14" t="s">
        <v>17</v>
      </c>
      <c r="L2202" s="173">
        <v>6.4649999999999999</v>
      </c>
      <c r="M2202" s="14" t="s">
        <v>17</v>
      </c>
      <c r="N2202" s="174">
        <v>42.020609999999998</v>
      </c>
      <c r="O2202" s="174">
        <v>605</v>
      </c>
      <c r="P2202" s="174">
        <v>6.6170000000000007E-2</v>
      </c>
      <c r="Q2202" s="174">
        <v>0.76200000000000001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50">
        <v>0.43005499999999997</v>
      </c>
      <c r="Y2202" s="14">
        <v>89</v>
      </c>
      <c r="AD2202" s="14" t="s">
        <v>17</v>
      </c>
    </row>
    <row r="2203" spans="1:31" ht="15" x14ac:dyDescent="0.25">
      <c r="A2203" t="s">
        <v>143</v>
      </c>
      <c r="B2203" t="s">
        <v>149</v>
      </c>
      <c r="C2203" s="245">
        <v>40457</v>
      </c>
      <c r="D2203" s="245">
        <v>40700</v>
      </c>
      <c r="E2203">
        <v>2011</v>
      </c>
      <c r="F2203">
        <v>2</v>
      </c>
      <c r="G2203">
        <v>2</v>
      </c>
      <c r="H2203" s="136">
        <v>29.415428526634614</v>
      </c>
      <c r="I2203">
        <v>1.6768000000000001</v>
      </c>
      <c r="J2203" s="14" t="s">
        <v>17</v>
      </c>
      <c r="K2203" s="14" t="s">
        <v>17</v>
      </c>
      <c r="L2203" s="173">
        <v>6.5149999999999997</v>
      </c>
      <c r="M2203" s="14" t="s">
        <v>17</v>
      </c>
      <c r="N2203" s="174">
        <v>131.46537999999998</v>
      </c>
      <c r="O2203" s="174">
        <v>913</v>
      </c>
      <c r="P2203" s="174">
        <v>7.7549999999999994E-2</v>
      </c>
      <c r="Q2203" s="174">
        <v>0.78100000000000003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50">
        <v>0.46886499999999998</v>
      </c>
      <c r="Y2203" s="14">
        <v>89</v>
      </c>
      <c r="AD2203" s="14" t="s">
        <v>17</v>
      </c>
    </row>
    <row r="2204" spans="1:31" ht="15" x14ac:dyDescent="0.25">
      <c r="A2204" t="s">
        <v>143</v>
      </c>
      <c r="B2204" t="s">
        <v>149</v>
      </c>
      <c r="C2204" s="245">
        <v>40457</v>
      </c>
      <c r="D2204" s="245">
        <v>40700</v>
      </c>
      <c r="E2204">
        <v>2011</v>
      </c>
      <c r="F2204">
        <v>2</v>
      </c>
      <c r="G2204">
        <v>3</v>
      </c>
      <c r="H2204" s="136">
        <v>30.320720258019232</v>
      </c>
      <c r="I2204">
        <v>1.83</v>
      </c>
      <c r="J2204" s="14" t="s">
        <v>17</v>
      </c>
      <c r="K2204" s="14" t="s">
        <v>17</v>
      </c>
      <c r="L2204" s="173">
        <v>6.4050000000000002</v>
      </c>
      <c r="M2204" s="14" t="s">
        <v>17</v>
      </c>
      <c r="N2204" s="174">
        <v>128.56186</v>
      </c>
      <c r="O2204" s="174">
        <v>869</v>
      </c>
      <c r="P2204" s="174">
        <v>8.2170000000000007E-2</v>
      </c>
      <c r="Q2204" s="174">
        <v>0.82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50">
        <v>0.48482999999999998</v>
      </c>
      <c r="Y2204" s="14">
        <v>89</v>
      </c>
      <c r="AD2204" s="14" t="s">
        <v>17</v>
      </c>
    </row>
    <row r="2205" spans="1:31" ht="15" x14ac:dyDescent="0.25">
      <c r="A2205" t="s">
        <v>143</v>
      </c>
      <c r="B2205" t="s">
        <v>149</v>
      </c>
      <c r="C2205" s="245">
        <v>40457</v>
      </c>
      <c r="D2205" s="245">
        <v>40700</v>
      </c>
      <c r="E2205">
        <v>2011</v>
      </c>
      <c r="F2205">
        <v>2</v>
      </c>
      <c r="G2205">
        <v>4</v>
      </c>
      <c r="H2205" s="136">
        <v>41.70863863066154</v>
      </c>
      <c r="I2205">
        <v>2.1316999999999999</v>
      </c>
      <c r="J2205" s="14" t="s">
        <v>17</v>
      </c>
      <c r="K2205" s="14" t="s">
        <v>17</v>
      </c>
      <c r="L2205" s="173">
        <v>5.99</v>
      </c>
      <c r="M2205" s="14" t="s">
        <v>17</v>
      </c>
      <c r="N2205" s="174">
        <v>39.480030000000006</v>
      </c>
      <c r="O2205" s="174">
        <v>766</v>
      </c>
      <c r="P2205" s="174">
        <v>8.1989999999999993E-2</v>
      </c>
      <c r="Q2205" s="174">
        <v>0.82799999999999996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50">
        <v>0.58316999999999997</v>
      </c>
      <c r="Y2205" s="14">
        <v>89</v>
      </c>
      <c r="AD2205" s="14" t="s">
        <v>17</v>
      </c>
    </row>
    <row r="2206" spans="1:31" ht="15" x14ac:dyDescent="0.25">
      <c r="A2206" t="s">
        <v>143</v>
      </c>
      <c r="B2206" t="s">
        <v>149</v>
      </c>
      <c r="C2206" s="245">
        <v>40457</v>
      </c>
      <c r="D2206" s="245">
        <v>40700</v>
      </c>
      <c r="E2206">
        <v>2011</v>
      </c>
      <c r="F2206">
        <v>2</v>
      </c>
      <c r="G2206">
        <v>5</v>
      </c>
      <c r="H2206" s="136">
        <v>45.875317362853849</v>
      </c>
      <c r="I2206">
        <v>2.3132999999999999</v>
      </c>
      <c r="J2206" s="14" t="s">
        <v>17</v>
      </c>
      <c r="K2206" s="14" t="s">
        <v>17</v>
      </c>
      <c r="L2206" s="173">
        <v>6.06</v>
      </c>
      <c r="M2206" s="14" t="s">
        <v>17</v>
      </c>
      <c r="N2206" s="174">
        <v>98.195880000000017</v>
      </c>
      <c r="O2206" s="174">
        <v>884</v>
      </c>
      <c r="P2206" s="174">
        <v>8.1689999999999999E-2</v>
      </c>
      <c r="Q2206" s="174">
        <v>0.874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50">
        <v>0.67061499999999996</v>
      </c>
      <c r="Y2206" s="14">
        <v>89</v>
      </c>
      <c r="AD2206" s="14" t="s">
        <v>17</v>
      </c>
    </row>
    <row r="2207" spans="1:31" ht="15" x14ac:dyDescent="0.25">
      <c r="A2207" t="s">
        <v>143</v>
      </c>
      <c r="B2207" t="s">
        <v>149</v>
      </c>
      <c r="C2207" s="245">
        <v>40457</v>
      </c>
      <c r="D2207" s="245">
        <v>40700</v>
      </c>
      <c r="E2207">
        <v>2011</v>
      </c>
      <c r="F2207">
        <v>2</v>
      </c>
      <c r="G2207">
        <v>6</v>
      </c>
      <c r="H2207" s="136">
        <v>47.451995060123089</v>
      </c>
      <c r="I2207">
        <v>2.4607999999999999</v>
      </c>
      <c r="J2207" s="14" t="s">
        <v>17</v>
      </c>
      <c r="K2207" s="14" t="s">
        <v>17</v>
      </c>
      <c r="L2207" s="173">
        <v>5.415</v>
      </c>
      <c r="M2207" s="14" t="s">
        <v>17</v>
      </c>
      <c r="N2207" s="174">
        <v>133.64302000000004</v>
      </c>
      <c r="O2207" s="174">
        <v>1092</v>
      </c>
      <c r="P2207" s="174">
        <v>9.9610000000000004E-2</v>
      </c>
      <c r="Q2207" s="174">
        <v>0.98199999999999998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50">
        <v>0.75195499999999993</v>
      </c>
      <c r="Y2207" s="14">
        <v>89</v>
      </c>
      <c r="AD2207" s="14" t="s">
        <v>17</v>
      </c>
    </row>
    <row r="2208" spans="1:31" ht="15" x14ac:dyDescent="0.25">
      <c r="A2208" t="s">
        <v>143</v>
      </c>
      <c r="B2208" t="s">
        <v>149</v>
      </c>
      <c r="C2208" s="245">
        <v>40457</v>
      </c>
      <c r="D2208" s="245">
        <v>40700</v>
      </c>
      <c r="E2208">
        <v>2011</v>
      </c>
      <c r="F2208">
        <v>2</v>
      </c>
      <c r="G2208">
        <v>7</v>
      </c>
      <c r="H2208" s="136">
        <v>48.133414703423085</v>
      </c>
      <c r="I2208">
        <v>2.9647000000000001</v>
      </c>
      <c r="J2208" s="14" t="s">
        <v>17</v>
      </c>
      <c r="K2208" s="14" t="s">
        <v>17</v>
      </c>
      <c r="L2208" s="173">
        <v>5.0999999999999996</v>
      </c>
      <c r="M2208" s="14" t="s">
        <v>17</v>
      </c>
      <c r="N2208" s="174">
        <v>108.47918</v>
      </c>
      <c r="O2208" s="174">
        <v>1066</v>
      </c>
      <c r="P2208" s="174">
        <v>0.10899</v>
      </c>
      <c r="Q2208" s="174">
        <v>1.05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50">
        <v>0.79620000000000002</v>
      </c>
      <c r="Y2208" s="14">
        <v>89</v>
      </c>
      <c r="AD2208" s="14" t="s">
        <v>17</v>
      </c>
    </row>
    <row r="2209" spans="1:30" ht="15" x14ac:dyDescent="0.25">
      <c r="A2209" t="s">
        <v>143</v>
      </c>
      <c r="B2209" t="s">
        <v>149</v>
      </c>
      <c r="C2209" s="245">
        <v>40457</v>
      </c>
      <c r="D2209" s="245">
        <v>40700</v>
      </c>
      <c r="E2209">
        <v>2011</v>
      </c>
      <c r="F2209">
        <v>2</v>
      </c>
      <c r="G2209">
        <v>8</v>
      </c>
      <c r="H2209" s="136">
        <v>41.67890705423077</v>
      </c>
      <c r="I2209">
        <v>2.1915</v>
      </c>
      <c r="J2209" s="14" t="s">
        <v>17</v>
      </c>
      <c r="K2209" s="14" t="s">
        <v>17</v>
      </c>
      <c r="L2209" s="14" t="s">
        <v>17</v>
      </c>
      <c r="M2209" s="14" t="s">
        <v>17</v>
      </c>
      <c r="N2209" s="14" t="s">
        <v>17</v>
      </c>
      <c r="O2209" s="14" t="s">
        <v>17</v>
      </c>
      <c r="P2209" s="14" t="s">
        <v>17</v>
      </c>
      <c r="Q2209" s="14" t="s">
        <v>17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50">
        <v>0.63958999999999999</v>
      </c>
      <c r="Y2209" s="14">
        <v>89</v>
      </c>
      <c r="AD2209" s="14" t="s">
        <v>17</v>
      </c>
    </row>
    <row r="2210" spans="1:30" ht="15" x14ac:dyDescent="0.25">
      <c r="A2210" t="s">
        <v>143</v>
      </c>
      <c r="B2210" t="s">
        <v>149</v>
      </c>
      <c r="C2210" s="245">
        <v>40457</v>
      </c>
      <c r="D2210" s="245">
        <v>40700</v>
      </c>
      <c r="E2210">
        <v>2011</v>
      </c>
      <c r="F2210">
        <v>2</v>
      </c>
      <c r="G2210">
        <v>9</v>
      </c>
      <c r="H2210" s="136">
        <v>49.90335739404231</v>
      </c>
      <c r="I2210">
        <v>2.4681000000000002</v>
      </c>
      <c r="J2210" s="14" t="s">
        <v>17</v>
      </c>
      <c r="K2210" s="14" t="s">
        <v>17</v>
      </c>
      <c r="L2210" s="14" t="s">
        <v>17</v>
      </c>
      <c r="M2210" s="14" t="s">
        <v>17</v>
      </c>
      <c r="N2210" s="14" t="s">
        <v>17</v>
      </c>
      <c r="O2210" s="14" t="s">
        <v>17</v>
      </c>
      <c r="P2210" s="14" t="s">
        <v>17</v>
      </c>
      <c r="Q2210" s="14" t="s">
        <v>17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50">
        <v>0.67273499999999997</v>
      </c>
      <c r="Y2210" s="14">
        <v>89</v>
      </c>
      <c r="AD2210" s="14" t="s">
        <v>17</v>
      </c>
    </row>
    <row r="2211" spans="1:30" ht="15" x14ac:dyDescent="0.25">
      <c r="A2211" t="s">
        <v>143</v>
      </c>
      <c r="B2211" t="s">
        <v>149</v>
      </c>
      <c r="C2211" s="245">
        <v>40457</v>
      </c>
      <c r="D2211" s="245">
        <v>40700</v>
      </c>
      <c r="E2211">
        <v>2011</v>
      </c>
      <c r="F2211">
        <v>2</v>
      </c>
      <c r="G2211">
        <v>10</v>
      </c>
      <c r="H2211" s="136">
        <v>42.089939997473081</v>
      </c>
      <c r="I2211">
        <v>2.2705000000000002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50">
        <v>0.65098</v>
      </c>
      <c r="Y2211" s="14">
        <v>89</v>
      </c>
      <c r="AD2211" s="14" t="s">
        <v>17</v>
      </c>
    </row>
    <row r="2212" spans="1:30" ht="15" x14ac:dyDescent="0.25">
      <c r="A2212" t="s">
        <v>143</v>
      </c>
      <c r="B2212" t="s">
        <v>149</v>
      </c>
      <c r="C2212" s="245">
        <v>40457</v>
      </c>
      <c r="D2212" s="245">
        <v>40700</v>
      </c>
      <c r="E2212">
        <v>2011</v>
      </c>
      <c r="F2212">
        <v>2</v>
      </c>
      <c r="G2212">
        <v>11</v>
      </c>
      <c r="H2212" s="136">
        <v>47.432162636100003</v>
      </c>
      <c r="I2212">
        <v>2.2010999999999998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50">
        <v>0.65544500000000006</v>
      </c>
      <c r="Y2212" s="14">
        <v>89</v>
      </c>
      <c r="AD2212" s="14" t="s">
        <v>17</v>
      </c>
    </row>
    <row r="2213" spans="1:30" ht="15" x14ac:dyDescent="0.25">
      <c r="A2213" t="s">
        <v>143</v>
      </c>
      <c r="B2213" t="s">
        <v>149</v>
      </c>
      <c r="C2213" s="245">
        <v>40457</v>
      </c>
      <c r="D2213" s="245">
        <v>40700</v>
      </c>
      <c r="E2213">
        <v>2011</v>
      </c>
      <c r="F2213">
        <v>2</v>
      </c>
      <c r="G2213">
        <v>12</v>
      </c>
      <c r="H2213" s="136">
        <v>50.31384906240001</v>
      </c>
      <c r="I2213">
        <v>2.4045000000000001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50">
        <v>0.69680500000000001</v>
      </c>
      <c r="Y2213" s="14">
        <v>89</v>
      </c>
      <c r="AD2213" s="14" t="s">
        <v>17</v>
      </c>
    </row>
    <row r="2214" spans="1:30" ht="15" x14ac:dyDescent="0.25">
      <c r="A2214" t="s">
        <v>143</v>
      </c>
      <c r="B2214" t="s">
        <v>149</v>
      </c>
      <c r="C2214" s="245">
        <v>40457</v>
      </c>
      <c r="D2214" s="245">
        <v>40700</v>
      </c>
      <c r="E2214">
        <v>2011</v>
      </c>
      <c r="F2214">
        <v>2</v>
      </c>
      <c r="G2214">
        <v>13</v>
      </c>
      <c r="H2214" s="136">
        <v>46.968523981373082</v>
      </c>
      <c r="I2214">
        <v>3.0859000000000001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50">
        <v>0.78247500000000003</v>
      </c>
      <c r="Y2214" s="14">
        <v>89</v>
      </c>
      <c r="AD2214" s="14" t="s">
        <v>17</v>
      </c>
    </row>
    <row r="2215" spans="1:30" ht="15" x14ac:dyDescent="0.25">
      <c r="A2215" t="s">
        <v>143</v>
      </c>
      <c r="B2215" t="s">
        <v>149</v>
      </c>
      <c r="C2215" s="245">
        <v>40457</v>
      </c>
      <c r="D2215" s="245">
        <v>40700</v>
      </c>
      <c r="E2215">
        <v>2011</v>
      </c>
      <c r="F2215">
        <v>2</v>
      </c>
      <c r="G2215">
        <v>14</v>
      </c>
      <c r="H2215" s="136">
        <v>47.56961801713846</v>
      </c>
      <c r="I2215">
        <v>2.7972999999999999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50">
        <v>0.71300999999999992</v>
      </c>
      <c r="Y2215" s="14">
        <v>89</v>
      </c>
      <c r="AD2215" s="14" t="s">
        <v>17</v>
      </c>
    </row>
    <row r="2216" spans="1:30" ht="15" x14ac:dyDescent="0.25">
      <c r="A2216" t="s">
        <v>143</v>
      </c>
      <c r="B2216" t="s">
        <v>149</v>
      </c>
      <c r="C2216" s="245">
        <v>40457</v>
      </c>
      <c r="D2216" s="245">
        <v>40700</v>
      </c>
      <c r="E2216">
        <v>2011</v>
      </c>
      <c r="F2216">
        <v>3</v>
      </c>
      <c r="G2216">
        <v>1</v>
      </c>
      <c r="H2216" s="136">
        <v>33.318065847634621</v>
      </c>
      <c r="I2216">
        <v>1.8448</v>
      </c>
      <c r="J2216" s="14" t="s">
        <v>17</v>
      </c>
      <c r="K2216" s="14" t="s">
        <v>17</v>
      </c>
      <c r="L2216" s="173">
        <v>6.2750000000000004</v>
      </c>
      <c r="M2216" s="14" t="s">
        <v>17</v>
      </c>
      <c r="N2216" s="174">
        <v>39.480030000000006</v>
      </c>
      <c r="O2216" s="174">
        <v>718</v>
      </c>
      <c r="P2216" s="174">
        <v>7.8780000000000003E-2</v>
      </c>
      <c r="Q2216" s="174">
        <v>0.69499999999999995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50">
        <v>0.54400500000000007</v>
      </c>
      <c r="Y2216" s="14">
        <v>89</v>
      </c>
      <c r="AD2216" s="14" t="s">
        <v>17</v>
      </c>
    </row>
    <row r="2217" spans="1:30" ht="15" x14ac:dyDescent="0.25">
      <c r="A2217" t="s">
        <v>143</v>
      </c>
      <c r="B2217" t="s">
        <v>149</v>
      </c>
      <c r="C2217" s="245">
        <v>40457</v>
      </c>
      <c r="D2217" s="245">
        <v>40700</v>
      </c>
      <c r="E2217">
        <v>2011</v>
      </c>
      <c r="F2217">
        <v>3</v>
      </c>
      <c r="G2217">
        <v>2</v>
      </c>
      <c r="H2217" s="136">
        <v>29.49924012369231</v>
      </c>
      <c r="I2217">
        <v>1.92</v>
      </c>
      <c r="J2217" s="14" t="s">
        <v>17</v>
      </c>
      <c r="K2217" s="14" t="s">
        <v>17</v>
      </c>
      <c r="L2217" s="173">
        <v>6.23</v>
      </c>
      <c r="M2217" s="14" t="s">
        <v>17</v>
      </c>
      <c r="N2217" s="174">
        <v>134.24792000000002</v>
      </c>
      <c r="O2217" s="174">
        <v>1046</v>
      </c>
      <c r="P2217" s="174">
        <v>8.8679999999999995E-2</v>
      </c>
      <c r="Q2217" s="174">
        <v>0.85799999999999998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50">
        <v>0.54200000000000004</v>
      </c>
      <c r="Y2217" s="14">
        <v>89</v>
      </c>
      <c r="AD2217" s="14" t="s">
        <v>17</v>
      </c>
    </row>
    <row r="2218" spans="1:30" ht="15" x14ac:dyDescent="0.25">
      <c r="A2218" t="s">
        <v>143</v>
      </c>
      <c r="B2218" t="s">
        <v>149</v>
      </c>
      <c r="C2218" s="245">
        <v>40457</v>
      </c>
      <c r="D2218" s="245">
        <v>40700</v>
      </c>
      <c r="E2218">
        <v>2011</v>
      </c>
      <c r="F2218">
        <v>3</v>
      </c>
      <c r="G2218">
        <v>3</v>
      </c>
      <c r="H2218" s="136">
        <v>24.71555484166154</v>
      </c>
      <c r="I2218">
        <v>1.7563</v>
      </c>
      <c r="J2218" s="14" t="s">
        <v>17</v>
      </c>
      <c r="K2218" s="14" t="s">
        <v>17</v>
      </c>
      <c r="L2218" s="173">
        <v>5.6150000000000002</v>
      </c>
      <c r="M2218" s="14" t="s">
        <v>17</v>
      </c>
      <c r="N2218" s="174">
        <v>141.86965999999998</v>
      </c>
      <c r="O2218" s="174">
        <v>1020</v>
      </c>
      <c r="P2218" s="174">
        <v>7.7460000000000001E-2</v>
      </c>
      <c r="Q2218" s="174">
        <v>0.81200000000000006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50">
        <v>0.52197499999999997</v>
      </c>
      <c r="Y2218" s="14">
        <v>89</v>
      </c>
      <c r="AD2218" s="14" t="s">
        <v>17</v>
      </c>
    </row>
    <row r="2219" spans="1:30" ht="15" x14ac:dyDescent="0.25">
      <c r="A2219" t="s">
        <v>143</v>
      </c>
      <c r="B2219" t="s">
        <v>149</v>
      </c>
      <c r="C2219" s="245">
        <v>40457</v>
      </c>
      <c r="D2219" s="245">
        <v>40700</v>
      </c>
      <c r="E2219">
        <v>2011</v>
      </c>
      <c r="F2219">
        <v>3</v>
      </c>
      <c r="G2219">
        <v>4</v>
      </c>
      <c r="H2219" s="136">
        <v>41.124254759584623</v>
      </c>
      <c r="I2219">
        <v>2.1688000000000001</v>
      </c>
      <c r="J2219" s="14" t="s">
        <v>17</v>
      </c>
      <c r="K2219" s="14" t="s">
        <v>17</v>
      </c>
      <c r="L2219" s="173">
        <v>5.8949999999999996</v>
      </c>
      <c r="M2219" s="14" t="s">
        <v>17</v>
      </c>
      <c r="N2219" s="174">
        <v>131.46537999999998</v>
      </c>
      <c r="O2219" s="174">
        <v>1052</v>
      </c>
      <c r="P2219" s="174">
        <v>7.9460000000000003E-2</v>
      </c>
      <c r="Q2219" s="174">
        <v>0.89300000000000002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50">
        <v>0.65146999999999999</v>
      </c>
      <c r="Y2219" s="14">
        <v>89</v>
      </c>
      <c r="AD2219" s="14" t="s">
        <v>17</v>
      </c>
    </row>
    <row r="2220" spans="1:30" ht="15" x14ac:dyDescent="0.25">
      <c r="A2220" t="s">
        <v>143</v>
      </c>
      <c r="B2220" t="s">
        <v>149</v>
      </c>
      <c r="C2220" s="245">
        <v>40457</v>
      </c>
      <c r="D2220" s="245">
        <v>40700</v>
      </c>
      <c r="E2220">
        <v>2011</v>
      </c>
      <c r="F2220">
        <v>3</v>
      </c>
      <c r="G2220">
        <v>5</v>
      </c>
      <c r="H2220" s="136">
        <v>23.690206732499998</v>
      </c>
      <c r="I2220">
        <v>2.6932</v>
      </c>
      <c r="J2220" s="14" t="s">
        <v>17</v>
      </c>
      <c r="K2220" s="14" t="s">
        <v>17</v>
      </c>
      <c r="L2220" s="173">
        <v>5.6550000000000002</v>
      </c>
      <c r="M2220" s="14" t="s">
        <v>17</v>
      </c>
      <c r="N2220" s="174">
        <v>132.67518000000001</v>
      </c>
      <c r="O2220" s="174">
        <v>893</v>
      </c>
      <c r="P2220" s="174">
        <v>7.8329999999999997E-2</v>
      </c>
      <c r="Q2220" s="174">
        <v>0.85699999999999998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50">
        <v>0.72394000000000003</v>
      </c>
      <c r="Y2220" s="14">
        <v>89</v>
      </c>
      <c r="AD2220" s="14" t="s">
        <v>17</v>
      </c>
    </row>
    <row r="2221" spans="1:30" ht="15" x14ac:dyDescent="0.25">
      <c r="A2221" t="s">
        <v>143</v>
      </c>
      <c r="B2221" t="s">
        <v>149</v>
      </c>
      <c r="C2221" s="245">
        <v>40457</v>
      </c>
      <c r="D2221" s="245">
        <v>40700</v>
      </c>
      <c r="E2221">
        <v>2011</v>
      </c>
      <c r="F2221">
        <v>3</v>
      </c>
      <c r="G2221">
        <v>6</v>
      </c>
      <c r="H2221" s="136">
        <v>50.758979722338459</v>
      </c>
      <c r="I2221">
        <v>2.8365</v>
      </c>
      <c r="J2221" s="14" t="s">
        <v>17</v>
      </c>
      <c r="K2221" s="14" t="s">
        <v>17</v>
      </c>
      <c r="L2221" s="173">
        <v>5.44</v>
      </c>
      <c r="M2221" s="14" t="s">
        <v>17</v>
      </c>
      <c r="N2221" s="174">
        <v>62.6477</v>
      </c>
      <c r="O2221" s="174">
        <v>1010</v>
      </c>
      <c r="P2221" s="174">
        <v>8.9200000000000002E-2</v>
      </c>
      <c r="Q2221" s="174">
        <v>0.93100000000000005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50">
        <v>0.73735499999999998</v>
      </c>
      <c r="Y2221" s="14">
        <v>89</v>
      </c>
      <c r="AD2221" s="14" t="s">
        <v>17</v>
      </c>
    </row>
    <row r="2222" spans="1:30" ht="15" x14ac:dyDescent="0.25">
      <c r="A2222" t="s">
        <v>143</v>
      </c>
      <c r="B2222" t="s">
        <v>149</v>
      </c>
      <c r="C2222" s="245">
        <v>40457</v>
      </c>
      <c r="D2222" s="245">
        <v>40700</v>
      </c>
      <c r="E2222">
        <v>2011</v>
      </c>
      <c r="F2222">
        <v>3</v>
      </c>
      <c r="G2222">
        <v>7</v>
      </c>
      <c r="H2222" s="136">
        <v>54.568066167449999</v>
      </c>
      <c r="I2222">
        <v>2.6516000000000002</v>
      </c>
      <c r="J2222" s="14" t="s">
        <v>17</v>
      </c>
      <c r="K2222" s="14" t="s">
        <v>17</v>
      </c>
      <c r="L2222" s="173">
        <v>5.32</v>
      </c>
      <c r="M2222" s="14" t="s">
        <v>17</v>
      </c>
      <c r="N2222" s="174">
        <v>66.277100000000019</v>
      </c>
      <c r="O2222" s="174">
        <v>1048</v>
      </c>
      <c r="P2222" s="174">
        <v>8.3949999999999997E-2</v>
      </c>
      <c r="Q2222" s="174">
        <v>0.92300000000000004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50">
        <v>0.81030000000000002</v>
      </c>
      <c r="Y2222" s="14">
        <v>89</v>
      </c>
      <c r="AD2222" s="14" t="s">
        <v>17</v>
      </c>
    </row>
    <row r="2223" spans="1:30" ht="15" x14ac:dyDescent="0.25">
      <c r="A2223" t="s">
        <v>143</v>
      </c>
      <c r="B2223" t="s">
        <v>149</v>
      </c>
      <c r="C2223" s="245">
        <v>40457</v>
      </c>
      <c r="D2223" s="245">
        <v>40700</v>
      </c>
      <c r="E2223">
        <v>2011</v>
      </c>
      <c r="F2223">
        <v>3</v>
      </c>
      <c r="G2223">
        <v>8</v>
      </c>
      <c r="H2223" s="136">
        <v>45.63564511198846</v>
      </c>
      <c r="I2223">
        <v>2.4243000000000001</v>
      </c>
      <c r="J2223" s="14" t="s">
        <v>17</v>
      </c>
      <c r="K2223" s="14" t="s">
        <v>17</v>
      </c>
      <c r="L2223" s="14" t="s">
        <v>17</v>
      </c>
      <c r="M2223" s="14" t="s">
        <v>17</v>
      </c>
      <c r="N2223" s="14" t="s">
        <v>17</v>
      </c>
      <c r="O2223" s="14" t="s">
        <v>17</v>
      </c>
      <c r="P2223" s="14" t="s">
        <v>17</v>
      </c>
      <c r="Q2223" s="14" t="s">
        <v>17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50">
        <v>0.71451500000000001</v>
      </c>
      <c r="Y2223" s="14">
        <v>89</v>
      </c>
      <c r="AD2223" s="14" t="s">
        <v>17</v>
      </c>
    </row>
    <row r="2224" spans="1:30" ht="15" x14ac:dyDescent="0.25">
      <c r="A2224" t="s">
        <v>143</v>
      </c>
      <c r="B2224" t="s">
        <v>149</v>
      </c>
      <c r="C2224" s="245">
        <v>40457</v>
      </c>
      <c r="D2224" s="245">
        <v>40700</v>
      </c>
      <c r="E2224">
        <v>2011</v>
      </c>
      <c r="F2224">
        <v>3</v>
      </c>
      <c r="G2224">
        <v>9</v>
      </c>
      <c r="H2224" s="136">
        <v>24.641860515334614</v>
      </c>
      <c r="I2224">
        <v>2.3778999999999999</v>
      </c>
      <c r="J2224" s="14" t="s">
        <v>17</v>
      </c>
      <c r="K2224" s="14" t="s">
        <v>17</v>
      </c>
      <c r="L2224" s="14" t="s">
        <v>17</v>
      </c>
      <c r="M2224" s="14" t="s">
        <v>17</v>
      </c>
      <c r="N2224" s="14" t="s">
        <v>17</v>
      </c>
      <c r="O2224" s="14" t="s">
        <v>17</v>
      </c>
      <c r="P2224" s="14" t="s">
        <v>17</v>
      </c>
      <c r="Q2224" s="14" t="s">
        <v>17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50">
        <v>0.69748500000000002</v>
      </c>
      <c r="Y2224" s="14">
        <v>89</v>
      </c>
      <c r="AD2224" s="14" t="s">
        <v>17</v>
      </c>
    </row>
    <row r="2225" spans="1:30" ht="15" x14ac:dyDescent="0.25">
      <c r="A2225" t="s">
        <v>143</v>
      </c>
      <c r="B2225" t="s">
        <v>149</v>
      </c>
      <c r="C2225" s="245">
        <v>40457</v>
      </c>
      <c r="D2225" s="245">
        <v>40700</v>
      </c>
      <c r="E2225">
        <v>2011</v>
      </c>
      <c r="F2225">
        <v>3</v>
      </c>
      <c r="G2225">
        <v>10</v>
      </c>
      <c r="H2225" s="136">
        <v>48.055223121230775</v>
      </c>
      <c r="I2225">
        <v>2.4276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50">
        <v>0.68727499999999997</v>
      </c>
      <c r="Y2225" s="14">
        <v>89</v>
      </c>
      <c r="AD2225" s="14" t="s">
        <v>17</v>
      </c>
    </row>
    <row r="2226" spans="1:30" ht="15" x14ac:dyDescent="0.25">
      <c r="A2226" t="s">
        <v>143</v>
      </c>
      <c r="B2226" t="s">
        <v>149</v>
      </c>
      <c r="C2226" s="245">
        <v>40457</v>
      </c>
      <c r="D2226" s="245">
        <v>40700</v>
      </c>
      <c r="E2226">
        <v>2011</v>
      </c>
      <c r="F2226">
        <v>3</v>
      </c>
      <c r="G2226">
        <v>11</v>
      </c>
      <c r="H2226" s="136">
        <v>53.340852628800008</v>
      </c>
      <c r="I2226">
        <v>2.4215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50">
        <v>0.74007000000000001</v>
      </c>
      <c r="Y2226" s="14">
        <v>89</v>
      </c>
      <c r="AD2226" s="14" t="s">
        <v>17</v>
      </c>
    </row>
    <row r="2227" spans="1:30" ht="15" x14ac:dyDescent="0.25">
      <c r="A2227" t="s">
        <v>143</v>
      </c>
      <c r="B2227" t="s">
        <v>149</v>
      </c>
      <c r="C2227" s="245">
        <v>40457</v>
      </c>
      <c r="D2227" s="245">
        <v>40700</v>
      </c>
      <c r="E2227">
        <v>2011</v>
      </c>
      <c r="F2227">
        <v>3</v>
      </c>
      <c r="G2227">
        <v>12</v>
      </c>
      <c r="H2227" s="136">
        <v>21.18762404169231</v>
      </c>
      <c r="I2227">
        <v>2.8483999999999998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50">
        <v>0.68746499999999999</v>
      </c>
      <c r="Y2227" s="14">
        <v>89</v>
      </c>
      <c r="AD2227" s="14" t="s">
        <v>17</v>
      </c>
    </row>
    <row r="2228" spans="1:30" ht="15" x14ac:dyDescent="0.25">
      <c r="A2228" t="s">
        <v>143</v>
      </c>
      <c r="B2228" t="s">
        <v>149</v>
      </c>
      <c r="C2228" s="245">
        <v>40457</v>
      </c>
      <c r="D2228" s="245">
        <v>40700</v>
      </c>
      <c r="E2228">
        <v>2011</v>
      </c>
      <c r="F2228">
        <v>3</v>
      </c>
      <c r="G2228">
        <v>13</v>
      </c>
      <c r="H2228" s="136">
        <v>17.128648397976928</v>
      </c>
      <c r="I2228">
        <v>3.4241000000000001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50">
        <v>0.80911</v>
      </c>
      <c r="Y2228" s="14">
        <v>89</v>
      </c>
      <c r="AD2228" s="14" t="s">
        <v>17</v>
      </c>
    </row>
    <row r="2229" spans="1:30" ht="15" x14ac:dyDescent="0.25">
      <c r="A2229" t="s">
        <v>143</v>
      </c>
      <c r="B2229" t="s">
        <v>149</v>
      </c>
      <c r="C2229" s="245">
        <v>40457</v>
      </c>
      <c r="D2229" s="245">
        <v>40700</v>
      </c>
      <c r="E2229">
        <v>2011</v>
      </c>
      <c r="F2229">
        <v>3</v>
      </c>
      <c r="G2229">
        <v>14</v>
      </c>
      <c r="H2229" s="136">
        <v>46.131890726180778</v>
      </c>
      <c r="I2229">
        <v>1.8807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50">
        <v>0.73775999999999997</v>
      </c>
      <c r="Y2229" s="14">
        <v>89</v>
      </c>
      <c r="AD2229" s="14" t="s">
        <v>17</v>
      </c>
    </row>
    <row r="2230" spans="1:30" ht="15" x14ac:dyDescent="0.25">
      <c r="A2230" t="s">
        <v>143</v>
      </c>
      <c r="B2230" t="s">
        <v>149</v>
      </c>
      <c r="C2230" s="245">
        <v>40457</v>
      </c>
      <c r="D2230" s="245">
        <v>40700</v>
      </c>
      <c r="E2230">
        <v>2011</v>
      </c>
      <c r="F2230">
        <v>4</v>
      </c>
      <c r="G2230">
        <v>1</v>
      </c>
      <c r="H2230" s="136">
        <v>29.119384672442305</v>
      </c>
      <c r="I2230">
        <v>1.9349000000000001</v>
      </c>
      <c r="J2230" s="14" t="s">
        <v>17</v>
      </c>
      <c r="K2230" s="14" t="s">
        <v>17</v>
      </c>
      <c r="L2230" s="173">
        <v>6.6349999999999998</v>
      </c>
      <c r="M2230" s="14" t="s">
        <v>17</v>
      </c>
      <c r="N2230" s="174">
        <v>40.205910000000003</v>
      </c>
      <c r="O2230" s="174">
        <v>703</v>
      </c>
      <c r="P2230" s="174">
        <v>5.7329999999999999E-2</v>
      </c>
      <c r="Q2230" s="174">
        <v>0.78700000000000003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50">
        <v>0.53001999999999994</v>
      </c>
      <c r="Y2230" s="14">
        <v>89</v>
      </c>
      <c r="AD2230" s="14" t="s">
        <v>17</v>
      </c>
    </row>
    <row r="2231" spans="1:30" ht="15" x14ac:dyDescent="0.25">
      <c r="A2231" t="s">
        <v>143</v>
      </c>
      <c r="B2231" t="s">
        <v>149</v>
      </c>
      <c r="C2231" s="245">
        <v>40457</v>
      </c>
      <c r="D2231" s="245">
        <v>40700</v>
      </c>
      <c r="E2231">
        <v>2011</v>
      </c>
      <c r="F2231">
        <v>4</v>
      </c>
      <c r="G2231">
        <v>2</v>
      </c>
      <c r="H2231" s="136">
        <v>28.703862150784623</v>
      </c>
      <c r="I2231">
        <v>2.1478000000000002</v>
      </c>
      <c r="J2231" s="14" t="s">
        <v>17</v>
      </c>
      <c r="K2231" s="14" t="s">
        <v>17</v>
      </c>
      <c r="L2231" s="173">
        <v>6.3250000000000002</v>
      </c>
      <c r="M2231" s="14" t="s">
        <v>17</v>
      </c>
      <c r="N2231" s="174">
        <v>138.84515999999999</v>
      </c>
      <c r="O2231" s="174">
        <v>1163</v>
      </c>
      <c r="P2231" s="174">
        <v>8.2909999999999998E-2</v>
      </c>
      <c r="Q2231" s="174">
        <v>0.81100000000000005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50">
        <v>0.56065999999999994</v>
      </c>
      <c r="Y2231" s="14">
        <v>89</v>
      </c>
      <c r="AD2231" s="14" t="s">
        <v>17</v>
      </c>
    </row>
    <row r="2232" spans="1:30" ht="15" x14ac:dyDescent="0.25">
      <c r="A2232" t="s">
        <v>143</v>
      </c>
      <c r="B2232" t="s">
        <v>149</v>
      </c>
      <c r="C2232" s="245">
        <v>40457</v>
      </c>
      <c r="D2232" s="245">
        <v>40700</v>
      </c>
      <c r="E2232">
        <v>2011</v>
      </c>
      <c r="F2232">
        <v>4</v>
      </c>
      <c r="G2232">
        <v>3</v>
      </c>
      <c r="H2232" s="136">
        <v>29.062981630523076</v>
      </c>
      <c r="I2232">
        <v>1.8010999999999999</v>
      </c>
      <c r="J2232" s="14" t="s">
        <v>17</v>
      </c>
      <c r="K2232" s="14" t="s">
        <v>17</v>
      </c>
      <c r="L2232" s="173">
        <v>5.8949999999999996</v>
      </c>
      <c r="M2232" s="14" t="s">
        <v>17</v>
      </c>
      <c r="N2232" s="174">
        <v>101.70429999999999</v>
      </c>
      <c r="O2232" s="174">
        <v>877</v>
      </c>
      <c r="P2232" s="174">
        <v>7.1319999999999995E-2</v>
      </c>
      <c r="Q2232" s="174">
        <v>0.75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50">
        <v>0.57091500000000006</v>
      </c>
      <c r="Y2232" s="14">
        <v>89</v>
      </c>
      <c r="AD2232" s="14" t="s">
        <v>17</v>
      </c>
    </row>
    <row r="2233" spans="1:30" ht="15" x14ac:dyDescent="0.25">
      <c r="A2233" t="s">
        <v>143</v>
      </c>
      <c r="B2233" t="s">
        <v>149</v>
      </c>
      <c r="C2233" s="245">
        <v>40457</v>
      </c>
      <c r="D2233" s="245">
        <v>40700</v>
      </c>
      <c r="E2233">
        <v>2011</v>
      </c>
      <c r="F2233">
        <v>4</v>
      </c>
      <c r="G2233">
        <v>4</v>
      </c>
      <c r="H2233" s="136">
        <v>27.453935443846156</v>
      </c>
      <c r="I2233">
        <v>2.1518000000000002</v>
      </c>
      <c r="J2233" s="14" t="s">
        <v>17</v>
      </c>
      <c r="K2233" s="14" t="s">
        <v>17</v>
      </c>
      <c r="L2233" s="173">
        <v>6.1150000000000002</v>
      </c>
      <c r="M2233" s="14" t="s">
        <v>17</v>
      </c>
      <c r="N2233" s="174">
        <v>108.23722000000001</v>
      </c>
      <c r="O2233" s="174">
        <v>1053</v>
      </c>
      <c r="P2233" s="174">
        <v>7.2760000000000005E-2</v>
      </c>
      <c r="Q2233" s="174">
        <v>0.80200000000000005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50">
        <v>0.66167500000000001</v>
      </c>
      <c r="Y2233" s="14">
        <v>89</v>
      </c>
      <c r="AD2233" s="14" t="s">
        <v>17</v>
      </c>
    </row>
    <row r="2234" spans="1:30" ht="15" x14ac:dyDescent="0.25">
      <c r="A2234" t="s">
        <v>143</v>
      </c>
      <c r="B2234" t="s">
        <v>149</v>
      </c>
      <c r="C2234" s="245">
        <v>40457</v>
      </c>
      <c r="D2234" s="245">
        <v>40700</v>
      </c>
      <c r="E2234">
        <v>2011</v>
      </c>
      <c r="F2234">
        <v>4</v>
      </c>
      <c r="G2234">
        <v>5</v>
      </c>
      <c r="H2234" s="136">
        <v>33.331150865353841</v>
      </c>
      <c r="I2234">
        <v>2.2393000000000001</v>
      </c>
      <c r="J2234" s="14" t="s">
        <v>17</v>
      </c>
      <c r="K2234" s="14" t="s">
        <v>17</v>
      </c>
      <c r="L2234" s="173">
        <v>5.69</v>
      </c>
      <c r="M2234" s="14" t="s">
        <v>17</v>
      </c>
      <c r="N2234" s="174">
        <v>114.4072</v>
      </c>
      <c r="O2234" s="174">
        <v>1068</v>
      </c>
      <c r="P2234" s="174">
        <v>8.5139999999999993E-2</v>
      </c>
      <c r="Q2234" s="174">
        <v>0.83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50">
        <v>0.69813499999999995</v>
      </c>
      <c r="Y2234" s="14">
        <v>89</v>
      </c>
      <c r="AD2234" s="14" t="s">
        <v>17</v>
      </c>
    </row>
    <row r="2235" spans="1:30" ht="15" x14ac:dyDescent="0.25">
      <c r="A2235" t="s">
        <v>143</v>
      </c>
      <c r="B2235" t="s">
        <v>149</v>
      </c>
      <c r="C2235" s="245">
        <v>40457</v>
      </c>
      <c r="D2235" s="245">
        <v>40700</v>
      </c>
      <c r="E2235">
        <v>2011</v>
      </c>
      <c r="F2235">
        <v>4</v>
      </c>
      <c r="G2235">
        <v>6</v>
      </c>
      <c r="H2235" s="136">
        <v>28.414221101411545</v>
      </c>
      <c r="I2235">
        <v>2.8012000000000001</v>
      </c>
      <c r="J2235" s="14" t="s">
        <v>17</v>
      </c>
      <c r="K2235" s="14" t="s">
        <v>17</v>
      </c>
      <c r="L2235" s="173">
        <v>5.52</v>
      </c>
      <c r="M2235" s="14" t="s">
        <v>17</v>
      </c>
      <c r="N2235" s="174">
        <v>114.52818000000001</v>
      </c>
      <c r="O2235" s="174">
        <v>1087</v>
      </c>
      <c r="P2235" s="174">
        <v>8.4360000000000004E-2</v>
      </c>
      <c r="Q2235" s="174">
        <v>0.89100000000000001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50">
        <v>0.77479500000000001</v>
      </c>
      <c r="Y2235" s="14">
        <v>89</v>
      </c>
      <c r="AD2235" s="14" t="s">
        <v>17</v>
      </c>
    </row>
    <row r="2236" spans="1:30" ht="15" x14ac:dyDescent="0.25">
      <c r="A2236" t="s">
        <v>143</v>
      </c>
      <c r="B2236" t="s">
        <v>149</v>
      </c>
      <c r="C2236" s="245">
        <v>40457</v>
      </c>
      <c r="D2236" s="245">
        <v>40700</v>
      </c>
      <c r="E2236">
        <v>2011</v>
      </c>
      <c r="F2236">
        <v>4</v>
      </c>
      <c r="G2236">
        <v>7</v>
      </c>
      <c r="H2236" s="136">
        <v>41.240431801038469</v>
      </c>
      <c r="I2236">
        <v>3.0190000000000001</v>
      </c>
      <c r="J2236" s="14" t="s">
        <v>17</v>
      </c>
      <c r="K2236" s="14" t="s">
        <v>17</v>
      </c>
      <c r="L2236" s="173">
        <v>5.34</v>
      </c>
      <c r="M2236" s="14" t="s">
        <v>17</v>
      </c>
      <c r="N2236" s="174">
        <v>104.48684</v>
      </c>
      <c r="O2236" s="174">
        <v>1066</v>
      </c>
      <c r="P2236" s="174">
        <v>6.8989999999999996E-2</v>
      </c>
      <c r="Q2236" s="174">
        <v>0.86299999999999999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50">
        <v>0.81976000000000004</v>
      </c>
      <c r="Y2236" s="14">
        <v>89</v>
      </c>
      <c r="AD2236" s="14" t="s">
        <v>17</v>
      </c>
    </row>
    <row r="2237" spans="1:30" ht="15" x14ac:dyDescent="0.25">
      <c r="A2237" t="s">
        <v>143</v>
      </c>
      <c r="B2237" t="s">
        <v>149</v>
      </c>
      <c r="C2237" s="245">
        <v>40457</v>
      </c>
      <c r="D2237" s="245">
        <v>40700</v>
      </c>
      <c r="E2237">
        <v>2011</v>
      </c>
      <c r="F2237">
        <v>4</v>
      </c>
      <c r="G2237">
        <v>8</v>
      </c>
      <c r="H2237" s="136">
        <v>44.576609445415393</v>
      </c>
      <c r="I2237">
        <v>2.4653999999999998</v>
      </c>
      <c r="J2237" s="14" t="s">
        <v>17</v>
      </c>
      <c r="K2237" s="14" t="s">
        <v>17</v>
      </c>
      <c r="L2237" s="14" t="s">
        <v>17</v>
      </c>
      <c r="M2237" s="14" t="s">
        <v>17</v>
      </c>
      <c r="N2237" s="14" t="s">
        <v>17</v>
      </c>
      <c r="O2237" s="14" t="s">
        <v>17</v>
      </c>
      <c r="P2237" s="14" t="s">
        <v>17</v>
      </c>
      <c r="Q2237" s="14" t="s">
        <v>17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50">
        <v>0.71014999999999995</v>
      </c>
      <c r="Y2237" s="14">
        <v>89</v>
      </c>
      <c r="AD2237" s="14" t="s">
        <v>17</v>
      </c>
    </row>
    <row r="2238" spans="1:30" ht="15" x14ac:dyDescent="0.25">
      <c r="A2238" t="s">
        <v>143</v>
      </c>
      <c r="B2238" t="s">
        <v>149</v>
      </c>
      <c r="C2238" s="245">
        <v>40457</v>
      </c>
      <c r="D2238" s="245">
        <v>40700</v>
      </c>
      <c r="E2238">
        <v>2011</v>
      </c>
      <c r="F2238">
        <v>4</v>
      </c>
      <c r="G2238">
        <v>9</v>
      </c>
      <c r="H2238" s="136">
        <v>48.666586623853846</v>
      </c>
      <c r="I2238">
        <v>2.5505</v>
      </c>
      <c r="J2238" s="14" t="s">
        <v>17</v>
      </c>
      <c r="K2238" s="14" t="s">
        <v>17</v>
      </c>
      <c r="L2238" s="14" t="s">
        <v>17</v>
      </c>
      <c r="M2238" s="14" t="s">
        <v>17</v>
      </c>
      <c r="N2238" s="14" t="s">
        <v>17</v>
      </c>
      <c r="O2238" s="14" t="s">
        <v>17</v>
      </c>
      <c r="P2238" s="14" t="s">
        <v>17</v>
      </c>
      <c r="Q2238" s="14" t="s">
        <v>17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50">
        <v>0.76426499999999997</v>
      </c>
      <c r="Y2238" s="14">
        <v>89</v>
      </c>
      <c r="AD2238" s="14" t="s">
        <v>17</v>
      </c>
    </row>
    <row r="2239" spans="1:30" ht="15" x14ac:dyDescent="0.25">
      <c r="A2239" t="s">
        <v>143</v>
      </c>
      <c r="B2239" t="s">
        <v>149</v>
      </c>
      <c r="C2239" s="245">
        <v>40457</v>
      </c>
      <c r="D2239" s="245">
        <v>40700</v>
      </c>
      <c r="E2239">
        <v>2011</v>
      </c>
      <c r="F2239">
        <v>4</v>
      </c>
      <c r="G2239">
        <v>10</v>
      </c>
      <c r="H2239" s="136">
        <v>31.519658493865389</v>
      </c>
      <c r="I2239">
        <v>2.3874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50">
        <v>0.75282000000000004</v>
      </c>
      <c r="Y2239" s="14">
        <v>89</v>
      </c>
      <c r="AD2239" s="14" t="s">
        <v>17</v>
      </c>
    </row>
    <row r="2240" spans="1:30" ht="15" x14ac:dyDescent="0.25">
      <c r="A2240" t="s">
        <v>143</v>
      </c>
      <c r="B2240" t="s">
        <v>149</v>
      </c>
      <c r="C2240" s="245">
        <v>40457</v>
      </c>
      <c r="D2240" s="245">
        <v>40700</v>
      </c>
      <c r="E2240">
        <v>2011</v>
      </c>
      <c r="F2240">
        <v>4</v>
      </c>
      <c r="G2240">
        <v>11</v>
      </c>
      <c r="H2240" s="136">
        <v>46.236044583553848</v>
      </c>
      <c r="I2240">
        <v>2.1882999999999999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50">
        <v>0.70825000000000005</v>
      </c>
      <c r="Y2240" s="14">
        <v>89</v>
      </c>
      <c r="AD2240" s="14" t="s">
        <v>17</v>
      </c>
    </row>
    <row r="2241" spans="1:31" ht="15" x14ac:dyDescent="0.25">
      <c r="A2241" t="s">
        <v>143</v>
      </c>
      <c r="B2241" t="s">
        <v>149</v>
      </c>
      <c r="C2241" s="245">
        <v>40457</v>
      </c>
      <c r="D2241" s="245">
        <v>40700</v>
      </c>
      <c r="E2241">
        <v>2011</v>
      </c>
      <c r="F2241">
        <v>4</v>
      </c>
      <c r="G2241">
        <v>12</v>
      </c>
      <c r="H2241" s="136">
        <v>40.512284424276928</v>
      </c>
      <c r="I2241">
        <v>2.1444999999999999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50">
        <v>0.74002999999999997</v>
      </c>
      <c r="Y2241" s="14">
        <v>89</v>
      </c>
      <c r="AD2241" s="14" t="s">
        <v>17</v>
      </c>
    </row>
    <row r="2242" spans="1:31" ht="15" x14ac:dyDescent="0.25">
      <c r="A2242" t="s">
        <v>143</v>
      </c>
      <c r="B2242" t="s">
        <v>149</v>
      </c>
      <c r="C2242" s="245">
        <v>40457</v>
      </c>
      <c r="D2242" s="245">
        <v>40700</v>
      </c>
      <c r="E2242">
        <v>2011</v>
      </c>
      <c r="F2242">
        <v>4</v>
      </c>
      <c r="G2242">
        <v>13</v>
      </c>
      <c r="H2242" s="136">
        <v>33.242085299838465</v>
      </c>
      <c r="I2242">
        <v>2.7976000000000001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50">
        <v>0.79464500000000005</v>
      </c>
      <c r="Y2242" s="14">
        <v>89</v>
      </c>
      <c r="AD2242" s="14" t="s">
        <v>17</v>
      </c>
    </row>
    <row r="2243" spans="1:31" ht="15" x14ac:dyDescent="0.25">
      <c r="A2243" t="s">
        <v>143</v>
      </c>
      <c r="B2243" t="s">
        <v>149</v>
      </c>
      <c r="C2243" s="245">
        <v>40457</v>
      </c>
      <c r="D2243" s="245">
        <v>40700</v>
      </c>
      <c r="E2243">
        <v>2011</v>
      </c>
      <c r="F2243">
        <v>4</v>
      </c>
      <c r="G2243">
        <v>14</v>
      </c>
      <c r="H2243" s="136">
        <v>46.058375402134622</v>
      </c>
      <c r="I2243">
        <v>2.3416000000000001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50">
        <v>0.75744999999999996</v>
      </c>
      <c r="Y2243" s="14">
        <v>89</v>
      </c>
      <c r="AD2243" s="14" t="s">
        <v>17</v>
      </c>
    </row>
    <row r="2244" spans="1:31" ht="15.75" x14ac:dyDescent="0.25">
      <c r="A2244" t="s">
        <v>143</v>
      </c>
      <c r="B2244" s="135" t="s">
        <v>189</v>
      </c>
      <c r="C2244" s="244">
        <v>40830</v>
      </c>
      <c r="D2244" s="244">
        <v>41051</v>
      </c>
      <c r="E2244">
        <v>2012</v>
      </c>
      <c r="F2244">
        <v>1</v>
      </c>
      <c r="G2244">
        <v>1</v>
      </c>
      <c r="H2244" s="145">
        <v>23.958224769599997</v>
      </c>
      <c r="I2244">
        <v>2.0127999999999999</v>
      </c>
      <c r="J2244" s="14" t="s">
        <v>17</v>
      </c>
      <c r="K2244" s="14" t="s">
        <v>17</v>
      </c>
      <c r="L2244" s="175">
        <v>6.21</v>
      </c>
      <c r="M2244" s="14" t="s">
        <v>17</v>
      </c>
      <c r="N2244" s="175">
        <v>42.716521999999998</v>
      </c>
      <c r="O2244" s="176">
        <v>647.24099999999999</v>
      </c>
      <c r="P2244" s="177">
        <v>7.1840000000000001E-2</v>
      </c>
      <c r="Q2244" s="177">
        <v>0.86299999999999999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88">
        <v>0.43991000000000002</v>
      </c>
      <c r="W2244" s="14">
        <v>82</v>
      </c>
      <c r="X2244" s="149">
        <v>0.38144</v>
      </c>
      <c r="Y2244" s="14">
        <v>90</v>
      </c>
      <c r="Z2244" s="189">
        <v>0.29349999999999998</v>
      </c>
      <c r="AA2244" s="14">
        <v>115</v>
      </c>
      <c r="AD2244" s="149">
        <v>0.42896499999999999</v>
      </c>
      <c r="AE2244" s="14">
        <v>138</v>
      </c>
    </row>
    <row r="2245" spans="1:31" ht="15.75" x14ac:dyDescent="0.25">
      <c r="A2245" t="s">
        <v>143</v>
      </c>
      <c r="B2245" s="135" t="s">
        <v>189</v>
      </c>
      <c r="C2245" s="244">
        <v>40830</v>
      </c>
      <c r="D2245" s="244">
        <v>41051</v>
      </c>
      <c r="E2245">
        <v>2012</v>
      </c>
      <c r="F2245">
        <v>1</v>
      </c>
      <c r="G2245">
        <v>2</v>
      </c>
      <c r="H2245" s="145">
        <v>18.545333760778846</v>
      </c>
      <c r="I2245">
        <v>1.9462999999999999</v>
      </c>
      <c r="J2245" s="14" t="s">
        <v>17</v>
      </c>
      <c r="K2245" s="14" t="s">
        <v>17</v>
      </c>
      <c r="L2245" s="175">
        <v>6.6050000000000004</v>
      </c>
      <c r="M2245" s="14" t="s">
        <v>17</v>
      </c>
      <c r="N2245" s="175">
        <v>45.261218</v>
      </c>
      <c r="O2245" s="176">
        <v>750.55</v>
      </c>
      <c r="P2245" s="177">
        <v>8.8620000000000004E-2</v>
      </c>
      <c r="Q2245" s="177">
        <v>0.8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88">
        <v>0.534335</v>
      </c>
      <c r="W2245" s="14">
        <v>82</v>
      </c>
      <c r="X2245" s="149">
        <v>0.28190000000000004</v>
      </c>
      <c r="Y2245" s="14">
        <v>90</v>
      </c>
      <c r="Z2245" s="189">
        <v>0.22675000000000001</v>
      </c>
      <c r="AA2245" s="14">
        <v>115</v>
      </c>
      <c r="AD2245" s="149">
        <v>0.33253500000000003</v>
      </c>
      <c r="AE2245" s="14">
        <v>138</v>
      </c>
    </row>
    <row r="2246" spans="1:31" ht="15.75" x14ac:dyDescent="0.25">
      <c r="A2246" t="s">
        <v>143</v>
      </c>
      <c r="B2246" s="135" t="s">
        <v>189</v>
      </c>
      <c r="C2246" s="244">
        <v>40830</v>
      </c>
      <c r="D2246" s="244">
        <v>41051</v>
      </c>
      <c r="E2246">
        <v>2012</v>
      </c>
      <c r="F2246">
        <v>1</v>
      </c>
      <c r="G2246">
        <v>3</v>
      </c>
      <c r="H2246" s="145">
        <v>37.446629299199998</v>
      </c>
      <c r="I2246">
        <v>1.8887</v>
      </c>
      <c r="J2246" s="14" t="s">
        <v>17</v>
      </c>
      <c r="K2246" s="14" t="s">
        <v>17</v>
      </c>
      <c r="L2246" s="175">
        <v>6.01</v>
      </c>
      <c r="M2246" s="14" t="s">
        <v>17</v>
      </c>
      <c r="N2246" s="175">
        <v>89.419177999999988</v>
      </c>
      <c r="O2246" s="176">
        <v>785.99699999999996</v>
      </c>
      <c r="P2246" s="177">
        <v>6.8900000000000003E-2</v>
      </c>
      <c r="Q2246" s="177">
        <v>0.86699999999999999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88">
        <v>0.41949999999999998</v>
      </c>
      <c r="W2246" s="14">
        <v>82</v>
      </c>
      <c r="X2246" s="149">
        <v>0.40717499999999995</v>
      </c>
      <c r="Y2246" s="14">
        <v>90</v>
      </c>
      <c r="Z2246" s="189">
        <v>0.34390500000000002</v>
      </c>
      <c r="AA2246" s="14">
        <v>115</v>
      </c>
      <c r="AD2246" s="149">
        <v>0.47672999999999999</v>
      </c>
      <c r="AE2246" s="14">
        <v>138</v>
      </c>
    </row>
    <row r="2247" spans="1:31" ht="15.75" x14ac:dyDescent="0.25">
      <c r="A2247" t="s">
        <v>143</v>
      </c>
      <c r="B2247" s="135" t="s">
        <v>189</v>
      </c>
      <c r="C2247" s="244">
        <v>40830</v>
      </c>
      <c r="D2247" s="244">
        <v>41051</v>
      </c>
      <c r="E2247">
        <v>2012</v>
      </c>
      <c r="F2247">
        <v>1</v>
      </c>
      <c r="G2247">
        <v>4</v>
      </c>
      <c r="H2247" s="145">
        <v>43.08296167356923</v>
      </c>
      <c r="I2247">
        <v>1.72</v>
      </c>
      <c r="J2247" s="14" t="s">
        <v>17</v>
      </c>
      <c r="K2247" s="14" t="s">
        <v>17</v>
      </c>
      <c r="L2247" s="175">
        <v>6.17</v>
      </c>
      <c r="M2247" s="14" t="s">
        <v>17</v>
      </c>
      <c r="N2247" s="175">
        <v>58.533553999999988</v>
      </c>
      <c r="O2247" s="176">
        <v>749.63400000000001</v>
      </c>
      <c r="P2247" s="177">
        <v>8.2890000000000005E-2</v>
      </c>
      <c r="Q2247" s="177">
        <v>0.86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88">
        <v>0.41424499999999997</v>
      </c>
      <c r="W2247" s="14">
        <v>82</v>
      </c>
      <c r="X2247" s="149">
        <v>0.50058500000000006</v>
      </c>
      <c r="Y2247" s="14">
        <v>90</v>
      </c>
      <c r="Z2247" s="189">
        <v>0.41164500000000004</v>
      </c>
      <c r="AA2247" s="14">
        <v>115</v>
      </c>
      <c r="AD2247" s="149">
        <v>0.5213000000000001</v>
      </c>
      <c r="AE2247" s="14">
        <v>138</v>
      </c>
    </row>
    <row r="2248" spans="1:31" ht="15.75" x14ac:dyDescent="0.25">
      <c r="A2248" t="s">
        <v>143</v>
      </c>
      <c r="B2248" s="135" t="s">
        <v>189</v>
      </c>
      <c r="C2248" s="244">
        <v>40830</v>
      </c>
      <c r="D2248" s="244">
        <v>41051</v>
      </c>
      <c r="E2248">
        <v>2012</v>
      </c>
      <c r="F2248">
        <v>1</v>
      </c>
      <c r="G2248">
        <v>5</v>
      </c>
      <c r="H2248" s="145">
        <v>54.32236234558269</v>
      </c>
      <c r="I2248">
        <v>1.9118999999999999</v>
      </c>
      <c r="J2248" s="14" t="s">
        <v>17</v>
      </c>
      <c r="K2248" s="14" t="s">
        <v>17</v>
      </c>
      <c r="L2248" s="175">
        <v>5.5649999999999995</v>
      </c>
      <c r="M2248" s="14" t="s">
        <v>17</v>
      </c>
      <c r="N2248" s="175">
        <v>75.099026000000009</v>
      </c>
      <c r="O2248" s="176">
        <v>848.25199999999995</v>
      </c>
      <c r="P2248" s="177">
        <v>8.1030000000000005E-2</v>
      </c>
      <c r="Q2248" s="177">
        <v>0.92900000000000005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88">
        <v>0.63143000000000005</v>
      </c>
      <c r="W2248" s="14">
        <v>82</v>
      </c>
      <c r="X2248" s="149">
        <v>0.54360999999999993</v>
      </c>
      <c r="Y2248" s="14">
        <v>90</v>
      </c>
      <c r="Z2248" s="189">
        <v>0.61475999999999997</v>
      </c>
      <c r="AA2248" s="14">
        <v>115</v>
      </c>
      <c r="AD2248" s="149">
        <v>0.61220999999999992</v>
      </c>
      <c r="AE2248" s="14">
        <v>138</v>
      </c>
    </row>
    <row r="2249" spans="1:31" ht="15.75" x14ac:dyDescent="0.25">
      <c r="A2249" t="s">
        <v>143</v>
      </c>
      <c r="B2249" s="135" t="s">
        <v>189</v>
      </c>
      <c r="C2249" s="244">
        <v>40830</v>
      </c>
      <c r="D2249" s="244">
        <v>41051</v>
      </c>
      <c r="E2249">
        <v>2012</v>
      </c>
      <c r="F2249">
        <v>1</v>
      </c>
      <c r="G2249">
        <v>6</v>
      </c>
      <c r="H2249" s="145">
        <v>57.853465614069229</v>
      </c>
      <c r="I2249">
        <v>1.9045000000000001</v>
      </c>
      <c r="J2249" s="14" t="s">
        <v>17</v>
      </c>
      <c r="K2249" s="14" t="s">
        <v>17</v>
      </c>
      <c r="L2249" s="175">
        <v>6.0949999999999998</v>
      </c>
      <c r="M2249" s="14" t="s">
        <v>17</v>
      </c>
      <c r="N2249" s="175">
        <v>32.986802000000004</v>
      </c>
      <c r="O2249" s="176">
        <v>653.09100000000001</v>
      </c>
      <c r="P2249" s="177">
        <v>8.2680000000000003E-2</v>
      </c>
      <c r="Q2249" s="177">
        <v>0.92400000000000004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88">
        <v>0.60224999999999995</v>
      </c>
      <c r="W2249" s="14">
        <v>82</v>
      </c>
      <c r="X2249" s="149">
        <v>0.51564500000000002</v>
      </c>
      <c r="Y2249" s="14">
        <v>90</v>
      </c>
      <c r="Z2249" s="189">
        <v>0.65149499999999994</v>
      </c>
      <c r="AA2249" s="14">
        <v>115</v>
      </c>
      <c r="AD2249" s="149">
        <v>0.65359</v>
      </c>
      <c r="AE2249" s="14">
        <v>138</v>
      </c>
    </row>
    <row r="2250" spans="1:31" ht="15.75" x14ac:dyDescent="0.25">
      <c r="A2250" t="s">
        <v>143</v>
      </c>
      <c r="B2250" s="135" t="s">
        <v>189</v>
      </c>
      <c r="C2250" s="244">
        <v>40830</v>
      </c>
      <c r="D2250" s="244">
        <v>41051</v>
      </c>
      <c r="E2250">
        <v>2012</v>
      </c>
      <c r="F2250">
        <v>1</v>
      </c>
      <c r="G2250">
        <v>7</v>
      </c>
      <c r="H2250" s="145">
        <v>63.222782377932681</v>
      </c>
      <c r="I2250">
        <v>1.9870000000000001</v>
      </c>
      <c r="J2250" s="14" t="s">
        <v>17</v>
      </c>
      <c r="K2250" s="14" t="s">
        <v>17</v>
      </c>
      <c r="L2250" s="175">
        <v>5.43</v>
      </c>
      <c r="M2250" s="14" t="s">
        <v>17</v>
      </c>
      <c r="N2250" s="175">
        <v>53.893226000000006</v>
      </c>
      <c r="O2250" s="176">
        <v>732.66</v>
      </c>
      <c r="P2250" s="177">
        <v>0.1041</v>
      </c>
      <c r="Q2250" s="177">
        <v>0.90900000000000003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88">
        <v>0.60387999999999997</v>
      </c>
      <c r="W2250" s="14">
        <v>82</v>
      </c>
      <c r="X2250" s="149">
        <v>0.597275</v>
      </c>
      <c r="Y2250" s="14">
        <v>90</v>
      </c>
      <c r="Z2250" s="189">
        <v>0.77134499999999995</v>
      </c>
      <c r="AA2250" s="14">
        <v>115</v>
      </c>
      <c r="AD2250" s="149">
        <v>0.72699000000000003</v>
      </c>
      <c r="AE2250" s="14">
        <v>138</v>
      </c>
    </row>
    <row r="2251" spans="1:31" ht="15.75" x14ac:dyDescent="0.25">
      <c r="A2251" t="s">
        <v>143</v>
      </c>
      <c r="B2251" s="135" t="s">
        <v>189</v>
      </c>
      <c r="C2251" s="244">
        <v>40830</v>
      </c>
      <c r="D2251" s="244">
        <v>41051</v>
      </c>
      <c r="E2251">
        <v>2012</v>
      </c>
      <c r="F2251">
        <v>1</v>
      </c>
      <c r="G2251">
        <v>8</v>
      </c>
      <c r="H2251" s="145">
        <v>50.383580871651915</v>
      </c>
      <c r="I2251">
        <v>2.0194000000000001</v>
      </c>
      <c r="J2251" s="14" t="s">
        <v>17</v>
      </c>
      <c r="K2251" s="14" t="s">
        <v>17</v>
      </c>
      <c r="L2251" s="175">
        <v>5.88</v>
      </c>
      <c r="M2251" s="14" t="s">
        <v>17</v>
      </c>
      <c r="N2251" s="178">
        <v>18.117794</v>
      </c>
      <c r="O2251" s="176">
        <v>750.44399999999996</v>
      </c>
      <c r="P2251" s="177">
        <v>8.2339999999999997E-2</v>
      </c>
      <c r="Q2251" s="177">
        <v>0.876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88">
        <v>0.52310999999999996</v>
      </c>
      <c r="W2251" s="14">
        <v>82</v>
      </c>
      <c r="X2251" s="149">
        <v>0.49373500000000003</v>
      </c>
      <c r="Y2251" s="14">
        <v>90</v>
      </c>
      <c r="Z2251" s="189">
        <v>0.61557499999999998</v>
      </c>
      <c r="AA2251" s="14">
        <v>115</v>
      </c>
      <c r="AD2251" s="149">
        <v>0.68303500000000006</v>
      </c>
      <c r="AE2251" s="14">
        <v>138</v>
      </c>
    </row>
    <row r="2252" spans="1:31" ht="15.75" x14ac:dyDescent="0.25">
      <c r="A2252" t="s">
        <v>143</v>
      </c>
      <c r="B2252" s="135" t="s">
        <v>189</v>
      </c>
      <c r="C2252" s="244">
        <v>40830</v>
      </c>
      <c r="D2252" s="244">
        <v>41051</v>
      </c>
      <c r="E2252">
        <v>2012</v>
      </c>
      <c r="F2252">
        <v>1</v>
      </c>
      <c r="G2252">
        <v>9</v>
      </c>
      <c r="H2252" s="145">
        <v>49.443157843200005</v>
      </c>
      <c r="I2252">
        <v>1.8978999999999999</v>
      </c>
      <c r="J2252" s="14" t="s">
        <v>17</v>
      </c>
      <c r="K2252" s="14" t="s">
        <v>17</v>
      </c>
      <c r="L2252" s="175">
        <v>5.82</v>
      </c>
      <c r="M2252" s="14" t="s">
        <v>17</v>
      </c>
      <c r="N2252" s="178">
        <v>41.069953999999996</v>
      </c>
      <c r="O2252" s="176">
        <v>727.59</v>
      </c>
      <c r="P2252" s="177">
        <v>8.0379999999999993E-2</v>
      </c>
      <c r="Q2252" s="177">
        <v>0.91500000000000004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88">
        <v>0.55271999999999999</v>
      </c>
      <c r="W2252" s="14">
        <v>82</v>
      </c>
      <c r="X2252" s="149">
        <v>0.58462499999999995</v>
      </c>
      <c r="Y2252" s="14">
        <v>90</v>
      </c>
      <c r="Z2252" s="189">
        <v>0.50755499999999998</v>
      </c>
      <c r="AA2252" s="14">
        <v>115</v>
      </c>
      <c r="AD2252" s="149">
        <v>0.58559000000000005</v>
      </c>
      <c r="AE2252" s="14">
        <v>138</v>
      </c>
    </row>
    <row r="2253" spans="1:31" ht="15.75" x14ac:dyDescent="0.25">
      <c r="A2253" t="s">
        <v>143</v>
      </c>
      <c r="B2253" s="135" t="s">
        <v>189</v>
      </c>
      <c r="C2253" s="244">
        <v>40830</v>
      </c>
      <c r="D2253" s="244">
        <v>41051</v>
      </c>
      <c r="E2253">
        <v>2012</v>
      </c>
      <c r="F2253">
        <v>1</v>
      </c>
      <c r="G2253">
        <v>10</v>
      </c>
      <c r="H2253" s="145">
        <v>49.199390822492312</v>
      </c>
      <c r="I2253">
        <v>1.8520000000000001</v>
      </c>
      <c r="J2253" s="14" t="s">
        <v>17</v>
      </c>
      <c r="K2253" s="14" t="s">
        <v>17</v>
      </c>
      <c r="L2253" s="175">
        <v>5.62</v>
      </c>
      <c r="M2253" s="14" t="s">
        <v>17</v>
      </c>
      <c r="N2253" s="178">
        <v>85.876561999999993</v>
      </c>
      <c r="O2253" s="176">
        <v>793.13</v>
      </c>
      <c r="P2253" s="177">
        <v>6.6369999999999998E-2</v>
      </c>
      <c r="Q2253" s="177">
        <v>0.94899999999999995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88">
        <v>0.61684000000000005</v>
      </c>
      <c r="W2253" s="14">
        <v>82</v>
      </c>
      <c r="X2253" s="149">
        <v>0.5728899999999999</v>
      </c>
      <c r="Y2253" s="14">
        <v>90</v>
      </c>
      <c r="Z2253" s="189">
        <v>0.52034999999999998</v>
      </c>
      <c r="AA2253" s="14">
        <v>115</v>
      </c>
      <c r="AD2253" s="149">
        <v>0.60792000000000002</v>
      </c>
      <c r="AE2253" s="14">
        <v>138</v>
      </c>
    </row>
    <row r="2254" spans="1:31" ht="15.75" x14ac:dyDescent="0.25">
      <c r="A2254" t="s">
        <v>143</v>
      </c>
      <c r="B2254" s="135" t="s">
        <v>189</v>
      </c>
      <c r="C2254" s="244">
        <v>40830</v>
      </c>
      <c r="D2254" s="244">
        <v>41051</v>
      </c>
      <c r="E2254">
        <v>2012</v>
      </c>
      <c r="F2254">
        <v>1</v>
      </c>
      <c r="G2254">
        <v>11</v>
      </c>
      <c r="H2254" s="145">
        <v>62.948093549867316</v>
      </c>
      <c r="I2254">
        <v>1.9345000000000001</v>
      </c>
      <c r="J2254" s="14" t="s">
        <v>17</v>
      </c>
      <c r="K2254" s="14" t="s">
        <v>17</v>
      </c>
      <c r="L2254" s="175">
        <v>5.29</v>
      </c>
      <c r="M2254" s="14" t="s">
        <v>17</v>
      </c>
      <c r="N2254" s="178">
        <v>136.62634</v>
      </c>
      <c r="O2254" s="176">
        <v>936.89599999999996</v>
      </c>
      <c r="P2254" s="177">
        <v>0.10457</v>
      </c>
      <c r="Q2254" s="177">
        <v>1.07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88">
        <v>0.564855</v>
      </c>
      <c r="W2254" s="14">
        <v>82</v>
      </c>
      <c r="X2254" s="149">
        <v>0.47093000000000002</v>
      </c>
      <c r="Y2254" s="14">
        <v>90</v>
      </c>
      <c r="Z2254" s="189">
        <v>0.73354999999999992</v>
      </c>
      <c r="AA2254" s="14">
        <v>115</v>
      </c>
      <c r="AD2254" s="149">
        <v>0.68899500000000002</v>
      </c>
      <c r="AE2254" s="14">
        <v>138</v>
      </c>
    </row>
    <row r="2255" spans="1:31" ht="15.75" x14ac:dyDescent="0.25">
      <c r="A2255" t="s">
        <v>143</v>
      </c>
      <c r="B2255" s="135" t="s">
        <v>189</v>
      </c>
      <c r="C2255" s="244">
        <v>40830</v>
      </c>
      <c r="D2255" s="244">
        <v>41051</v>
      </c>
      <c r="E2255">
        <v>2012</v>
      </c>
      <c r="F2255">
        <v>1</v>
      </c>
      <c r="G2255">
        <v>12</v>
      </c>
      <c r="H2255" s="145">
        <v>62.229600947630765</v>
      </c>
      <c r="I2255">
        <v>2.0562999999999998</v>
      </c>
      <c r="J2255" s="14" t="s">
        <v>17</v>
      </c>
      <c r="K2255" s="14" t="s">
        <v>17</v>
      </c>
      <c r="L2255" s="175">
        <v>5.45</v>
      </c>
      <c r="M2255" s="14" t="s">
        <v>17</v>
      </c>
      <c r="N2255" s="178">
        <v>74.999234000000001</v>
      </c>
      <c r="O2255" s="176">
        <v>601.06700000000001</v>
      </c>
      <c r="P2255" s="177">
        <v>7.7450000000000005E-2</v>
      </c>
      <c r="Q2255" s="177">
        <v>1.01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88">
        <v>0.48501</v>
      </c>
      <c r="W2255" s="14">
        <v>82</v>
      </c>
      <c r="X2255" s="149">
        <v>0.48921500000000001</v>
      </c>
      <c r="Y2255" s="14">
        <v>90</v>
      </c>
      <c r="Z2255" s="189">
        <v>0.73419500000000004</v>
      </c>
      <c r="AA2255" s="14">
        <v>115</v>
      </c>
      <c r="AD2255" s="149">
        <v>0.70867000000000002</v>
      </c>
      <c r="AE2255" s="14">
        <v>138</v>
      </c>
    </row>
    <row r="2256" spans="1:31" ht="15.75" x14ac:dyDescent="0.25">
      <c r="A2256" t="s">
        <v>143</v>
      </c>
      <c r="B2256" s="135" t="s">
        <v>189</v>
      </c>
      <c r="C2256" s="244">
        <v>40830</v>
      </c>
      <c r="D2256" s="244">
        <v>41051</v>
      </c>
      <c r="E2256">
        <v>2012</v>
      </c>
      <c r="F2256">
        <v>1</v>
      </c>
      <c r="G2256">
        <v>13</v>
      </c>
      <c r="H2256" s="145">
        <v>61.335117252242298</v>
      </c>
      <c r="I2256">
        <v>1.9452</v>
      </c>
      <c r="J2256" s="14" t="s">
        <v>17</v>
      </c>
      <c r="K2256" s="14" t="s">
        <v>17</v>
      </c>
      <c r="L2256" s="175">
        <v>5.19</v>
      </c>
      <c r="M2256" s="14" t="s">
        <v>17</v>
      </c>
      <c r="N2256" s="178">
        <v>121.05878799999999</v>
      </c>
      <c r="O2256" s="176">
        <v>826.22500000000002</v>
      </c>
      <c r="P2256" s="177">
        <v>8.8239999999999999E-2</v>
      </c>
      <c r="Q2256" s="177">
        <v>0.96599999999999997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88">
        <v>0.64852500000000002</v>
      </c>
      <c r="W2256" s="14">
        <v>82</v>
      </c>
      <c r="X2256" s="149">
        <v>0.74801499999999999</v>
      </c>
      <c r="Y2256" s="14">
        <v>90</v>
      </c>
      <c r="Z2256" s="189">
        <v>0.82135000000000002</v>
      </c>
      <c r="AA2256" s="14">
        <v>115</v>
      </c>
      <c r="AD2256" s="149">
        <v>0.73401499999999997</v>
      </c>
      <c r="AE2256" s="14">
        <v>138</v>
      </c>
    </row>
    <row r="2257" spans="1:31" ht="15.75" x14ac:dyDescent="0.25">
      <c r="A2257" t="s">
        <v>143</v>
      </c>
      <c r="B2257" s="135" t="s">
        <v>189</v>
      </c>
      <c r="C2257" s="244">
        <v>40830</v>
      </c>
      <c r="D2257" s="244">
        <v>41051</v>
      </c>
      <c r="E2257">
        <v>2012</v>
      </c>
      <c r="F2257">
        <v>1</v>
      </c>
      <c r="G2257">
        <v>14</v>
      </c>
      <c r="H2257" s="145">
        <v>52.850858775126923</v>
      </c>
      <c r="I2257">
        <v>1.7052</v>
      </c>
      <c r="J2257" s="14" t="s">
        <v>17</v>
      </c>
      <c r="K2257" s="14" t="s">
        <v>17</v>
      </c>
      <c r="L2257" s="175">
        <v>5.91</v>
      </c>
      <c r="M2257" s="14" t="s">
        <v>17</v>
      </c>
      <c r="N2257" s="178">
        <v>38.974322000000008</v>
      </c>
      <c r="O2257" s="176">
        <v>709.33199999999999</v>
      </c>
      <c r="P2257" s="177">
        <v>7.7549999999999994E-2</v>
      </c>
      <c r="Q2257" s="177">
        <v>0.91700000000000004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88">
        <v>0.56291999999999998</v>
      </c>
      <c r="W2257" s="14">
        <v>82</v>
      </c>
      <c r="X2257" s="149">
        <v>0.54962500000000003</v>
      </c>
      <c r="Y2257" s="14">
        <v>90</v>
      </c>
      <c r="Z2257" s="189">
        <v>0.57287500000000002</v>
      </c>
      <c r="AA2257" s="14">
        <v>115</v>
      </c>
      <c r="AD2257" s="149">
        <v>0.59806000000000004</v>
      </c>
      <c r="AE2257" s="14">
        <v>138</v>
      </c>
    </row>
    <row r="2258" spans="1:31" ht="15.75" x14ac:dyDescent="0.25">
      <c r="A2258" t="s">
        <v>143</v>
      </c>
      <c r="B2258" s="135" t="s">
        <v>189</v>
      </c>
      <c r="C2258" s="244">
        <v>40830</v>
      </c>
      <c r="D2258" s="244">
        <v>41051</v>
      </c>
      <c r="E2258">
        <v>2012</v>
      </c>
      <c r="F2258">
        <v>2</v>
      </c>
      <c r="G2258">
        <v>1</v>
      </c>
      <c r="H2258" s="145">
        <v>22.93991247373269</v>
      </c>
      <c r="I2258">
        <v>1.8323</v>
      </c>
      <c r="J2258" s="14" t="s">
        <v>17</v>
      </c>
      <c r="K2258" s="14" t="s">
        <v>17</v>
      </c>
      <c r="L2258" s="175">
        <v>6.22</v>
      </c>
      <c r="M2258" s="14" t="s">
        <v>17</v>
      </c>
      <c r="N2258" s="178">
        <v>47.356850000000001</v>
      </c>
      <c r="O2258" s="176">
        <v>636.78</v>
      </c>
      <c r="P2258" s="177">
        <v>7.4271999999999991E-2</v>
      </c>
      <c r="Q2258" s="177">
        <v>0.85820000000000007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88">
        <v>0.44347999999999999</v>
      </c>
      <c r="W2258" s="14">
        <v>82</v>
      </c>
      <c r="X2258" s="149">
        <v>0.39513500000000001</v>
      </c>
      <c r="Y2258" s="14">
        <v>90</v>
      </c>
      <c r="Z2258" s="189">
        <v>0.26770000000000005</v>
      </c>
      <c r="AA2258" s="14">
        <v>115</v>
      </c>
      <c r="AD2258" s="149">
        <v>0.39498500000000003</v>
      </c>
      <c r="AE2258" s="14">
        <v>138</v>
      </c>
    </row>
    <row r="2259" spans="1:31" ht="15.75" x14ac:dyDescent="0.25">
      <c r="A2259" t="s">
        <v>143</v>
      </c>
      <c r="B2259" s="135" t="s">
        <v>189</v>
      </c>
      <c r="C2259" s="244">
        <v>40830</v>
      </c>
      <c r="D2259" s="244">
        <v>41051</v>
      </c>
      <c r="E2259">
        <v>2012</v>
      </c>
      <c r="F2259">
        <v>2</v>
      </c>
      <c r="G2259">
        <v>2</v>
      </c>
      <c r="H2259" s="145">
        <v>28.508737509830773</v>
      </c>
      <c r="I2259">
        <v>1.8625</v>
      </c>
      <c r="J2259" s="14" t="s">
        <v>17</v>
      </c>
      <c r="K2259" s="14" t="s">
        <v>17</v>
      </c>
      <c r="L2259" s="175">
        <v>6.29</v>
      </c>
      <c r="M2259" s="14" t="s">
        <v>17</v>
      </c>
      <c r="N2259" s="178">
        <v>107.18770000000001</v>
      </c>
      <c r="O2259" s="176">
        <v>840.24199999999996</v>
      </c>
      <c r="P2259" s="177">
        <v>7.596E-2</v>
      </c>
      <c r="Q2259" s="177">
        <v>0.879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88">
        <v>0.46546999999999999</v>
      </c>
      <c r="W2259" s="14">
        <v>82</v>
      </c>
      <c r="X2259" s="149">
        <v>0.342775</v>
      </c>
      <c r="Y2259" s="14">
        <v>90</v>
      </c>
      <c r="Z2259" s="189">
        <v>0.29760999999999999</v>
      </c>
      <c r="AA2259" s="14">
        <v>115</v>
      </c>
      <c r="AD2259" s="149">
        <v>0.45893499999999998</v>
      </c>
      <c r="AE2259" s="14">
        <v>138</v>
      </c>
    </row>
    <row r="2260" spans="1:31" ht="15.75" x14ac:dyDescent="0.25">
      <c r="A2260" t="s">
        <v>143</v>
      </c>
      <c r="B2260" s="135" t="s">
        <v>189</v>
      </c>
      <c r="C2260" s="244">
        <v>40830</v>
      </c>
      <c r="D2260" s="244">
        <v>41051</v>
      </c>
      <c r="E2260">
        <v>2012</v>
      </c>
      <c r="F2260">
        <v>2</v>
      </c>
      <c r="G2260">
        <v>3</v>
      </c>
      <c r="H2260" s="145">
        <v>31.357424802634611</v>
      </c>
      <c r="I2260">
        <v>1.8488</v>
      </c>
      <c r="J2260" s="14" t="s">
        <v>17</v>
      </c>
      <c r="K2260" s="14" t="s">
        <v>17</v>
      </c>
      <c r="L2260" s="175">
        <v>6.31</v>
      </c>
      <c r="M2260" s="14" t="s">
        <v>17</v>
      </c>
      <c r="N2260" s="178">
        <v>69.510674000000009</v>
      </c>
      <c r="O2260" s="176">
        <v>834.06799999999998</v>
      </c>
      <c r="P2260" s="177">
        <v>7.6950000000000005E-2</v>
      </c>
      <c r="Q2260" s="177">
        <v>0.90900000000000003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88">
        <v>0.40200000000000002</v>
      </c>
      <c r="W2260" s="14">
        <v>82</v>
      </c>
      <c r="X2260" s="149">
        <v>0.44292000000000004</v>
      </c>
      <c r="Y2260" s="14">
        <v>90</v>
      </c>
      <c r="Z2260" s="189">
        <v>0.31295499999999998</v>
      </c>
      <c r="AA2260" s="14">
        <v>115</v>
      </c>
      <c r="AD2260" s="149">
        <v>0.48011500000000001</v>
      </c>
      <c r="AE2260" s="14">
        <v>138</v>
      </c>
    </row>
    <row r="2261" spans="1:31" ht="15.75" x14ac:dyDescent="0.25">
      <c r="A2261" t="s">
        <v>143</v>
      </c>
      <c r="B2261" s="135" t="s">
        <v>189</v>
      </c>
      <c r="C2261" s="244">
        <v>40830</v>
      </c>
      <c r="D2261" s="244">
        <v>41051</v>
      </c>
      <c r="E2261">
        <v>2012</v>
      </c>
      <c r="F2261">
        <v>2</v>
      </c>
      <c r="G2261">
        <v>4</v>
      </c>
      <c r="H2261" s="145">
        <v>49.264877225976932</v>
      </c>
      <c r="I2261">
        <v>1.885</v>
      </c>
      <c r="J2261" s="14" t="s">
        <v>17</v>
      </c>
      <c r="K2261" s="14" t="s">
        <v>17</v>
      </c>
      <c r="L2261" s="175">
        <v>5.91</v>
      </c>
      <c r="M2261" s="14" t="s">
        <v>17</v>
      </c>
      <c r="N2261" s="178">
        <v>72.903602000000006</v>
      </c>
      <c r="O2261" s="176">
        <v>788.35</v>
      </c>
      <c r="P2261" s="179">
        <v>7.9979999999999996E-2</v>
      </c>
      <c r="Q2261" s="179">
        <v>0.878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88">
        <v>0.43427500000000002</v>
      </c>
      <c r="W2261" s="14">
        <v>82</v>
      </c>
      <c r="X2261" s="149">
        <v>0.49944499999999997</v>
      </c>
      <c r="Y2261" s="14">
        <v>90</v>
      </c>
      <c r="Z2261" s="189">
        <v>0.47224500000000003</v>
      </c>
      <c r="AA2261" s="14">
        <v>115</v>
      </c>
      <c r="AD2261" s="149">
        <v>0.56432499999999997</v>
      </c>
      <c r="AE2261" s="14">
        <v>138</v>
      </c>
    </row>
    <row r="2262" spans="1:31" ht="15.75" x14ac:dyDescent="0.25">
      <c r="A2262" t="s">
        <v>143</v>
      </c>
      <c r="B2262" s="135" t="s">
        <v>189</v>
      </c>
      <c r="C2262" s="244">
        <v>40830</v>
      </c>
      <c r="D2262" s="244">
        <v>41051</v>
      </c>
      <c r="E2262">
        <v>2012</v>
      </c>
      <c r="F2262">
        <v>2</v>
      </c>
      <c r="G2262">
        <v>5</v>
      </c>
      <c r="H2262" s="145">
        <v>57.011243916634612</v>
      </c>
      <c r="I2262">
        <v>1.8559000000000001</v>
      </c>
      <c r="J2262" s="14" t="s">
        <v>17</v>
      </c>
      <c r="K2262" s="14" t="s">
        <v>17</v>
      </c>
      <c r="L2262" s="175">
        <v>5.97</v>
      </c>
      <c r="M2262" s="14" t="s">
        <v>17</v>
      </c>
      <c r="N2262" s="178">
        <v>56.537713999999994</v>
      </c>
      <c r="O2262" s="176">
        <v>776.17499999999995</v>
      </c>
      <c r="P2262" s="179">
        <v>7.732E-2</v>
      </c>
      <c r="Q2262" s="179">
        <v>0.92800000000000005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88">
        <v>0.63653000000000004</v>
      </c>
      <c r="W2262" s="14">
        <v>82</v>
      </c>
      <c r="X2262" s="149">
        <v>0.62990000000000002</v>
      </c>
      <c r="Y2262" s="14">
        <v>90</v>
      </c>
      <c r="Z2262" s="189">
        <v>0.61968999999999996</v>
      </c>
      <c r="AA2262" s="14">
        <v>115</v>
      </c>
      <c r="AD2262" s="149">
        <v>0.63329499999999994</v>
      </c>
      <c r="AE2262" s="14">
        <v>138</v>
      </c>
    </row>
    <row r="2263" spans="1:31" ht="15.75" x14ac:dyDescent="0.25">
      <c r="A2263" t="s">
        <v>143</v>
      </c>
      <c r="B2263" s="135" t="s">
        <v>189</v>
      </c>
      <c r="C2263" s="244">
        <v>40830</v>
      </c>
      <c r="D2263" s="244">
        <v>41051</v>
      </c>
      <c r="E2263">
        <v>2012</v>
      </c>
      <c r="F2263">
        <v>2</v>
      </c>
      <c r="G2263">
        <v>6</v>
      </c>
      <c r="H2263" s="145">
        <v>60.809099630399999</v>
      </c>
      <c r="I2263">
        <v>2.1259000000000001</v>
      </c>
      <c r="J2263" s="14" t="s">
        <v>17</v>
      </c>
      <c r="K2263" s="14" t="s">
        <v>17</v>
      </c>
      <c r="L2263" s="175">
        <v>5.18</v>
      </c>
      <c r="M2263" s="14" t="s">
        <v>17</v>
      </c>
      <c r="N2263" s="178">
        <v>75.597985999999992</v>
      </c>
      <c r="O2263" s="176">
        <v>932.64599999999996</v>
      </c>
      <c r="P2263" s="179">
        <v>7.8850000000000003E-2</v>
      </c>
      <c r="Q2263" s="179">
        <v>0.94199999999999995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88">
        <v>0.72613000000000005</v>
      </c>
      <c r="W2263" s="14">
        <v>82</v>
      </c>
      <c r="X2263" s="149">
        <v>0.63580499999999995</v>
      </c>
      <c r="Y2263" s="14">
        <v>90</v>
      </c>
      <c r="Z2263" s="189">
        <v>0.74704499999999996</v>
      </c>
      <c r="AA2263" s="14">
        <v>115</v>
      </c>
      <c r="AD2263" s="149">
        <v>0.72856499999999991</v>
      </c>
      <c r="AE2263" s="14">
        <v>138</v>
      </c>
    </row>
    <row r="2264" spans="1:31" ht="15.75" x14ac:dyDescent="0.25">
      <c r="A2264" t="s">
        <v>143</v>
      </c>
      <c r="B2264" s="135" t="s">
        <v>189</v>
      </c>
      <c r="C2264" s="244">
        <v>40830</v>
      </c>
      <c r="D2264" s="244">
        <v>41051</v>
      </c>
      <c r="E2264">
        <v>2012</v>
      </c>
      <c r="F2264">
        <v>2</v>
      </c>
      <c r="G2264">
        <v>7</v>
      </c>
      <c r="H2264" s="145">
        <v>56.564174145599999</v>
      </c>
      <c r="I2264">
        <v>2.2103000000000002</v>
      </c>
      <c r="J2264" s="14" t="s">
        <v>17</v>
      </c>
      <c r="K2264" s="14" t="s">
        <v>17</v>
      </c>
      <c r="L2264" s="175">
        <v>4.9400000000000004</v>
      </c>
      <c r="M2264" s="14" t="s">
        <v>17</v>
      </c>
      <c r="N2264" s="178">
        <v>104.29373200000002</v>
      </c>
      <c r="O2264" s="176">
        <v>927.774</v>
      </c>
      <c r="P2264" s="179">
        <v>9.6439999999999998E-2</v>
      </c>
      <c r="Q2264" s="179">
        <v>1.03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88">
        <v>0.69937499999999997</v>
      </c>
      <c r="W2264" s="14">
        <v>82</v>
      </c>
      <c r="X2264" s="149">
        <v>0.75087999999999999</v>
      </c>
      <c r="Y2264" s="14">
        <v>90</v>
      </c>
      <c r="Z2264" s="189">
        <v>0.865985</v>
      </c>
      <c r="AA2264" s="14">
        <v>115</v>
      </c>
      <c r="AD2264" s="149">
        <v>0.78395999999999999</v>
      </c>
      <c r="AE2264" s="14">
        <v>138</v>
      </c>
    </row>
    <row r="2265" spans="1:31" ht="15.75" x14ac:dyDescent="0.25">
      <c r="A2265" t="s">
        <v>143</v>
      </c>
      <c r="B2265" s="135" t="s">
        <v>189</v>
      </c>
      <c r="C2265" s="244">
        <v>40830</v>
      </c>
      <c r="D2265" s="244">
        <v>41051</v>
      </c>
      <c r="E2265">
        <v>2012</v>
      </c>
      <c r="F2265">
        <v>2</v>
      </c>
      <c r="G2265">
        <v>8</v>
      </c>
      <c r="H2265" s="145">
        <v>53.387223536751925</v>
      </c>
      <c r="I2265">
        <v>1.8555999999999999</v>
      </c>
      <c r="J2265" s="14" t="s">
        <v>17</v>
      </c>
      <c r="K2265" s="14" t="s">
        <v>17</v>
      </c>
      <c r="L2265" s="175">
        <v>6.085</v>
      </c>
      <c r="M2265" s="14" t="s">
        <v>17</v>
      </c>
      <c r="N2265" s="178">
        <v>12.579338</v>
      </c>
      <c r="O2265" s="176">
        <v>767.221</v>
      </c>
      <c r="P2265" s="179">
        <v>6.5740000000000007E-2</v>
      </c>
      <c r="Q2265" s="179">
        <v>0.86599999999999999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88">
        <v>0.60029500000000002</v>
      </c>
      <c r="W2265" s="14">
        <v>82</v>
      </c>
      <c r="X2265" s="149">
        <v>0.52961499999999995</v>
      </c>
      <c r="Y2265" s="14">
        <v>90</v>
      </c>
      <c r="Z2265" s="189">
        <v>0.56795499999999999</v>
      </c>
      <c r="AA2265" s="14">
        <v>115</v>
      </c>
      <c r="AD2265" s="149">
        <v>0.63987499999999997</v>
      </c>
      <c r="AE2265" s="14">
        <v>138</v>
      </c>
    </row>
    <row r="2266" spans="1:31" ht="15.75" x14ac:dyDescent="0.25">
      <c r="A2266" t="s">
        <v>143</v>
      </c>
      <c r="B2266" s="135" t="s">
        <v>189</v>
      </c>
      <c r="C2266" s="244">
        <v>40830</v>
      </c>
      <c r="D2266" s="244">
        <v>41051</v>
      </c>
      <c r="E2266">
        <v>2012</v>
      </c>
      <c r="F2266">
        <v>2</v>
      </c>
      <c r="G2266">
        <v>9</v>
      </c>
      <c r="H2266" s="145">
        <v>55.710594576069234</v>
      </c>
      <c r="I2266">
        <v>1.8847</v>
      </c>
      <c r="J2266" s="14" t="s">
        <v>17</v>
      </c>
      <c r="K2266" s="14" t="s">
        <v>17</v>
      </c>
      <c r="L2266" s="175">
        <v>5.4050000000000002</v>
      </c>
      <c r="M2266" s="14" t="s">
        <v>17</v>
      </c>
      <c r="N2266" s="178">
        <v>49.751858000000013</v>
      </c>
      <c r="O2266" s="176">
        <v>850.81200000000001</v>
      </c>
      <c r="P2266" s="179">
        <v>7.6310000000000003E-2</v>
      </c>
      <c r="Q2266" s="179">
        <v>0.93200000000000005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88">
        <v>0.61734999999999995</v>
      </c>
      <c r="W2266" s="14">
        <v>82</v>
      </c>
      <c r="X2266" s="149">
        <v>0.6415249999999999</v>
      </c>
      <c r="Y2266" s="14">
        <v>90</v>
      </c>
      <c r="Z2266" s="189">
        <v>0.70520499999999997</v>
      </c>
      <c r="AA2266" s="14">
        <v>115</v>
      </c>
      <c r="AD2266" s="149">
        <v>0.66918</v>
      </c>
      <c r="AE2266" s="14">
        <v>138</v>
      </c>
    </row>
    <row r="2267" spans="1:31" ht="15.75" x14ac:dyDescent="0.25">
      <c r="A2267" t="s">
        <v>143</v>
      </c>
      <c r="B2267" s="135" t="s">
        <v>189</v>
      </c>
      <c r="C2267" s="244">
        <v>40830</v>
      </c>
      <c r="D2267" s="244">
        <v>41051</v>
      </c>
      <c r="E2267">
        <v>2012</v>
      </c>
      <c r="F2267">
        <v>2</v>
      </c>
      <c r="G2267">
        <v>10</v>
      </c>
      <c r="H2267" s="145">
        <v>57.794587329600013</v>
      </c>
      <c r="I2267">
        <v>1.8674999999999999</v>
      </c>
      <c r="J2267" s="14" t="s">
        <v>17</v>
      </c>
      <c r="K2267" s="14" t="s">
        <v>17</v>
      </c>
      <c r="L2267" s="175">
        <v>5.48</v>
      </c>
      <c r="M2267" s="14" t="s">
        <v>17</v>
      </c>
      <c r="N2267" s="178">
        <v>102.49747599999999</v>
      </c>
      <c r="O2267" s="176">
        <v>934.69500000000005</v>
      </c>
      <c r="P2267" s="179">
        <v>6.5949999999999995E-2</v>
      </c>
      <c r="Q2267" s="179">
        <v>0.88500000000000001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88">
        <v>0.65998999999999997</v>
      </c>
      <c r="W2267" s="14">
        <v>82</v>
      </c>
      <c r="X2267" s="149">
        <v>0.53936499999999998</v>
      </c>
      <c r="Y2267" s="14">
        <v>90</v>
      </c>
      <c r="Z2267" s="189">
        <v>0.62492000000000003</v>
      </c>
      <c r="AA2267" s="14">
        <v>115</v>
      </c>
      <c r="AD2267" s="149">
        <v>0.63775000000000004</v>
      </c>
      <c r="AE2267" s="14">
        <v>138</v>
      </c>
    </row>
    <row r="2268" spans="1:31" ht="15.75" x14ac:dyDescent="0.25">
      <c r="A2268" t="s">
        <v>143</v>
      </c>
      <c r="B2268" s="135" t="s">
        <v>189</v>
      </c>
      <c r="C2268" s="244">
        <v>40830</v>
      </c>
      <c r="D2268" s="244">
        <v>41051</v>
      </c>
      <c r="E2268">
        <v>2012</v>
      </c>
      <c r="F2268">
        <v>2</v>
      </c>
      <c r="G2268">
        <v>11</v>
      </c>
      <c r="H2268" s="145">
        <v>57.226048622134613</v>
      </c>
      <c r="I2268">
        <v>1.9048</v>
      </c>
      <c r="J2268" s="14" t="s">
        <v>17</v>
      </c>
      <c r="K2268" s="14" t="s">
        <v>17</v>
      </c>
      <c r="L2268" s="175">
        <v>5.42</v>
      </c>
      <c r="M2268" s="14" t="s">
        <v>17</v>
      </c>
      <c r="N2268" s="178">
        <v>135.02966799999999</v>
      </c>
      <c r="O2268" s="176">
        <v>910.22199999999998</v>
      </c>
      <c r="P2268" s="179">
        <v>7.4340000000000003E-2</v>
      </c>
      <c r="Q2268" s="179">
        <v>1.03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88">
        <v>0.61365000000000003</v>
      </c>
      <c r="W2268" s="14">
        <v>82</v>
      </c>
      <c r="X2268" s="149">
        <v>0.43972999999999995</v>
      </c>
      <c r="Y2268" s="14">
        <v>90</v>
      </c>
      <c r="Z2268" s="189">
        <v>0.63141499999999995</v>
      </c>
      <c r="AA2268" s="14">
        <v>115</v>
      </c>
      <c r="AD2268" s="149">
        <v>0.62030000000000007</v>
      </c>
      <c r="AE2268" s="14">
        <v>138</v>
      </c>
    </row>
    <row r="2269" spans="1:31" ht="15.75" x14ac:dyDescent="0.25">
      <c r="A2269" t="s">
        <v>143</v>
      </c>
      <c r="B2269" s="135" t="s">
        <v>189</v>
      </c>
      <c r="C2269" s="244">
        <v>40830</v>
      </c>
      <c r="D2269" s="244">
        <v>41051</v>
      </c>
      <c r="E2269">
        <v>2012</v>
      </c>
      <c r="F2269">
        <v>2</v>
      </c>
      <c r="G2269">
        <v>12</v>
      </c>
      <c r="H2269" s="145">
        <v>63.180165060311545</v>
      </c>
      <c r="I2269">
        <v>2.0945</v>
      </c>
      <c r="J2269" s="14" t="s">
        <v>17</v>
      </c>
      <c r="K2269" s="14" t="s">
        <v>17</v>
      </c>
      <c r="L2269" s="175">
        <v>5.07</v>
      </c>
      <c r="M2269" s="14" t="s">
        <v>17</v>
      </c>
      <c r="N2269" s="178">
        <v>131.63674000000003</v>
      </c>
      <c r="O2269" s="176">
        <v>716.87199999999996</v>
      </c>
      <c r="P2269" s="179">
        <v>7.2340000000000002E-2</v>
      </c>
      <c r="Q2269" s="179">
        <v>1.03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88">
        <v>0.59073500000000001</v>
      </c>
      <c r="W2269" s="14">
        <v>82</v>
      </c>
      <c r="X2269" s="149">
        <v>0.49573500000000004</v>
      </c>
      <c r="Y2269" s="14">
        <v>90</v>
      </c>
      <c r="Z2269" s="189">
        <v>0.77493499999999993</v>
      </c>
      <c r="AA2269" s="14">
        <v>115</v>
      </c>
      <c r="AD2269" s="149">
        <v>0.72803499999999999</v>
      </c>
      <c r="AE2269" s="14">
        <v>138</v>
      </c>
    </row>
    <row r="2270" spans="1:31" ht="15.75" x14ac:dyDescent="0.25">
      <c r="A2270" t="s">
        <v>143</v>
      </c>
      <c r="B2270" s="135" t="s">
        <v>189</v>
      </c>
      <c r="C2270" s="244">
        <v>40830</v>
      </c>
      <c r="D2270" s="244">
        <v>41051</v>
      </c>
      <c r="E2270">
        <v>2012</v>
      </c>
      <c r="F2270">
        <v>2</v>
      </c>
      <c r="G2270">
        <v>13</v>
      </c>
      <c r="H2270" s="145">
        <v>59.132661667199997</v>
      </c>
      <c r="I2270">
        <v>2.1772</v>
      </c>
      <c r="J2270" s="14" t="s">
        <v>17</v>
      </c>
      <c r="K2270" s="14" t="s">
        <v>17</v>
      </c>
      <c r="L2270" s="175">
        <v>5.18</v>
      </c>
      <c r="M2270" s="14" t="s">
        <v>17</v>
      </c>
      <c r="N2270" s="178">
        <v>118.86336400000002</v>
      </c>
      <c r="O2270" s="176">
        <v>722.71299999999997</v>
      </c>
      <c r="P2270" s="179">
        <v>8.1559999999999994E-2</v>
      </c>
      <c r="Q2270" s="179">
        <v>0.95599999999999996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88">
        <v>0.55112499999999998</v>
      </c>
      <c r="W2270" s="14">
        <v>82</v>
      </c>
      <c r="X2270" s="149">
        <v>0.615595</v>
      </c>
      <c r="Y2270" s="14">
        <v>90</v>
      </c>
      <c r="Z2270" s="189">
        <v>0.85258999999999996</v>
      </c>
      <c r="AA2270" s="14">
        <v>115</v>
      </c>
      <c r="AD2270" s="149">
        <v>0.77459499999999992</v>
      </c>
      <c r="AE2270" s="14">
        <v>138</v>
      </c>
    </row>
    <row r="2271" spans="1:31" ht="15.75" x14ac:dyDescent="0.25">
      <c r="A2271" t="s">
        <v>143</v>
      </c>
      <c r="B2271" s="135" t="s">
        <v>189</v>
      </c>
      <c r="C2271" s="244">
        <v>40830</v>
      </c>
      <c r="D2271" s="244">
        <v>41051</v>
      </c>
      <c r="E2271">
        <v>2012</v>
      </c>
      <c r="F2271">
        <v>2</v>
      </c>
      <c r="G2271">
        <v>14</v>
      </c>
      <c r="H2271" s="145">
        <v>63.149062198326909</v>
      </c>
      <c r="I2271">
        <v>2.0301999999999998</v>
      </c>
      <c r="J2271" s="14" t="s">
        <v>17</v>
      </c>
      <c r="K2271" s="14" t="s">
        <v>17</v>
      </c>
      <c r="L2271" s="175">
        <v>5.21</v>
      </c>
      <c r="M2271" s="14" t="s">
        <v>17</v>
      </c>
      <c r="N2271" s="178">
        <v>33.23628200000001</v>
      </c>
      <c r="O2271" s="176">
        <v>856.12199999999996</v>
      </c>
      <c r="P2271" s="179">
        <v>9.937E-2</v>
      </c>
      <c r="Q2271" s="179">
        <v>1.1100000000000001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88">
        <v>0.62437500000000001</v>
      </c>
      <c r="W2271" s="14">
        <v>82</v>
      </c>
      <c r="X2271" s="149">
        <v>0.55642000000000003</v>
      </c>
      <c r="Y2271" s="14">
        <v>90</v>
      </c>
      <c r="Z2271" s="189">
        <v>0.73765499999999995</v>
      </c>
      <c r="AA2271" s="14">
        <v>115</v>
      </c>
      <c r="AD2271" s="149">
        <v>0.70957500000000007</v>
      </c>
      <c r="AE2271" s="14">
        <v>138</v>
      </c>
    </row>
    <row r="2272" spans="1:31" ht="15.75" x14ac:dyDescent="0.25">
      <c r="A2272" t="s">
        <v>143</v>
      </c>
      <c r="B2272" s="135" t="s">
        <v>189</v>
      </c>
      <c r="C2272" s="244">
        <v>40830</v>
      </c>
      <c r="D2272" s="244">
        <v>41051</v>
      </c>
      <c r="E2272">
        <v>2012</v>
      </c>
      <c r="F2272">
        <v>3</v>
      </c>
      <c r="G2272">
        <v>1</v>
      </c>
      <c r="H2272" s="145">
        <v>27.0188775648</v>
      </c>
      <c r="I2272">
        <v>1.8433999999999999</v>
      </c>
      <c r="J2272" s="14" t="s">
        <v>17</v>
      </c>
      <c r="K2272" s="14" t="s">
        <v>17</v>
      </c>
      <c r="L2272" s="175">
        <v>6.21</v>
      </c>
      <c r="M2272" s="14" t="s">
        <v>17</v>
      </c>
      <c r="N2272" s="178">
        <v>113.67418000000001</v>
      </c>
      <c r="O2272" s="176">
        <v>627.73400000000004</v>
      </c>
      <c r="P2272" s="179">
        <v>5.9470000000000002E-2</v>
      </c>
      <c r="Q2272" s="177">
        <v>0.88300000000000001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88">
        <v>0.49129499999999998</v>
      </c>
      <c r="W2272" s="14">
        <v>82</v>
      </c>
      <c r="X2272" s="149">
        <v>0.35352499999999998</v>
      </c>
      <c r="Y2272" s="14">
        <v>90</v>
      </c>
      <c r="Z2272" s="189">
        <v>0.31101500000000004</v>
      </c>
      <c r="AA2272" s="14">
        <v>115</v>
      </c>
      <c r="AD2272" s="149">
        <v>0.42960500000000001</v>
      </c>
      <c r="AE2272" s="14">
        <v>138</v>
      </c>
    </row>
    <row r="2273" spans="1:31" ht="15.75" x14ac:dyDescent="0.25">
      <c r="A2273" t="s">
        <v>143</v>
      </c>
      <c r="B2273" s="135" t="s">
        <v>189</v>
      </c>
      <c r="C2273" s="244">
        <v>40830</v>
      </c>
      <c r="D2273" s="244">
        <v>41051</v>
      </c>
      <c r="E2273">
        <v>2012</v>
      </c>
      <c r="F2273">
        <v>3</v>
      </c>
      <c r="G2273">
        <v>2</v>
      </c>
      <c r="H2273" s="145">
        <v>28.26653906796923</v>
      </c>
      <c r="I2273">
        <v>1.8937999999999999</v>
      </c>
      <c r="J2273" s="14" t="s">
        <v>17</v>
      </c>
      <c r="K2273" s="14" t="s">
        <v>17</v>
      </c>
      <c r="L2273" s="175">
        <v>5.92</v>
      </c>
      <c r="M2273" s="14" t="s">
        <v>17</v>
      </c>
      <c r="N2273" s="178">
        <v>112.875844</v>
      </c>
      <c r="O2273" s="176">
        <v>1019.26</v>
      </c>
      <c r="P2273" s="179">
        <v>6.8409999999999999E-2</v>
      </c>
      <c r="Q2273" s="177">
        <v>0.96299999999999997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88">
        <v>0.48226999999999998</v>
      </c>
      <c r="W2273" s="14">
        <v>82</v>
      </c>
      <c r="X2273" s="149">
        <v>0.44423000000000001</v>
      </c>
      <c r="Y2273" s="14">
        <v>90</v>
      </c>
      <c r="Z2273" s="189">
        <v>0.31947999999999999</v>
      </c>
      <c r="AA2273" s="14">
        <v>115</v>
      </c>
      <c r="AD2273" s="149">
        <v>0.401895</v>
      </c>
      <c r="AE2273" s="14">
        <v>138</v>
      </c>
    </row>
    <row r="2274" spans="1:31" ht="15.75" x14ac:dyDescent="0.25">
      <c r="A2274" t="s">
        <v>143</v>
      </c>
      <c r="B2274" s="135" t="s">
        <v>189</v>
      </c>
      <c r="C2274" s="244">
        <v>40830</v>
      </c>
      <c r="D2274" s="244">
        <v>41051</v>
      </c>
      <c r="E2274">
        <v>2012</v>
      </c>
      <c r="F2274">
        <v>3</v>
      </c>
      <c r="G2274">
        <v>3</v>
      </c>
      <c r="H2274" s="145">
        <v>39.780837896884606</v>
      </c>
      <c r="I2274">
        <v>1.8627</v>
      </c>
      <c r="J2274" s="14" t="s">
        <v>17</v>
      </c>
      <c r="K2274" s="14" t="s">
        <v>17</v>
      </c>
      <c r="L2274" s="175">
        <v>5.67</v>
      </c>
      <c r="M2274" s="14" t="s">
        <v>17</v>
      </c>
      <c r="N2274" s="178">
        <v>107.28749199999999</v>
      </c>
      <c r="O2274" s="176">
        <v>881.61300000000006</v>
      </c>
      <c r="P2274" s="179">
        <v>6.3979999999999995E-2</v>
      </c>
      <c r="Q2274" s="177">
        <v>0.85699999999999998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88">
        <v>0.48981000000000002</v>
      </c>
      <c r="W2274" s="14">
        <v>82</v>
      </c>
      <c r="X2274" s="149">
        <v>0.40586</v>
      </c>
      <c r="Y2274" s="14">
        <v>90</v>
      </c>
      <c r="Z2274" s="189">
        <v>0.38617000000000001</v>
      </c>
      <c r="AA2274" s="14">
        <v>115</v>
      </c>
      <c r="AD2274" s="149">
        <v>0.47084500000000001</v>
      </c>
      <c r="AE2274" s="14">
        <v>138</v>
      </c>
    </row>
    <row r="2275" spans="1:31" ht="15.75" x14ac:dyDescent="0.25">
      <c r="A2275" t="s">
        <v>143</v>
      </c>
      <c r="B2275" s="135" t="s">
        <v>189</v>
      </c>
      <c r="C2275" s="244">
        <v>40830</v>
      </c>
      <c r="D2275" s="244">
        <v>41051</v>
      </c>
      <c r="E2275">
        <v>2012</v>
      </c>
      <c r="F2275">
        <v>3</v>
      </c>
      <c r="G2275">
        <v>4</v>
      </c>
      <c r="H2275" s="145">
        <v>47.445234858069227</v>
      </c>
      <c r="I2275">
        <v>1.7441</v>
      </c>
      <c r="J2275" s="14" t="s">
        <v>17</v>
      </c>
      <c r="K2275" s="14" t="s">
        <v>17</v>
      </c>
      <c r="L2275" s="175">
        <v>5.5</v>
      </c>
      <c r="M2275" s="14" t="s">
        <v>17</v>
      </c>
      <c r="N2275" s="178">
        <v>92.163458000000006</v>
      </c>
      <c r="O2275" s="176">
        <v>950.38800000000003</v>
      </c>
      <c r="P2275" s="179">
        <v>7.1800000000000003E-2</v>
      </c>
      <c r="Q2275" s="177">
        <v>0.83199999999999996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88">
        <v>0.56178499999999998</v>
      </c>
      <c r="W2275" s="14">
        <v>82</v>
      </c>
      <c r="X2275" s="149">
        <v>0.58247000000000004</v>
      </c>
      <c r="Y2275" s="14">
        <v>90</v>
      </c>
      <c r="Z2275" s="189">
        <v>0.49361499999999997</v>
      </c>
      <c r="AA2275" s="14">
        <v>115</v>
      </c>
      <c r="AD2275" s="149">
        <v>0.57050000000000001</v>
      </c>
      <c r="AE2275" s="14">
        <v>138</v>
      </c>
    </row>
    <row r="2276" spans="1:31" ht="15.75" x14ac:dyDescent="0.25">
      <c r="A2276" t="s">
        <v>143</v>
      </c>
      <c r="B2276" s="135" t="s">
        <v>189</v>
      </c>
      <c r="C2276" s="244">
        <v>40830</v>
      </c>
      <c r="D2276" s="244">
        <v>41051</v>
      </c>
      <c r="E2276">
        <v>2012</v>
      </c>
      <c r="F2276">
        <v>3</v>
      </c>
      <c r="G2276">
        <v>5</v>
      </c>
      <c r="H2276" s="145">
        <v>61.442649005417302</v>
      </c>
      <c r="I2276">
        <v>1.8937999999999999</v>
      </c>
      <c r="J2276" s="14" t="s">
        <v>17</v>
      </c>
      <c r="K2276" s="14" t="s">
        <v>17</v>
      </c>
      <c r="L2276" s="175">
        <v>5.3049999999999997</v>
      </c>
      <c r="M2276" s="14" t="s">
        <v>17</v>
      </c>
      <c r="N2276" s="178">
        <v>119.26253200000002</v>
      </c>
      <c r="O2276" s="176">
        <v>927.505</v>
      </c>
      <c r="P2276" s="179">
        <v>7.6829999999999996E-2</v>
      </c>
      <c r="Q2276" s="177">
        <v>0.97399999999999998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88">
        <v>0.66733500000000001</v>
      </c>
      <c r="W2276" s="14">
        <v>82</v>
      </c>
      <c r="X2276" s="149">
        <v>0.62243000000000004</v>
      </c>
      <c r="Y2276" s="14">
        <v>90</v>
      </c>
      <c r="Z2276" s="189">
        <v>0.62220999999999993</v>
      </c>
      <c r="AA2276" s="14">
        <v>115</v>
      </c>
      <c r="AD2276" s="149">
        <v>0.66391</v>
      </c>
      <c r="AE2276" s="14">
        <v>138</v>
      </c>
    </row>
    <row r="2277" spans="1:31" ht="15.75" x14ac:dyDescent="0.25">
      <c r="A2277" t="s">
        <v>143</v>
      </c>
      <c r="B2277" s="135" t="s">
        <v>189</v>
      </c>
      <c r="C2277" s="244">
        <v>40830</v>
      </c>
      <c r="D2277" s="244">
        <v>41051</v>
      </c>
      <c r="E2277">
        <v>2012</v>
      </c>
      <c r="F2277">
        <v>3</v>
      </c>
      <c r="G2277">
        <v>6</v>
      </c>
      <c r="H2277" s="145">
        <v>62.070273143999991</v>
      </c>
      <c r="I2277">
        <v>1.8328</v>
      </c>
      <c r="J2277" s="14" t="s">
        <v>17</v>
      </c>
      <c r="K2277" s="14" t="s">
        <v>17</v>
      </c>
      <c r="L2277" s="175">
        <v>5.3049999999999997</v>
      </c>
      <c r="M2277" s="14" t="s">
        <v>17</v>
      </c>
      <c r="N2277" s="178">
        <v>55.240417999999998</v>
      </c>
      <c r="O2277" s="176">
        <v>863.89700000000005</v>
      </c>
      <c r="P2277" s="179">
        <v>6.9019999999999998E-2</v>
      </c>
      <c r="Q2277" s="177">
        <v>0.88400000000000001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88">
        <v>0.61112500000000003</v>
      </c>
      <c r="W2277" s="14">
        <v>82</v>
      </c>
      <c r="X2277" s="149">
        <v>0.48975000000000002</v>
      </c>
      <c r="Y2277" s="14">
        <v>90</v>
      </c>
      <c r="Z2277" s="189">
        <v>0.67375999999999991</v>
      </c>
      <c r="AA2277" s="14">
        <v>115</v>
      </c>
      <c r="AD2277" s="149">
        <v>0.69276000000000004</v>
      </c>
      <c r="AE2277" s="14">
        <v>138</v>
      </c>
    </row>
    <row r="2278" spans="1:31" ht="15.75" x14ac:dyDescent="0.25">
      <c r="A2278" t="s">
        <v>143</v>
      </c>
      <c r="B2278" s="135" t="s">
        <v>189</v>
      </c>
      <c r="C2278" s="244">
        <v>40830</v>
      </c>
      <c r="D2278" s="244">
        <v>41051</v>
      </c>
      <c r="E2278">
        <v>2012</v>
      </c>
      <c r="F2278">
        <v>3</v>
      </c>
      <c r="G2278">
        <v>7</v>
      </c>
      <c r="H2278" s="145">
        <v>62.965743661869226</v>
      </c>
      <c r="I2278">
        <v>2.0257999999999998</v>
      </c>
      <c r="J2278" s="14" t="s">
        <v>17</v>
      </c>
      <c r="K2278" s="14" t="s">
        <v>17</v>
      </c>
      <c r="L2278" s="175">
        <v>5.1050000000000004</v>
      </c>
      <c r="M2278" s="14" t="s">
        <v>17</v>
      </c>
      <c r="N2278" s="178">
        <v>81.785089999999997</v>
      </c>
      <c r="O2278" s="176">
        <v>866.51900000000001</v>
      </c>
      <c r="P2278" s="179">
        <v>9.7119999999999998E-2</v>
      </c>
      <c r="Q2278" s="177">
        <v>0.89500000000000002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88">
        <v>0.67842499999999994</v>
      </c>
      <c r="W2278" s="14">
        <v>82</v>
      </c>
      <c r="X2278" s="149">
        <v>0.62204999999999999</v>
      </c>
      <c r="Y2278" s="14">
        <v>90</v>
      </c>
      <c r="Z2278" s="189">
        <v>0.81831500000000001</v>
      </c>
      <c r="AA2278" s="14">
        <v>115</v>
      </c>
      <c r="AD2278" s="149">
        <v>0.72161500000000001</v>
      </c>
      <c r="AE2278" s="14">
        <v>138</v>
      </c>
    </row>
    <row r="2279" spans="1:31" ht="15.75" x14ac:dyDescent="0.25">
      <c r="A2279" t="s">
        <v>143</v>
      </c>
      <c r="B2279" s="135" t="s">
        <v>189</v>
      </c>
      <c r="C2279" s="244">
        <v>40830</v>
      </c>
      <c r="D2279" s="244">
        <v>41051</v>
      </c>
      <c r="E2279">
        <v>2012</v>
      </c>
      <c r="F2279">
        <v>3</v>
      </c>
      <c r="G2279">
        <v>8</v>
      </c>
      <c r="H2279" s="145">
        <v>59.450811643384611</v>
      </c>
      <c r="I2279">
        <v>1.9137</v>
      </c>
      <c r="J2279" s="14" t="s">
        <v>17</v>
      </c>
      <c r="K2279" s="14" t="s">
        <v>17</v>
      </c>
      <c r="L2279" s="175">
        <v>5.35</v>
      </c>
      <c r="M2279" s="14" t="s">
        <v>17</v>
      </c>
      <c r="N2279" s="178">
        <v>78.591746000000001</v>
      </c>
      <c r="O2279" s="176">
        <v>921.88800000000003</v>
      </c>
      <c r="P2279" s="179">
        <v>8.4820000000000007E-2</v>
      </c>
      <c r="Q2279" s="177">
        <v>0.84699999999999998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88">
        <v>0.59477000000000002</v>
      </c>
      <c r="W2279" s="14">
        <v>82</v>
      </c>
      <c r="X2279" s="149">
        <v>0.59854499999999999</v>
      </c>
      <c r="Y2279" s="14">
        <v>90</v>
      </c>
      <c r="Z2279" s="189">
        <v>0.60909499999999994</v>
      </c>
      <c r="AA2279" s="14">
        <v>115</v>
      </c>
      <c r="AD2279" s="149">
        <v>0.64002000000000003</v>
      </c>
      <c r="AE2279" s="14">
        <v>138</v>
      </c>
    </row>
    <row r="2280" spans="1:31" ht="15.75" x14ac:dyDescent="0.25">
      <c r="A2280" t="s">
        <v>143</v>
      </c>
      <c r="B2280" s="135" t="s">
        <v>189</v>
      </c>
      <c r="C2280" s="244">
        <v>40830</v>
      </c>
      <c r="D2280" s="244">
        <v>41051</v>
      </c>
      <c r="E2280">
        <v>2012</v>
      </c>
      <c r="F2280">
        <v>3</v>
      </c>
      <c r="G2280">
        <v>9</v>
      </c>
      <c r="H2280" s="145">
        <v>60.855240124799991</v>
      </c>
      <c r="I2280">
        <v>1.9666999999999999</v>
      </c>
      <c r="J2280" s="14" t="s">
        <v>17</v>
      </c>
      <c r="K2280" s="14" t="s">
        <v>17</v>
      </c>
      <c r="L2280" s="175">
        <v>5.4050000000000002</v>
      </c>
      <c r="M2280" s="14" t="s">
        <v>17</v>
      </c>
      <c r="N2280" s="178">
        <v>63.722737999999993</v>
      </c>
      <c r="O2280" s="176">
        <v>918.33299999999997</v>
      </c>
      <c r="P2280" s="179">
        <v>9.3579999999999997E-2</v>
      </c>
      <c r="Q2280" s="177">
        <v>0.92300000000000004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88">
        <v>0.57279500000000005</v>
      </c>
      <c r="W2280" s="14">
        <v>82</v>
      </c>
      <c r="X2280" s="149">
        <v>0.56248500000000001</v>
      </c>
      <c r="Y2280" s="14">
        <v>90</v>
      </c>
      <c r="Z2280" s="189">
        <v>0.67533500000000002</v>
      </c>
      <c r="AA2280" s="14">
        <v>115</v>
      </c>
      <c r="AD2280" s="149">
        <v>0.64646000000000003</v>
      </c>
      <c r="AE2280" s="14">
        <v>138</v>
      </c>
    </row>
    <row r="2281" spans="1:31" ht="15.75" x14ac:dyDescent="0.25">
      <c r="A2281" t="s">
        <v>143</v>
      </c>
      <c r="B2281" s="135" t="s">
        <v>189</v>
      </c>
      <c r="C2281" s="244">
        <v>40830</v>
      </c>
      <c r="D2281" s="244">
        <v>41051</v>
      </c>
      <c r="E2281">
        <v>2012</v>
      </c>
      <c r="F2281">
        <v>3</v>
      </c>
      <c r="G2281">
        <v>10</v>
      </c>
      <c r="H2281" s="145">
        <v>52.636312870476921</v>
      </c>
      <c r="I2281">
        <v>1.8381000000000001</v>
      </c>
      <c r="J2281" s="14" t="s">
        <v>17</v>
      </c>
      <c r="K2281" s="14" t="s">
        <v>17</v>
      </c>
      <c r="L2281" s="175">
        <v>5.4850000000000003</v>
      </c>
      <c r="M2281" s="14" t="s">
        <v>17</v>
      </c>
      <c r="N2281" s="178">
        <v>152.39347599999999</v>
      </c>
      <c r="O2281" s="176">
        <v>801.04700000000003</v>
      </c>
      <c r="P2281" s="179">
        <v>7.2770000000000001E-2</v>
      </c>
      <c r="Q2281" s="177">
        <v>0.84199999999999997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88">
        <v>0.62763999999999998</v>
      </c>
      <c r="W2281" s="14">
        <v>82</v>
      </c>
      <c r="X2281" s="149">
        <v>0.63890500000000006</v>
      </c>
      <c r="Y2281" s="14">
        <v>90</v>
      </c>
      <c r="Z2281" s="189">
        <v>0.64311499999999999</v>
      </c>
      <c r="AA2281" s="14">
        <v>115</v>
      </c>
      <c r="AD2281" s="149">
        <v>0.62985500000000005</v>
      </c>
      <c r="AE2281" s="14">
        <v>138</v>
      </c>
    </row>
    <row r="2282" spans="1:31" ht="15.75" x14ac:dyDescent="0.25">
      <c r="A2282" t="s">
        <v>143</v>
      </c>
      <c r="B2282" s="135" t="s">
        <v>189</v>
      </c>
      <c r="C2282" s="244">
        <v>40830</v>
      </c>
      <c r="D2282" s="244">
        <v>41051</v>
      </c>
      <c r="E2282">
        <v>2012</v>
      </c>
      <c r="F2282">
        <v>3</v>
      </c>
      <c r="G2282">
        <v>11</v>
      </c>
      <c r="H2282" s="145">
        <v>56.357933248142309</v>
      </c>
      <c r="I2282">
        <v>1.8913</v>
      </c>
      <c r="J2282" s="14" t="s">
        <v>17</v>
      </c>
      <c r="K2282" s="14" t="s">
        <v>17</v>
      </c>
      <c r="L2282" s="175">
        <v>5.18</v>
      </c>
      <c r="M2282" s="14" t="s">
        <v>17</v>
      </c>
      <c r="N2282" s="178">
        <v>153.39139600000001</v>
      </c>
      <c r="O2282" s="176">
        <v>1036.56</v>
      </c>
      <c r="P2282" s="179">
        <v>8.2280000000000006E-2</v>
      </c>
      <c r="Q2282" s="177">
        <v>0.92800000000000005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88">
        <v>0.67956000000000005</v>
      </c>
      <c r="W2282" s="14">
        <v>82</v>
      </c>
      <c r="X2282" s="149">
        <v>0.54388499999999995</v>
      </c>
      <c r="Y2282" s="14">
        <v>90</v>
      </c>
      <c r="Z2282" s="189">
        <v>0.71493000000000007</v>
      </c>
      <c r="AA2282" s="14">
        <v>115</v>
      </c>
      <c r="AD2282" s="149">
        <v>0.69728499999999993</v>
      </c>
      <c r="AE2282" s="14">
        <v>138</v>
      </c>
    </row>
    <row r="2283" spans="1:31" ht="15.75" x14ac:dyDescent="0.25">
      <c r="A2283" t="s">
        <v>143</v>
      </c>
      <c r="B2283" s="135" t="s">
        <v>189</v>
      </c>
      <c r="C2283" s="244">
        <v>40830</v>
      </c>
      <c r="D2283" s="244">
        <v>41051</v>
      </c>
      <c r="E2283">
        <v>2012</v>
      </c>
      <c r="F2283">
        <v>3</v>
      </c>
      <c r="G2283">
        <v>12</v>
      </c>
      <c r="H2283" s="145">
        <v>61.552829118634612</v>
      </c>
      <c r="I2283">
        <v>1.9021999999999999</v>
      </c>
      <c r="J2283" s="14" t="s">
        <v>17</v>
      </c>
      <c r="K2283" s="14" t="s">
        <v>17</v>
      </c>
      <c r="L2283" s="175">
        <v>5.45</v>
      </c>
      <c r="M2283" s="14" t="s">
        <v>17</v>
      </c>
      <c r="N2283" s="178">
        <v>122.45587600000002</v>
      </c>
      <c r="O2283" s="176">
        <v>637.80100000000004</v>
      </c>
      <c r="P2283" s="179">
        <v>7.4980000000000005E-2</v>
      </c>
      <c r="Q2283" s="177">
        <v>0.96699999999999997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88">
        <v>0.50951000000000002</v>
      </c>
      <c r="W2283" s="14">
        <v>82</v>
      </c>
      <c r="X2283" s="149">
        <v>0.59776000000000007</v>
      </c>
      <c r="Y2283" s="14">
        <v>90</v>
      </c>
      <c r="Z2283" s="189">
        <v>0.68169000000000002</v>
      </c>
      <c r="AA2283" s="14">
        <v>115</v>
      </c>
      <c r="AD2283" s="149">
        <v>0.69362999999999997</v>
      </c>
      <c r="AE2283" s="14">
        <v>138</v>
      </c>
    </row>
    <row r="2284" spans="1:31" ht="15.75" x14ac:dyDescent="0.25">
      <c r="A2284" t="s">
        <v>143</v>
      </c>
      <c r="B2284" s="135" t="s">
        <v>189</v>
      </c>
      <c r="C2284" s="244">
        <v>40830</v>
      </c>
      <c r="D2284" s="244">
        <v>41051</v>
      </c>
      <c r="E2284">
        <v>2012</v>
      </c>
      <c r="F2284">
        <v>3</v>
      </c>
      <c r="G2284">
        <v>13</v>
      </c>
      <c r="H2284" s="145">
        <v>64.253231130634617</v>
      </c>
      <c r="I2284">
        <v>1.9059999999999999</v>
      </c>
      <c r="J2284" s="14" t="s">
        <v>17</v>
      </c>
      <c r="K2284" s="14" t="s">
        <v>17</v>
      </c>
      <c r="L2284" s="175">
        <v>4.9749999999999996</v>
      </c>
      <c r="M2284" s="14" t="s">
        <v>17</v>
      </c>
      <c r="N2284" s="178">
        <v>152.19389200000001</v>
      </c>
      <c r="O2284" s="176">
        <v>983.62599999999998</v>
      </c>
      <c r="P2284" s="179">
        <v>6.3189999999999996E-2</v>
      </c>
      <c r="Q2284" s="177">
        <v>0.89600000000000002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88">
        <v>0.65671000000000002</v>
      </c>
      <c r="W2284" s="14">
        <v>82</v>
      </c>
      <c r="X2284" s="149">
        <v>0.60538499999999995</v>
      </c>
      <c r="Y2284" s="14">
        <v>90</v>
      </c>
      <c r="Z2284" s="189">
        <v>0.79986000000000002</v>
      </c>
      <c r="AA2284" s="14">
        <v>115</v>
      </c>
      <c r="AD2284" s="149">
        <v>0.76193</v>
      </c>
      <c r="AE2284" s="14">
        <v>138</v>
      </c>
    </row>
    <row r="2285" spans="1:31" ht="15.75" x14ac:dyDescent="0.25">
      <c r="A2285" t="s">
        <v>143</v>
      </c>
      <c r="B2285" s="135" t="s">
        <v>189</v>
      </c>
      <c r="C2285" s="244">
        <v>40830</v>
      </c>
      <c r="D2285" s="244">
        <v>41051</v>
      </c>
      <c r="E2285">
        <v>2012</v>
      </c>
      <c r="F2285">
        <v>3</v>
      </c>
      <c r="G2285">
        <v>14</v>
      </c>
      <c r="H2285" s="145">
        <v>53.682640903903845</v>
      </c>
      <c r="I2285">
        <v>1.8573999999999999</v>
      </c>
      <c r="J2285" s="14" t="s">
        <v>17</v>
      </c>
      <c r="K2285" s="14" t="s">
        <v>17</v>
      </c>
      <c r="L2285" s="175">
        <v>5.7149999999999999</v>
      </c>
      <c r="M2285" s="14" t="s">
        <v>17</v>
      </c>
      <c r="N2285" s="178">
        <v>44.562674000000001</v>
      </c>
      <c r="O2285" s="176">
        <v>687.19</v>
      </c>
      <c r="P2285" s="179">
        <v>7.424E-2</v>
      </c>
      <c r="Q2285" s="177">
        <v>0.81899999999999995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88">
        <v>0.49568499999999999</v>
      </c>
      <c r="W2285" s="14">
        <v>82</v>
      </c>
      <c r="X2285" s="149">
        <v>0.58721500000000004</v>
      </c>
      <c r="Y2285" s="14">
        <v>90</v>
      </c>
      <c r="Z2285" s="189">
        <v>0.61321000000000003</v>
      </c>
      <c r="AA2285" s="14">
        <v>115</v>
      </c>
      <c r="AD2285" s="149">
        <v>0.59116499999999994</v>
      </c>
      <c r="AE2285" s="14">
        <v>138</v>
      </c>
    </row>
    <row r="2286" spans="1:31" ht="15.75" x14ac:dyDescent="0.25">
      <c r="A2286" t="s">
        <v>143</v>
      </c>
      <c r="B2286" s="135" t="s">
        <v>189</v>
      </c>
      <c r="C2286" s="244">
        <v>40830</v>
      </c>
      <c r="D2286" s="244">
        <v>41051</v>
      </c>
      <c r="E2286">
        <v>2012</v>
      </c>
      <c r="F2286">
        <v>4</v>
      </c>
      <c r="G2286">
        <v>1</v>
      </c>
      <c r="H2286" s="145">
        <v>29.338432928221152</v>
      </c>
      <c r="I2286">
        <v>1.9419</v>
      </c>
      <c r="J2286" s="14" t="s">
        <v>17</v>
      </c>
      <c r="K2286" s="14" t="s">
        <v>17</v>
      </c>
      <c r="L2286" s="175">
        <v>6.47</v>
      </c>
      <c r="M2286" s="14" t="s">
        <v>17</v>
      </c>
      <c r="N2286" s="178">
        <v>39.173906000000002</v>
      </c>
      <c r="O2286" s="176">
        <v>632.4</v>
      </c>
      <c r="P2286" s="179">
        <v>5.178E-2</v>
      </c>
      <c r="Q2286" s="177">
        <v>0.751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88">
        <v>0.39168500000000001</v>
      </c>
      <c r="W2286" s="14">
        <v>82</v>
      </c>
      <c r="X2286" s="149">
        <v>0.34378999999999998</v>
      </c>
      <c r="Y2286" s="14">
        <v>90</v>
      </c>
      <c r="Z2286" s="189">
        <v>0.33055000000000001</v>
      </c>
      <c r="AA2286" s="14">
        <v>115</v>
      </c>
      <c r="AD2286" s="149">
        <v>0.450625</v>
      </c>
      <c r="AE2286" s="14">
        <v>138</v>
      </c>
    </row>
    <row r="2287" spans="1:31" ht="15.75" x14ac:dyDescent="0.25">
      <c r="A2287" t="s">
        <v>143</v>
      </c>
      <c r="B2287" s="135" t="s">
        <v>189</v>
      </c>
      <c r="C2287" s="244">
        <v>40830</v>
      </c>
      <c r="D2287" s="244">
        <v>41051</v>
      </c>
      <c r="E2287">
        <v>2012</v>
      </c>
      <c r="F2287">
        <v>4</v>
      </c>
      <c r="G2287">
        <v>2</v>
      </c>
      <c r="H2287" s="145">
        <v>32.971001342400001</v>
      </c>
      <c r="I2287">
        <v>1.9488000000000001</v>
      </c>
      <c r="J2287" s="14" t="s">
        <v>17</v>
      </c>
      <c r="K2287" s="14" t="s">
        <v>17</v>
      </c>
      <c r="L2287" s="175">
        <v>6.03</v>
      </c>
      <c r="M2287" s="14" t="s">
        <v>17</v>
      </c>
      <c r="N2287" s="178">
        <v>119.86128399999998</v>
      </c>
      <c r="O2287" s="176">
        <v>1073.78</v>
      </c>
      <c r="P2287" s="179">
        <v>5.9959999999999999E-2</v>
      </c>
      <c r="Q2287" s="177">
        <v>0.85399999999999998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88">
        <v>0.49401499999999998</v>
      </c>
      <c r="W2287" s="14">
        <v>82</v>
      </c>
      <c r="X2287" s="149">
        <v>0.41269500000000003</v>
      </c>
      <c r="Y2287" s="14">
        <v>90</v>
      </c>
      <c r="Z2287" s="189">
        <v>0.32444499999999998</v>
      </c>
      <c r="AA2287" s="14">
        <v>115</v>
      </c>
      <c r="AD2287" s="149">
        <v>0.49743999999999999</v>
      </c>
      <c r="AE2287" s="14">
        <v>138</v>
      </c>
    </row>
    <row r="2288" spans="1:31" ht="15.75" x14ac:dyDescent="0.25">
      <c r="A2288" t="s">
        <v>143</v>
      </c>
      <c r="B2288" s="135" t="s">
        <v>189</v>
      </c>
      <c r="C2288" s="244">
        <v>40830</v>
      </c>
      <c r="D2288" s="244">
        <v>41051</v>
      </c>
      <c r="E2288">
        <v>2012</v>
      </c>
      <c r="F2288">
        <v>4</v>
      </c>
      <c r="G2288">
        <v>3</v>
      </c>
      <c r="H2288" s="145">
        <v>32.032525305634614</v>
      </c>
      <c r="I2288">
        <v>1.7946</v>
      </c>
      <c r="J2288" s="14" t="s">
        <v>17</v>
      </c>
      <c r="K2288" s="14" t="s">
        <v>17</v>
      </c>
      <c r="L2288" s="175">
        <v>5.7649999999999997</v>
      </c>
      <c r="M2288" s="14" t="s">
        <v>17</v>
      </c>
      <c r="N2288" s="178">
        <v>106.28957200000002</v>
      </c>
      <c r="O2288" s="176">
        <v>880.58</v>
      </c>
      <c r="P2288" s="179">
        <v>5.3370000000000001E-2</v>
      </c>
      <c r="Q2288" s="177">
        <v>0.78500000000000003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88">
        <v>0.54827999999999999</v>
      </c>
      <c r="W2288" s="14">
        <v>82</v>
      </c>
      <c r="X2288" s="149">
        <v>0.51663000000000003</v>
      </c>
      <c r="Y2288" s="14">
        <v>90</v>
      </c>
      <c r="Z2288" s="189">
        <v>0.34221000000000001</v>
      </c>
      <c r="AA2288" s="14">
        <v>115</v>
      </c>
      <c r="AD2288" s="149">
        <v>0.47389999999999999</v>
      </c>
      <c r="AE2288" s="14">
        <v>138</v>
      </c>
    </row>
    <row r="2289" spans="1:31" ht="15.75" x14ac:dyDescent="0.25">
      <c r="A2289" t="s">
        <v>143</v>
      </c>
      <c r="B2289" s="135" t="s">
        <v>189</v>
      </c>
      <c r="C2289" s="244">
        <v>40830</v>
      </c>
      <c r="D2289" s="244">
        <v>41051</v>
      </c>
      <c r="E2289">
        <v>2012</v>
      </c>
      <c r="F2289">
        <v>4</v>
      </c>
      <c r="G2289">
        <v>4</v>
      </c>
      <c r="H2289" s="145">
        <v>53.800990638576927</v>
      </c>
      <c r="I2289">
        <v>1.8934</v>
      </c>
      <c r="J2289" s="14" t="s">
        <v>17</v>
      </c>
      <c r="K2289" s="14" t="s">
        <v>17</v>
      </c>
      <c r="L2289" s="175">
        <v>5.7249999999999996</v>
      </c>
      <c r="M2289" s="14" t="s">
        <v>17</v>
      </c>
      <c r="N2289" s="178">
        <v>108.08582799999999</v>
      </c>
      <c r="O2289" s="176">
        <v>1037.01</v>
      </c>
      <c r="P2289" s="179">
        <v>6.5759999999999999E-2</v>
      </c>
      <c r="Q2289" s="177">
        <v>0.90300000000000002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88">
        <v>0.63636000000000004</v>
      </c>
      <c r="W2289" s="14">
        <v>82</v>
      </c>
      <c r="X2289" s="149">
        <v>0.56834000000000007</v>
      </c>
      <c r="Y2289" s="14">
        <v>90</v>
      </c>
      <c r="Z2289" s="189">
        <v>0.48720999999999998</v>
      </c>
      <c r="AA2289" s="14">
        <v>115</v>
      </c>
      <c r="AD2289" s="149">
        <v>0.58892499999999992</v>
      </c>
      <c r="AE2289" s="14">
        <v>138</v>
      </c>
    </row>
    <row r="2290" spans="1:31" ht="15.75" x14ac:dyDescent="0.25">
      <c r="A2290" t="s">
        <v>143</v>
      </c>
      <c r="B2290" s="135" t="s">
        <v>189</v>
      </c>
      <c r="C2290" s="244">
        <v>40830</v>
      </c>
      <c r="D2290" s="244">
        <v>41051</v>
      </c>
      <c r="E2290">
        <v>2012</v>
      </c>
      <c r="F2290">
        <v>4</v>
      </c>
      <c r="G2290">
        <v>5</v>
      </c>
      <c r="H2290" s="145">
        <v>48.771391856105772</v>
      </c>
      <c r="I2290">
        <v>1.5818000000000001</v>
      </c>
      <c r="J2290" s="14" t="s">
        <v>17</v>
      </c>
      <c r="K2290" s="14" t="s">
        <v>17</v>
      </c>
      <c r="L2290" s="175">
        <v>5.4450000000000003</v>
      </c>
      <c r="M2290" s="14" t="s">
        <v>17</v>
      </c>
      <c r="N2290" s="178">
        <v>118.16482000000001</v>
      </c>
      <c r="O2290" s="176">
        <v>1086.98</v>
      </c>
      <c r="P2290" s="179">
        <v>6.6449999999999995E-2</v>
      </c>
      <c r="Q2290" s="177">
        <v>0.91200000000000003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88">
        <v>0.61785999999999996</v>
      </c>
      <c r="W2290" s="14">
        <v>82</v>
      </c>
      <c r="X2290" s="149">
        <v>0.52758499999999997</v>
      </c>
      <c r="Y2290" s="14">
        <v>90</v>
      </c>
      <c r="Z2290" s="189">
        <v>0.54264500000000004</v>
      </c>
      <c r="AA2290" s="14">
        <v>115</v>
      </c>
      <c r="AD2290" s="149">
        <v>0.57578499999999999</v>
      </c>
      <c r="AE2290" s="14">
        <v>138</v>
      </c>
    </row>
    <row r="2291" spans="1:31" ht="15.75" x14ac:dyDescent="0.25">
      <c r="A2291" t="s">
        <v>143</v>
      </c>
      <c r="B2291" s="135" t="s">
        <v>189</v>
      </c>
      <c r="C2291" s="244">
        <v>40830</v>
      </c>
      <c r="D2291" s="244">
        <v>41051</v>
      </c>
      <c r="E2291">
        <v>2012</v>
      </c>
      <c r="F2291">
        <v>4</v>
      </c>
      <c r="G2291">
        <v>6</v>
      </c>
      <c r="H2291" s="145">
        <v>61.870467478430761</v>
      </c>
      <c r="I2291">
        <v>1.8637999999999999</v>
      </c>
      <c r="J2291" s="14" t="s">
        <v>17</v>
      </c>
      <c r="K2291" s="14" t="s">
        <v>17</v>
      </c>
      <c r="L2291" s="175">
        <v>5.22</v>
      </c>
      <c r="M2291" s="14" t="s">
        <v>17</v>
      </c>
      <c r="N2291" s="178">
        <v>114.27293199999997</v>
      </c>
      <c r="O2291" s="176">
        <v>1194.83</v>
      </c>
      <c r="P2291" s="179">
        <v>6.3390000000000002E-2</v>
      </c>
      <c r="Q2291" s="177">
        <v>0.94899999999999995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88">
        <v>0.57050999999999996</v>
      </c>
      <c r="W2291" s="14">
        <v>82</v>
      </c>
      <c r="X2291" s="149">
        <v>0.48390500000000003</v>
      </c>
      <c r="Y2291" s="14">
        <v>90</v>
      </c>
      <c r="Z2291" s="189">
        <v>0.73182499999999995</v>
      </c>
      <c r="AA2291" s="14">
        <v>115</v>
      </c>
      <c r="AD2291" s="149">
        <v>0.69900000000000007</v>
      </c>
      <c r="AE2291" s="14">
        <v>138</v>
      </c>
    </row>
    <row r="2292" spans="1:31" ht="15.75" x14ac:dyDescent="0.25">
      <c r="A2292" t="s">
        <v>143</v>
      </c>
      <c r="B2292" s="135" t="s">
        <v>189</v>
      </c>
      <c r="C2292" s="244">
        <v>40830</v>
      </c>
      <c r="D2292" s="244">
        <v>41051</v>
      </c>
      <c r="E2292">
        <v>2012</v>
      </c>
      <c r="F2292">
        <v>4</v>
      </c>
      <c r="G2292">
        <v>7</v>
      </c>
      <c r="H2292" s="145">
        <v>62.151213655384609</v>
      </c>
      <c r="I2292">
        <v>2.3121999999999998</v>
      </c>
      <c r="J2292" s="14" t="s">
        <v>17</v>
      </c>
      <c r="K2292" s="14" t="s">
        <v>17</v>
      </c>
      <c r="L2292" s="175">
        <v>5.23</v>
      </c>
      <c r="M2292" s="14" t="s">
        <v>17</v>
      </c>
      <c r="N2292" s="178">
        <v>94.957633999999985</v>
      </c>
      <c r="O2292" s="176">
        <v>939.04899999999998</v>
      </c>
      <c r="P2292" s="179">
        <v>7.5920000000000001E-2</v>
      </c>
      <c r="Q2292" s="177">
        <v>0.92600000000000005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88">
        <v>0.66008500000000003</v>
      </c>
      <c r="W2292" s="14">
        <v>82</v>
      </c>
      <c r="X2292" s="149">
        <v>0.59051999999999993</v>
      </c>
      <c r="Y2292" s="14">
        <v>90</v>
      </c>
      <c r="Z2292" s="189">
        <v>0.84011499999999995</v>
      </c>
      <c r="AA2292" s="14">
        <v>115</v>
      </c>
      <c r="AD2292" s="149">
        <v>0.73902000000000001</v>
      </c>
      <c r="AE2292" s="14">
        <v>138</v>
      </c>
    </row>
    <row r="2293" spans="1:31" ht="15.75" x14ac:dyDescent="0.25">
      <c r="A2293" t="s">
        <v>143</v>
      </c>
      <c r="B2293" s="135" t="s">
        <v>189</v>
      </c>
      <c r="C2293" s="244">
        <v>40830</v>
      </c>
      <c r="D2293" s="244">
        <v>41051</v>
      </c>
      <c r="E2293">
        <v>2012</v>
      </c>
      <c r="F2293">
        <v>4</v>
      </c>
      <c r="G2293">
        <v>8</v>
      </c>
      <c r="H2293" s="145">
        <v>47.330632841503842</v>
      </c>
      <c r="I2293">
        <v>1.8298000000000001</v>
      </c>
      <c r="J2293" s="14" t="s">
        <v>17</v>
      </c>
      <c r="K2293" s="14" t="s">
        <v>17</v>
      </c>
      <c r="L2293" s="175">
        <v>6.0149999999999997</v>
      </c>
      <c r="M2293" s="14" t="s">
        <v>17</v>
      </c>
      <c r="N2293" s="178">
        <v>31.589714000000004</v>
      </c>
      <c r="O2293" s="176">
        <v>805.29899999999998</v>
      </c>
      <c r="P2293" s="179">
        <v>7.0209999999999995E-2</v>
      </c>
      <c r="Q2293" s="177">
        <v>0.83099999999999996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88">
        <v>0.62775499999999995</v>
      </c>
      <c r="W2293" s="14">
        <v>82</v>
      </c>
      <c r="X2293" s="149">
        <v>0.55928500000000003</v>
      </c>
      <c r="Y2293" s="14">
        <v>90</v>
      </c>
      <c r="Z2293" s="189">
        <v>0.56434999999999991</v>
      </c>
      <c r="AA2293" s="14">
        <v>115</v>
      </c>
      <c r="AD2293" s="149">
        <v>0.63646999999999998</v>
      </c>
      <c r="AE2293" s="14">
        <v>138</v>
      </c>
    </row>
    <row r="2294" spans="1:31" ht="15.75" x14ac:dyDescent="0.25">
      <c r="A2294" t="s">
        <v>143</v>
      </c>
      <c r="B2294" s="135" t="s">
        <v>189</v>
      </c>
      <c r="C2294" s="244">
        <v>40830</v>
      </c>
      <c r="D2294" s="244">
        <v>41051</v>
      </c>
      <c r="E2294">
        <v>2012</v>
      </c>
      <c r="F2294">
        <v>4</v>
      </c>
      <c r="G2294">
        <v>9</v>
      </c>
      <c r="H2294" s="145">
        <v>53.827929306969239</v>
      </c>
      <c r="I2294">
        <v>1.7982</v>
      </c>
      <c r="J2294" s="14" t="s">
        <v>17</v>
      </c>
      <c r="K2294" s="14" t="s">
        <v>17</v>
      </c>
      <c r="L2294" s="175">
        <v>5.85</v>
      </c>
      <c r="M2294" s="14" t="s">
        <v>17</v>
      </c>
      <c r="N2294" s="178">
        <v>46.259138</v>
      </c>
      <c r="O2294" s="176">
        <v>823.93600000000004</v>
      </c>
      <c r="P2294" s="179">
        <v>7.2230000000000003E-2</v>
      </c>
      <c r="Q2294" s="177">
        <v>0.88200000000000001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88">
        <v>0.63188</v>
      </c>
      <c r="W2294" s="14">
        <v>82</v>
      </c>
      <c r="X2294" s="149">
        <v>0.55227500000000007</v>
      </c>
      <c r="Y2294" s="14">
        <v>90</v>
      </c>
      <c r="Z2294" s="189">
        <v>0.64233999999999991</v>
      </c>
      <c r="AA2294" s="14">
        <v>115</v>
      </c>
      <c r="AD2294" s="149">
        <v>0.63603499999999991</v>
      </c>
      <c r="AE2294" s="14">
        <v>138</v>
      </c>
    </row>
    <row r="2295" spans="1:31" ht="15.75" x14ac:dyDescent="0.25">
      <c r="A2295" t="s">
        <v>143</v>
      </c>
      <c r="B2295" s="135" t="s">
        <v>189</v>
      </c>
      <c r="C2295" s="244">
        <v>40830</v>
      </c>
      <c r="D2295" s="244">
        <v>41051</v>
      </c>
      <c r="E2295">
        <v>2012</v>
      </c>
      <c r="F2295">
        <v>4</v>
      </c>
      <c r="G2295">
        <v>10</v>
      </c>
      <c r="H2295" s="145">
        <v>60.886000454400005</v>
      </c>
      <c r="I2295">
        <v>1.8937999999999999</v>
      </c>
      <c r="J2295" s="14" t="s">
        <v>17</v>
      </c>
      <c r="K2295" s="14" t="s">
        <v>17</v>
      </c>
      <c r="L2295" s="175">
        <v>5.41</v>
      </c>
      <c r="M2295" s="14" t="s">
        <v>17</v>
      </c>
      <c r="N2295" s="178">
        <v>132.63466</v>
      </c>
      <c r="O2295" s="176">
        <v>1111.2</v>
      </c>
      <c r="P2295" s="179">
        <v>6.2120000000000002E-2</v>
      </c>
      <c r="Q2295" s="177">
        <v>0.89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88">
        <v>0.52561999999999998</v>
      </c>
      <c r="W2295" s="14">
        <v>82</v>
      </c>
      <c r="X2295" s="149">
        <v>0.44564000000000004</v>
      </c>
      <c r="Y2295" s="14">
        <v>90</v>
      </c>
      <c r="Z2295" s="189">
        <v>0.64620999999999995</v>
      </c>
      <c r="AA2295" s="14">
        <v>115</v>
      </c>
      <c r="AD2295" s="149">
        <v>0.65954000000000002</v>
      </c>
      <c r="AE2295" s="14">
        <v>138</v>
      </c>
    </row>
    <row r="2296" spans="1:31" ht="15.75" x14ac:dyDescent="0.25">
      <c r="A2296" t="s">
        <v>143</v>
      </c>
      <c r="B2296" s="135" t="s">
        <v>189</v>
      </c>
      <c r="C2296" s="244">
        <v>40830</v>
      </c>
      <c r="D2296" s="244">
        <v>41051</v>
      </c>
      <c r="E2296">
        <v>2012</v>
      </c>
      <c r="F2296">
        <v>4</v>
      </c>
      <c r="G2296">
        <v>11</v>
      </c>
      <c r="H2296" s="145">
        <v>57.848161287738463</v>
      </c>
      <c r="I2296">
        <v>1.9945999999999999</v>
      </c>
      <c r="J2296" s="14" t="s">
        <v>17</v>
      </c>
      <c r="K2296" s="14" t="s">
        <v>17</v>
      </c>
      <c r="L2296" s="175">
        <v>5.7750000000000004</v>
      </c>
      <c r="M2296" s="14" t="s">
        <v>17</v>
      </c>
      <c r="N2296" s="178">
        <v>132.53486800000002</v>
      </c>
      <c r="O2296" s="176">
        <v>911.91700000000003</v>
      </c>
      <c r="P2296" s="179">
        <v>7.2419999999999998E-2</v>
      </c>
      <c r="Q2296" s="179">
        <v>0.90200000000000002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88">
        <v>0.55801500000000004</v>
      </c>
      <c r="W2296" s="14">
        <v>82</v>
      </c>
      <c r="X2296" s="149">
        <v>0.48770500000000006</v>
      </c>
      <c r="Y2296" s="14">
        <v>90</v>
      </c>
      <c r="Z2296" s="189">
        <v>0.63180999999999998</v>
      </c>
      <c r="AA2296" s="14">
        <v>115</v>
      </c>
      <c r="AD2296" s="149">
        <v>0.62973000000000001</v>
      </c>
      <c r="AE2296" s="14">
        <v>138</v>
      </c>
    </row>
    <row r="2297" spans="1:31" ht="15.75" x14ac:dyDescent="0.25">
      <c r="A2297" t="s">
        <v>143</v>
      </c>
      <c r="B2297" s="135" t="s">
        <v>189</v>
      </c>
      <c r="C2297" s="244">
        <v>40830</v>
      </c>
      <c r="D2297" s="244">
        <v>41051</v>
      </c>
      <c r="E2297">
        <v>2012</v>
      </c>
      <c r="F2297">
        <v>4</v>
      </c>
      <c r="G2297">
        <v>12</v>
      </c>
      <c r="H2297" s="145">
        <v>58.453504082134607</v>
      </c>
      <c r="I2297">
        <v>1.887</v>
      </c>
      <c r="J2297" s="14" t="s">
        <v>17</v>
      </c>
      <c r="K2297" s="14" t="s">
        <v>17</v>
      </c>
      <c r="L2297" s="175">
        <v>5.59</v>
      </c>
      <c r="M2297" s="14" t="s">
        <v>17</v>
      </c>
      <c r="N2297" s="178">
        <v>108.28541200000002</v>
      </c>
      <c r="O2297" s="176">
        <v>709.84799999999996</v>
      </c>
      <c r="P2297" s="177">
        <v>6.7489999999999994E-2</v>
      </c>
      <c r="Q2297" s="177">
        <v>0.92200000000000004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88">
        <v>0.63049999999999995</v>
      </c>
      <c r="W2297" s="14">
        <v>82</v>
      </c>
      <c r="X2297" s="149">
        <v>0.56169500000000006</v>
      </c>
      <c r="Y2297" s="14">
        <v>90</v>
      </c>
      <c r="Z2297" s="189">
        <v>0.63896500000000001</v>
      </c>
      <c r="AA2297" s="14">
        <v>115</v>
      </c>
      <c r="AD2297" s="149">
        <v>0.64213500000000001</v>
      </c>
      <c r="AE2297" s="14">
        <v>138</v>
      </c>
    </row>
    <row r="2298" spans="1:31" ht="15.75" x14ac:dyDescent="0.25">
      <c r="A2298" t="s">
        <v>143</v>
      </c>
      <c r="B2298" s="135" t="s">
        <v>189</v>
      </c>
      <c r="C2298" s="244">
        <v>40830</v>
      </c>
      <c r="D2298" s="244">
        <v>41051</v>
      </c>
      <c r="E2298">
        <v>2012</v>
      </c>
      <c r="F2298">
        <v>4</v>
      </c>
      <c r="G2298">
        <v>13</v>
      </c>
      <c r="H2298" s="145">
        <v>60.843919224253838</v>
      </c>
      <c r="I2298">
        <v>2.0606</v>
      </c>
      <c r="J2298" s="14" t="s">
        <v>17</v>
      </c>
      <c r="K2298" s="14" t="s">
        <v>17</v>
      </c>
      <c r="L2298" s="175">
        <v>5.0149999999999997</v>
      </c>
      <c r="M2298" s="14" t="s">
        <v>17</v>
      </c>
      <c r="N2298" s="178">
        <v>138.62218000000001</v>
      </c>
      <c r="O2298" s="176">
        <v>915.47900000000004</v>
      </c>
      <c r="P2298" s="177">
        <v>5.5109999999999999E-2</v>
      </c>
      <c r="Q2298" s="177">
        <v>0.82299999999999995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88">
        <v>0.65583499999999995</v>
      </c>
      <c r="W2298" s="14">
        <v>82</v>
      </c>
      <c r="X2298" s="149">
        <v>0.61986999999999992</v>
      </c>
      <c r="Y2298" s="14">
        <v>90</v>
      </c>
      <c r="Z2298" s="189">
        <v>0.80152500000000004</v>
      </c>
      <c r="AA2298" s="14">
        <v>115</v>
      </c>
      <c r="AD2298" s="149">
        <v>0.72480999999999995</v>
      </c>
      <c r="AE2298" s="14">
        <v>138</v>
      </c>
    </row>
    <row r="2299" spans="1:31" ht="15.75" x14ac:dyDescent="0.25">
      <c r="A2299" t="s">
        <v>143</v>
      </c>
      <c r="B2299" s="135" t="s">
        <v>189</v>
      </c>
      <c r="C2299" s="244">
        <v>40830</v>
      </c>
      <c r="D2299" s="244">
        <v>41051</v>
      </c>
      <c r="E2299">
        <v>2012</v>
      </c>
      <c r="F2299">
        <v>4</v>
      </c>
      <c r="G2299">
        <v>14</v>
      </c>
      <c r="H2299" s="145">
        <v>60.462187970503834</v>
      </c>
      <c r="I2299">
        <v>2.1655000000000002</v>
      </c>
      <c r="J2299" s="14" t="s">
        <v>17</v>
      </c>
      <c r="K2299" s="14" t="s">
        <v>17</v>
      </c>
      <c r="L2299" s="175">
        <v>5.98</v>
      </c>
      <c r="M2299" s="14" t="s">
        <v>17</v>
      </c>
      <c r="N2299" s="178">
        <v>60.529393999999996</v>
      </c>
      <c r="O2299" s="176">
        <v>923.59299999999996</v>
      </c>
      <c r="P2299" s="177">
        <v>6.5720000000000001E-2</v>
      </c>
      <c r="Q2299" s="177">
        <v>0.90500000000000003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88">
        <v>0.65043499999999999</v>
      </c>
      <c r="W2299" s="14">
        <v>82</v>
      </c>
      <c r="X2299" s="149">
        <v>0.558535</v>
      </c>
      <c r="Y2299" s="14">
        <v>90</v>
      </c>
      <c r="Z2299" s="189">
        <v>0.60697999999999996</v>
      </c>
      <c r="AA2299" s="14">
        <v>115</v>
      </c>
      <c r="AD2299" s="149">
        <v>0.61902499999999994</v>
      </c>
      <c r="AE2299" s="14">
        <v>138</v>
      </c>
    </row>
    <row r="2300" spans="1:31" ht="15" x14ac:dyDescent="0.25">
      <c r="A2300" t="s">
        <v>143</v>
      </c>
      <c r="B2300" s="135" t="s">
        <v>189</v>
      </c>
      <c r="C2300" s="244">
        <v>41193</v>
      </c>
      <c r="D2300" s="244">
        <v>41449</v>
      </c>
      <c r="E2300">
        <v>2013</v>
      </c>
      <c r="F2300">
        <v>1</v>
      </c>
      <c r="G2300">
        <v>1</v>
      </c>
      <c r="H2300" s="148">
        <v>24.277671761538464</v>
      </c>
      <c r="I2300">
        <v>2.1734</v>
      </c>
      <c r="J2300" s="14" t="s">
        <v>17</v>
      </c>
      <c r="K2300" s="14" t="s">
        <v>17</v>
      </c>
      <c r="L2300" s="14">
        <v>6.27</v>
      </c>
      <c r="M2300" s="14" t="s">
        <v>17</v>
      </c>
      <c r="N2300" s="14">
        <v>50.293909999999997</v>
      </c>
      <c r="O2300" s="14">
        <v>403.54500000000002</v>
      </c>
      <c r="P2300" s="14">
        <v>7.3999999999999996E-2</v>
      </c>
      <c r="Q2300" s="14">
        <v>0.996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4" t="s">
        <v>17</v>
      </c>
      <c r="W2300" s="14" t="s">
        <v>17</v>
      </c>
      <c r="X2300" s="150">
        <v>0.33230999999999999</v>
      </c>
      <c r="Y2300" s="14">
        <v>89</v>
      </c>
      <c r="Z2300" s="192">
        <v>0.30844250000000001</v>
      </c>
      <c r="AA2300" s="14">
        <v>110</v>
      </c>
      <c r="AD2300" s="153" t="s">
        <v>17</v>
      </c>
    </row>
    <row r="2301" spans="1:31" ht="15" x14ac:dyDescent="0.25">
      <c r="A2301" t="s">
        <v>143</v>
      </c>
      <c r="B2301" s="135" t="s">
        <v>189</v>
      </c>
      <c r="C2301" s="244">
        <v>41193</v>
      </c>
      <c r="D2301" s="244">
        <v>41449</v>
      </c>
      <c r="E2301">
        <v>2013</v>
      </c>
      <c r="F2301">
        <v>1</v>
      </c>
      <c r="G2301">
        <v>2</v>
      </c>
      <c r="H2301" s="148">
        <v>14.609397825</v>
      </c>
      <c r="I2301">
        <v>2.1232000000000002</v>
      </c>
      <c r="J2301" s="14" t="s">
        <v>17</v>
      </c>
      <c r="K2301" s="14" t="s">
        <v>17</v>
      </c>
      <c r="L2301" s="14">
        <v>6.32</v>
      </c>
      <c r="M2301" s="14" t="s">
        <v>17</v>
      </c>
      <c r="N2301" s="14">
        <v>95.24118</v>
      </c>
      <c r="O2301" s="14">
        <v>524.875</v>
      </c>
      <c r="P2301" s="14">
        <v>7.2999999999999995E-2</v>
      </c>
      <c r="Q2301" s="14">
        <v>0.85399999999999998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4" t="s">
        <v>17</v>
      </c>
      <c r="W2301" s="14" t="s">
        <v>17</v>
      </c>
      <c r="X2301" s="150">
        <v>0.290265</v>
      </c>
      <c r="Y2301" s="14">
        <v>89</v>
      </c>
      <c r="Z2301" s="192">
        <v>0.254575</v>
      </c>
      <c r="AA2301" s="14">
        <v>110</v>
      </c>
      <c r="AD2301" s="153" t="s">
        <v>17</v>
      </c>
    </row>
    <row r="2302" spans="1:31" ht="15" x14ac:dyDescent="0.25">
      <c r="A2302" t="s">
        <v>143</v>
      </c>
      <c r="B2302" s="135" t="s">
        <v>189</v>
      </c>
      <c r="C2302" s="244">
        <v>41193</v>
      </c>
      <c r="D2302" s="244">
        <v>41449</v>
      </c>
      <c r="E2302">
        <v>2013</v>
      </c>
      <c r="F2302">
        <v>1</v>
      </c>
      <c r="G2302">
        <v>3</v>
      </c>
      <c r="H2302" s="148">
        <v>33.637168124999995</v>
      </c>
      <c r="I2302">
        <v>1.9360999999999999</v>
      </c>
      <c r="J2302" s="14" t="s">
        <v>17</v>
      </c>
      <c r="K2302" s="14" t="s">
        <v>17</v>
      </c>
      <c r="L2302" s="14">
        <v>5.92</v>
      </c>
      <c r="M2302" s="14" t="s">
        <v>17</v>
      </c>
      <c r="N2302" s="14">
        <v>110.4434</v>
      </c>
      <c r="O2302" s="14">
        <v>475.71749999999997</v>
      </c>
      <c r="P2302" s="14">
        <v>9.2999999999999999E-2</v>
      </c>
      <c r="Q2302" s="14">
        <v>0.91900000000000004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50">
        <v>0.36256500000000003</v>
      </c>
      <c r="Y2302" s="14">
        <v>89</v>
      </c>
      <c r="Z2302" s="192">
        <v>0.39076</v>
      </c>
      <c r="AA2302" s="14">
        <v>110</v>
      </c>
      <c r="AD2302" s="153" t="s">
        <v>17</v>
      </c>
    </row>
    <row r="2303" spans="1:31" ht="15" x14ac:dyDescent="0.25">
      <c r="A2303" t="s">
        <v>143</v>
      </c>
      <c r="B2303" s="135" t="s">
        <v>189</v>
      </c>
      <c r="C2303" s="244">
        <v>41193</v>
      </c>
      <c r="D2303" s="244">
        <v>41449</v>
      </c>
      <c r="E2303">
        <v>2013</v>
      </c>
      <c r="F2303">
        <v>1</v>
      </c>
      <c r="G2303">
        <v>4</v>
      </c>
      <c r="H2303" s="148">
        <v>32.556572273076924</v>
      </c>
      <c r="I2303">
        <v>1.9407000000000001</v>
      </c>
      <c r="J2303" s="14" t="s">
        <v>17</v>
      </c>
      <c r="K2303" s="14" t="s">
        <v>17</v>
      </c>
      <c r="L2303" s="14">
        <v>5.91</v>
      </c>
      <c r="M2303" s="14" t="s">
        <v>17</v>
      </c>
      <c r="N2303" s="14">
        <v>84.340350000000001</v>
      </c>
      <c r="O2303" s="14">
        <v>424.21850000000001</v>
      </c>
      <c r="P2303" s="14">
        <v>8.6999999999999994E-2</v>
      </c>
      <c r="Q2303" s="14">
        <v>0.97599999999999998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50">
        <v>0.35922500000000002</v>
      </c>
      <c r="Y2303" s="14">
        <v>89</v>
      </c>
      <c r="Z2303" s="192">
        <v>0.416495</v>
      </c>
      <c r="AA2303" s="14">
        <v>110</v>
      </c>
      <c r="AD2303" s="153" t="s">
        <v>17</v>
      </c>
    </row>
    <row r="2304" spans="1:31" ht="15" x14ac:dyDescent="0.25">
      <c r="A2304" t="s">
        <v>143</v>
      </c>
      <c r="B2304" s="135" t="s">
        <v>189</v>
      </c>
      <c r="C2304" s="244">
        <v>41193</v>
      </c>
      <c r="D2304" s="244">
        <v>41449</v>
      </c>
      <c r="E2304">
        <v>2013</v>
      </c>
      <c r="F2304">
        <v>1</v>
      </c>
      <c r="G2304">
        <v>5</v>
      </c>
      <c r="H2304" s="148">
        <v>45.186530400000002</v>
      </c>
      <c r="I2304">
        <v>2.2761999999999998</v>
      </c>
      <c r="J2304" s="14" t="s">
        <v>17</v>
      </c>
      <c r="K2304" s="14" t="s">
        <v>17</v>
      </c>
      <c r="L2304" s="14">
        <v>5.51</v>
      </c>
      <c r="M2304" s="14" t="s">
        <v>17</v>
      </c>
      <c r="N2304" s="14">
        <v>82.498660000000001</v>
      </c>
      <c r="O2304" s="14">
        <v>451.96050000000002</v>
      </c>
      <c r="P2304" s="14">
        <v>9.0999999999999998E-2</v>
      </c>
      <c r="Q2304" s="14">
        <v>0.95099999999999996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50">
        <v>0.35756500000000002</v>
      </c>
      <c r="Y2304" s="14">
        <v>89</v>
      </c>
      <c r="Z2304" s="192">
        <v>0.49069499999999999</v>
      </c>
      <c r="AA2304" s="14">
        <v>110</v>
      </c>
      <c r="AD2304" s="153" t="s">
        <v>17</v>
      </c>
    </row>
    <row r="2305" spans="1:30" ht="15" x14ac:dyDescent="0.25">
      <c r="A2305" t="s">
        <v>143</v>
      </c>
      <c r="B2305" s="135" t="s">
        <v>189</v>
      </c>
      <c r="C2305" s="244">
        <v>41193</v>
      </c>
      <c r="D2305" s="244">
        <v>41449</v>
      </c>
      <c r="E2305">
        <v>2013</v>
      </c>
      <c r="F2305">
        <v>1</v>
      </c>
      <c r="G2305">
        <v>6</v>
      </c>
      <c r="H2305" s="148">
        <v>39.754196307692311</v>
      </c>
      <c r="I2305">
        <v>2.0855999999999999</v>
      </c>
      <c r="J2305" s="14" t="s">
        <v>17</v>
      </c>
      <c r="K2305" s="14" t="s">
        <v>17</v>
      </c>
      <c r="L2305" s="14">
        <v>5.57</v>
      </c>
      <c r="M2305" s="14" t="s">
        <v>17</v>
      </c>
      <c r="N2305" s="14">
        <v>55.818989999999999</v>
      </c>
      <c r="O2305" s="14">
        <v>396.07600000000002</v>
      </c>
      <c r="P2305" s="14">
        <v>8.1000000000000003E-2</v>
      </c>
      <c r="Q2305" s="14">
        <v>0.95199999999999996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50">
        <v>0.39207000000000003</v>
      </c>
      <c r="Y2305" s="14">
        <v>89</v>
      </c>
      <c r="Z2305" s="192">
        <v>0.54552</v>
      </c>
      <c r="AA2305" s="14">
        <v>110</v>
      </c>
      <c r="AD2305" s="153" t="s">
        <v>17</v>
      </c>
    </row>
    <row r="2306" spans="1:30" ht="15" x14ac:dyDescent="0.25">
      <c r="A2306" t="s">
        <v>143</v>
      </c>
      <c r="B2306" s="135" t="s">
        <v>189</v>
      </c>
      <c r="C2306" s="244">
        <v>41193</v>
      </c>
      <c r="D2306" s="244">
        <v>41449</v>
      </c>
      <c r="E2306">
        <v>2013</v>
      </c>
      <c r="F2306">
        <v>1</v>
      </c>
      <c r="G2306">
        <v>7</v>
      </c>
      <c r="H2306" s="148">
        <v>40.245259915384615</v>
      </c>
      <c r="I2306">
        <v>2.2599999999999998</v>
      </c>
      <c r="J2306" s="14" t="s">
        <v>17</v>
      </c>
      <c r="K2306" s="14" t="s">
        <v>17</v>
      </c>
      <c r="L2306" s="14">
        <v>5.15</v>
      </c>
      <c r="M2306" s="14" t="s">
        <v>17</v>
      </c>
      <c r="N2306" s="14">
        <v>68.810389999999998</v>
      </c>
      <c r="O2306" s="14">
        <v>423.173</v>
      </c>
      <c r="P2306" s="14">
        <v>0.1</v>
      </c>
      <c r="Q2306" s="14">
        <v>1.1100000000000001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50">
        <v>0.33970999999999996</v>
      </c>
      <c r="Y2306" s="14">
        <v>89</v>
      </c>
      <c r="Z2306" s="192">
        <v>0.46998000000000001</v>
      </c>
      <c r="AA2306" s="14">
        <v>110</v>
      </c>
      <c r="AD2306" s="153" t="s">
        <v>17</v>
      </c>
    </row>
    <row r="2307" spans="1:30" ht="15" x14ac:dyDescent="0.25">
      <c r="A2307" t="s">
        <v>143</v>
      </c>
      <c r="B2307" s="135" t="s">
        <v>189</v>
      </c>
      <c r="C2307" s="244">
        <v>41193</v>
      </c>
      <c r="D2307" s="244">
        <v>41449</v>
      </c>
      <c r="E2307">
        <v>2013</v>
      </c>
      <c r="F2307">
        <v>1</v>
      </c>
      <c r="G2307">
        <v>8</v>
      </c>
      <c r="H2307" s="148">
        <v>29.245982953846156</v>
      </c>
      <c r="I2307">
        <v>2.4941</v>
      </c>
      <c r="J2307" s="14" t="s">
        <v>17</v>
      </c>
      <c r="K2307" s="14" t="s">
        <v>17</v>
      </c>
      <c r="L2307" s="14">
        <v>5.44</v>
      </c>
      <c r="M2307" s="14" t="s">
        <v>17</v>
      </c>
      <c r="N2307" s="14">
        <v>19.383320000000001</v>
      </c>
      <c r="O2307" s="14">
        <v>446.762</v>
      </c>
      <c r="P2307" s="14">
        <v>8.5999999999999993E-2</v>
      </c>
      <c r="Q2307" s="14">
        <v>0.91500000000000004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50">
        <v>0.212585</v>
      </c>
      <c r="Y2307" s="14">
        <v>89</v>
      </c>
      <c r="Z2307" s="192">
        <v>0.28798499999999999</v>
      </c>
      <c r="AA2307" s="14">
        <v>110</v>
      </c>
      <c r="AD2307" s="153" t="s">
        <v>17</v>
      </c>
    </row>
    <row r="2308" spans="1:30" ht="15" x14ac:dyDescent="0.25">
      <c r="A2308" t="s">
        <v>143</v>
      </c>
      <c r="B2308" s="135" t="s">
        <v>189</v>
      </c>
      <c r="C2308" s="244">
        <v>41193</v>
      </c>
      <c r="D2308" s="244">
        <v>41449</v>
      </c>
      <c r="E2308">
        <v>2013</v>
      </c>
      <c r="F2308">
        <v>1</v>
      </c>
      <c r="G2308">
        <v>9</v>
      </c>
      <c r="H2308" s="148">
        <v>42.266247057692311</v>
      </c>
      <c r="I2308">
        <v>2.1373000000000002</v>
      </c>
      <c r="J2308" s="14" t="s">
        <v>17</v>
      </c>
      <c r="K2308" s="14" t="s">
        <v>17</v>
      </c>
      <c r="L2308" s="14">
        <v>5.49</v>
      </c>
      <c r="M2308" s="14" t="s">
        <v>17</v>
      </c>
      <c r="N2308" s="14">
        <v>51.339190000000002</v>
      </c>
      <c r="O2308" s="14">
        <v>529.04</v>
      </c>
      <c r="P2308" s="14">
        <v>0.10199999999999999</v>
      </c>
      <c r="Q2308" s="14">
        <v>0.96699999999999997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50">
        <v>0.35945000000000005</v>
      </c>
      <c r="Y2308" s="14">
        <v>89</v>
      </c>
      <c r="Z2308" s="192">
        <v>0.48170999999999997</v>
      </c>
      <c r="AA2308" s="14">
        <v>110</v>
      </c>
      <c r="AD2308" s="153" t="s">
        <v>17</v>
      </c>
    </row>
    <row r="2309" spans="1:30" ht="15" x14ac:dyDescent="0.25">
      <c r="A2309" t="s">
        <v>143</v>
      </c>
      <c r="B2309" s="135" t="s">
        <v>189</v>
      </c>
      <c r="C2309" s="244">
        <v>41193</v>
      </c>
      <c r="D2309" s="244">
        <v>41449</v>
      </c>
      <c r="E2309">
        <v>2013</v>
      </c>
      <c r="F2309">
        <v>1</v>
      </c>
      <c r="G2309">
        <v>10</v>
      </c>
      <c r="H2309" s="148">
        <v>37.75661847692308</v>
      </c>
      <c r="I2309">
        <v>1.9395</v>
      </c>
      <c r="J2309" s="14" t="s">
        <v>17</v>
      </c>
      <c r="K2309" s="14" t="s">
        <v>17</v>
      </c>
      <c r="L2309" s="14">
        <v>5.27</v>
      </c>
      <c r="M2309" s="14" t="s">
        <v>17</v>
      </c>
      <c r="N2309" s="14">
        <v>118.6065</v>
      </c>
      <c r="O2309" s="14">
        <v>467.05099999999999</v>
      </c>
      <c r="P2309" s="14">
        <v>7.6999999999999999E-2</v>
      </c>
      <c r="Q2309" s="14">
        <v>0.90900000000000003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50">
        <v>0.40025500000000003</v>
      </c>
      <c r="Y2309" s="14">
        <v>89</v>
      </c>
      <c r="Z2309" s="192">
        <v>0.47589500000000001</v>
      </c>
      <c r="AA2309" s="14">
        <v>110</v>
      </c>
      <c r="AD2309" s="153" t="s">
        <v>17</v>
      </c>
    </row>
    <row r="2310" spans="1:30" ht="15" x14ac:dyDescent="0.25">
      <c r="A2310" t="s">
        <v>143</v>
      </c>
      <c r="B2310" s="135" t="s">
        <v>189</v>
      </c>
      <c r="C2310" s="244">
        <v>41193</v>
      </c>
      <c r="D2310" s="244">
        <v>41449</v>
      </c>
      <c r="E2310">
        <v>2013</v>
      </c>
      <c r="F2310">
        <v>1</v>
      </c>
      <c r="G2310">
        <v>11</v>
      </c>
      <c r="H2310" s="148">
        <v>47.663525821153847</v>
      </c>
      <c r="I2310">
        <v>2.0015999999999998</v>
      </c>
      <c r="J2310" s="14" t="s">
        <v>17</v>
      </c>
      <c r="K2310" s="14" t="s">
        <v>17</v>
      </c>
      <c r="L2310" s="14">
        <v>5.1100000000000003</v>
      </c>
      <c r="M2310" s="14" t="s">
        <v>17</v>
      </c>
      <c r="N2310" s="14">
        <v>149.1687</v>
      </c>
      <c r="O2310" s="14">
        <v>564.745</v>
      </c>
      <c r="P2310" s="14">
        <v>0.115</v>
      </c>
      <c r="Q2310" s="14">
        <v>1.1000000000000001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50">
        <v>0.37936499999999995</v>
      </c>
      <c r="Y2310" s="14">
        <v>89</v>
      </c>
      <c r="Z2310" s="192">
        <v>0.57960999999999996</v>
      </c>
      <c r="AA2310" s="14">
        <v>110</v>
      </c>
      <c r="AD2310" s="153" t="s">
        <v>17</v>
      </c>
    </row>
    <row r="2311" spans="1:30" ht="15" x14ac:dyDescent="0.25">
      <c r="A2311" t="s">
        <v>143</v>
      </c>
      <c r="B2311" s="135" t="s">
        <v>189</v>
      </c>
      <c r="C2311" s="244">
        <v>41193</v>
      </c>
      <c r="D2311" s="244">
        <v>41449</v>
      </c>
      <c r="E2311">
        <v>2013</v>
      </c>
      <c r="F2311">
        <v>1</v>
      </c>
      <c r="G2311">
        <v>12</v>
      </c>
      <c r="H2311" s="148">
        <v>49.068614353846151</v>
      </c>
      <c r="I2311">
        <v>2.2481</v>
      </c>
      <c r="J2311" s="14" t="s">
        <v>17</v>
      </c>
      <c r="K2311" s="14" t="s">
        <v>17</v>
      </c>
      <c r="L2311" s="14">
        <v>5.07</v>
      </c>
      <c r="M2311" s="14" t="s">
        <v>17</v>
      </c>
      <c r="N2311" s="14">
        <v>117.3124</v>
      </c>
      <c r="O2311" s="14">
        <v>381.31599999999997</v>
      </c>
      <c r="P2311" s="14">
        <v>0.105</v>
      </c>
      <c r="Q2311" s="14">
        <v>0.95399999999999996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50">
        <v>0.36263999999999996</v>
      </c>
      <c r="Y2311" s="14">
        <v>89</v>
      </c>
      <c r="Z2311" s="192">
        <v>0.54853499999999999</v>
      </c>
      <c r="AA2311" s="14">
        <v>110</v>
      </c>
      <c r="AD2311" s="153" t="s">
        <v>17</v>
      </c>
    </row>
    <row r="2312" spans="1:30" ht="15" x14ac:dyDescent="0.25">
      <c r="A2312" t="s">
        <v>143</v>
      </c>
      <c r="B2312" s="135" t="s">
        <v>189</v>
      </c>
      <c r="C2312" s="244">
        <v>41193</v>
      </c>
      <c r="D2312" s="244">
        <v>41449</v>
      </c>
      <c r="E2312">
        <v>2013</v>
      </c>
      <c r="F2312">
        <v>1</v>
      </c>
      <c r="G2312">
        <v>13</v>
      </c>
      <c r="H2312" s="148">
        <v>53.782606350000002</v>
      </c>
      <c r="I2312">
        <v>2.1217000000000001</v>
      </c>
      <c r="J2312" s="14" t="s">
        <v>17</v>
      </c>
      <c r="K2312" s="14" t="s">
        <v>17</v>
      </c>
      <c r="L2312" s="14">
        <v>4.83</v>
      </c>
      <c r="M2312" s="14" t="s">
        <v>17</v>
      </c>
      <c r="N2312" s="14">
        <v>138.7158</v>
      </c>
      <c r="O2312" s="14">
        <v>515.13499999999999</v>
      </c>
      <c r="P2312" s="14">
        <v>0.107</v>
      </c>
      <c r="Q2312" s="14">
        <v>1.03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50">
        <v>0.43681999999999999</v>
      </c>
      <c r="Y2312" s="14">
        <v>89</v>
      </c>
      <c r="Z2312" s="192">
        <v>0.62761</v>
      </c>
      <c r="AA2312" s="14">
        <v>110</v>
      </c>
      <c r="AD2312" s="153" t="s">
        <v>17</v>
      </c>
    </row>
    <row r="2313" spans="1:30" ht="15" x14ac:dyDescent="0.25">
      <c r="A2313" t="s">
        <v>143</v>
      </c>
      <c r="B2313" s="135" t="s">
        <v>189</v>
      </c>
      <c r="C2313" s="244">
        <v>41193</v>
      </c>
      <c r="D2313" s="244">
        <v>41449</v>
      </c>
      <c r="E2313">
        <v>2013</v>
      </c>
      <c r="F2313">
        <v>1</v>
      </c>
      <c r="G2313">
        <v>14</v>
      </c>
      <c r="H2313" s="148">
        <v>34.279525246153845</v>
      </c>
      <c r="I2313">
        <v>2.0708000000000002</v>
      </c>
      <c r="J2313" s="14" t="s">
        <v>17</v>
      </c>
      <c r="K2313" s="14" t="s">
        <v>17</v>
      </c>
      <c r="L2313" s="14">
        <v>5.69</v>
      </c>
      <c r="M2313" s="14" t="s">
        <v>17</v>
      </c>
      <c r="N2313" s="14">
        <v>50.493009999999998</v>
      </c>
      <c r="O2313" s="14">
        <v>378.26949999999999</v>
      </c>
      <c r="P2313" s="14">
        <v>9.0999999999999998E-2</v>
      </c>
      <c r="Q2313" s="14">
        <v>0.98699999999999999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50">
        <v>0.30847000000000002</v>
      </c>
      <c r="Y2313" s="14">
        <v>89</v>
      </c>
      <c r="Z2313" s="192">
        <v>0.53214000000000006</v>
      </c>
      <c r="AA2313" s="14">
        <v>110</v>
      </c>
      <c r="AD2313" s="153" t="s">
        <v>17</v>
      </c>
    </row>
    <row r="2314" spans="1:30" ht="15" x14ac:dyDescent="0.25">
      <c r="A2314" t="s">
        <v>143</v>
      </c>
      <c r="B2314" s="135" t="s">
        <v>189</v>
      </c>
      <c r="C2314" s="244">
        <v>41193</v>
      </c>
      <c r="D2314" s="244">
        <v>41449</v>
      </c>
      <c r="E2314">
        <v>2013</v>
      </c>
      <c r="F2314">
        <v>2</v>
      </c>
      <c r="G2314">
        <v>1</v>
      </c>
      <c r="H2314" s="148">
        <v>19.4715378</v>
      </c>
      <c r="I2314">
        <v>2.0032999999999999</v>
      </c>
      <c r="J2314" s="14" t="s">
        <v>17</v>
      </c>
      <c r="K2314" s="14" t="s">
        <v>17</v>
      </c>
      <c r="L2314" s="14">
        <v>6.18</v>
      </c>
      <c r="M2314" s="14" t="s">
        <v>17</v>
      </c>
      <c r="N2314" s="14">
        <v>41.38409</v>
      </c>
      <c r="O2314" s="14">
        <v>335.6585</v>
      </c>
      <c r="P2314" s="14">
        <v>8.5999999999999993E-2</v>
      </c>
      <c r="Q2314" s="14">
        <v>0.80400000000000005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50">
        <v>0.35148000000000001</v>
      </c>
      <c r="Y2314" s="14">
        <v>89</v>
      </c>
      <c r="Z2314" s="192">
        <v>0.28391500000000003</v>
      </c>
      <c r="AA2314" s="14">
        <v>110</v>
      </c>
      <c r="AD2314" s="153" t="s">
        <v>17</v>
      </c>
    </row>
    <row r="2315" spans="1:30" ht="15" x14ac:dyDescent="0.25">
      <c r="A2315" t="s">
        <v>143</v>
      </c>
      <c r="B2315" s="135" t="s">
        <v>189</v>
      </c>
      <c r="C2315" s="244">
        <v>41193</v>
      </c>
      <c r="D2315" s="244">
        <v>41449</v>
      </c>
      <c r="E2315">
        <v>2013</v>
      </c>
      <c r="F2315">
        <v>2</v>
      </c>
      <c r="G2315">
        <v>2</v>
      </c>
      <c r="H2315" s="148">
        <v>25.954254276923077</v>
      </c>
      <c r="I2315">
        <v>2.028</v>
      </c>
      <c r="J2315" s="14" t="s">
        <v>17</v>
      </c>
      <c r="K2315" s="14" t="s">
        <v>17</v>
      </c>
      <c r="L2315" s="14">
        <v>6.08</v>
      </c>
      <c r="M2315" s="14" t="s">
        <v>17</v>
      </c>
      <c r="N2315" s="14">
        <v>117.81010000000001</v>
      </c>
      <c r="O2315" s="14">
        <v>532.08500000000004</v>
      </c>
      <c r="P2315" s="14">
        <v>0.08</v>
      </c>
      <c r="Q2315" s="14">
        <v>0.872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50">
        <v>0.29415999999999998</v>
      </c>
      <c r="Y2315" s="14">
        <v>89</v>
      </c>
      <c r="Z2315" s="192">
        <v>0.34395500000000001</v>
      </c>
      <c r="AA2315" s="14">
        <v>110</v>
      </c>
      <c r="AD2315" s="153" t="s">
        <v>17</v>
      </c>
    </row>
    <row r="2316" spans="1:30" ht="15" x14ac:dyDescent="0.25">
      <c r="A2316" t="s">
        <v>143</v>
      </c>
      <c r="B2316" s="135" t="s">
        <v>189</v>
      </c>
      <c r="C2316" s="244">
        <v>41193</v>
      </c>
      <c r="D2316" s="244">
        <v>41449</v>
      </c>
      <c r="E2316">
        <v>2013</v>
      </c>
      <c r="F2316">
        <v>2</v>
      </c>
      <c r="G2316">
        <v>3</v>
      </c>
      <c r="H2316" s="148">
        <v>27.943781884615387</v>
      </c>
      <c r="I2316">
        <v>1.9935</v>
      </c>
      <c r="J2316" s="14" t="s">
        <v>17</v>
      </c>
      <c r="K2316" s="14" t="s">
        <v>17</v>
      </c>
      <c r="L2316" s="14">
        <v>5.97</v>
      </c>
      <c r="M2316" s="14" t="s">
        <v>17</v>
      </c>
      <c r="N2316" s="14">
        <v>83.792820000000006</v>
      </c>
      <c r="O2316" s="14">
        <v>440.43150000000003</v>
      </c>
      <c r="P2316" s="14">
        <v>8.5999999999999993E-2</v>
      </c>
      <c r="Q2316" s="14">
        <v>0.83299999999999996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50">
        <v>0.39544499999999999</v>
      </c>
      <c r="Y2316" s="14">
        <v>89</v>
      </c>
      <c r="Z2316" s="192">
        <v>0.35861500000000002</v>
      </c>
      <c r="AA2316" s="14">
        <v>110</v>
      </c>
      <c r="AD2316" s="153" t="s">
        <v>17</v>
      </c>
    </row>
    <row r="2317" spans="1:30" ht="15" x14ac:dyDescent="0.25">
      <c r="A2317" t="s">
        <v>143</v>
      </c>
      <c r="B2317" s="135" t="s">
        <v>189</v>
      </c>
      <c r="C2317" s="244">
        <v>41193</v>
      </c>
      <c r="D2317" s="244">
        <v>41449</v>
      </c>
      <c r="E2317">
        <v>2013</v>
      </c>
      <c r="F2317">
        <v>2</v>
      </c>
      <c r="G2317">
        <v>4</v>
      </c>
      <c r="H2317" s="148">
        <v>35.591950350000005</v>
      </c>
      <c r="I2317">
        <v>2.0937999999999999</v>
      </c>
      <c r="J2317" s="14" t="s">
        <v>17</v>
      </c>
      <c r="K2317" s="14" t="s">
        <v>17</v>
      </c>
      <c r="L2317" s="14">
        <v>5.63</v>
      </c>
      <c r="M2317" s="14" t="s">
        <v>17</v>
      </c>
      <c r="N2317" s="14">
        <v>61.493400000000001</v>
      </c>
      <c r="O2317" s="14">
        <v>453.74599999999998</v>
      </c>
      <c r="P2317" s="14">
        <v>7.6999999999999999E-2</v>
      </c>
      <c r="Q2317" s="14">
        <v>0.95799999999999996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50">
        <v>0.31605</v>
      </c>
      <c r="Y2317" s="14">
        <v>89</v>
      </c>
      <c r="Z2317" s="192">
        <v>0.38611500000000004</v>
      </c>
      <c r="AA2317" s="14">
        <v>110</v>
      </c>
      <c r="AD2317" s="153" t="s">
        <v>17</v>
      </c>
    </row>
    <row r="2318" spans="1:30" ht="15" x14ac:dyDescent="0.25">
      <c r="A2318" t="s">
        <v>143</v>
      </c>
      <c r="B2318" s="135" t="s">
        <v>189</v>
      </c>
      <c r="C2318" s="244">
        <v>41193</v>
      </c>
      <c r="D2318" s="244">
        <v>41449</v>
      </c>
      <c r="E2318">
        <v>2013</v>
      </c>
      <c r="F2318">
        <v>2</v>
      </c>
      <c r="G2318">
        <v>5</v>
      </c>
      <c r="H2318" s="148">
        <v>41.904049846153846</v>
      </c>
      <c r="I2318">
        <v>2.1217999999999999</v>
      </c>
      <c r="J2318" s="14" t="s">
        <v>17</v>
      </c>
      <c r="K2318" s="14" t="s">
        <v>17</v>
      </c>
      <c r="L2318" s="14">
        <v>5.51</v>
      </c>
      <c r="M2318" s="14" t="s">
        <v>17</v>
      </c>
      <c r="N2318" s="14">
        <v>108.25320000000001</v>
      </c>
      <c r="O2318" s="14">
        <v>491.81400000000002</v>
      </c>
      <c r="P2318" s="14">
        <v>0.104</v>
      </c>
      <c r="Q2318" s="14">
        <v>0.95499999999999996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50">
        <v>0.31900000000000001</v>
      </c>
      <c r="Y2318" s="14">
        <v>89</v>
      </c>
      <c r="Z2318" s="192">
        <v>0.52026000000000006</v>
      </c>
      <c r="AA2318" s="14">
        <v>110</v>
      </c>
      <c r="AD2318" s="153" t="s">
        <v>17</v>
      </c>
    </row>
    <row r="2319" spans="1:30" ht="15" x14ac:dyDescent="0.25">
      <c r="A2319" t="s">
        <v>143</v>
      </c>
      <c r="B2319" s="135" t="s">
        <v>189</v>
      </c>
      <c r="C2319" s="244">
        <v>41193</v>
      </c>
      <c r="D2319" s="244">
        <v>41449</v>
      </c>
      <c r="E2319">
        <v>2013</v>
      </c>
      <c r="F2319">
        <v>2</v>
      </c>
      <c r="G2319">
        <v>6</v>
      </c>
      <c r="H2319" s="148">
        <v>37.910802028846156</v>
      </c>
      <c r="I2319">
        <v>2.3868</v>
      </c>
      <c r="J2319" s="14" t="s">
        <v>17</v>
      </c>
      <c r="K2319" s="14" t="s">
        <v>17</v>
      </c>
      <c r="L2319" s="14">
        <v>4.84</v>
      </c>
      <c r="M2319" s="14" t="s">
        <v>17</v>
      </c>
      <c r="N2319" s="14">
        <v>107.5564</v>
      </c>
      <c r="O2319" s="14">
        <v>510.15499999999997</v>
      </c>
      <c r="P2319" s="14">
        <v>8.8999999999999996E-2</v>
      </c>
      <c r="Q2319" s="14">
        <v>0.97699999999999998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50">
        <v>0.28569500000000003</v>
      </c>
      <c r="Y2319" s="14">
        <v>89</v>
      </c>
      <c r="Z2319" s="192">
        <v>0.52549999999999997</v>
      </c>
      <c r="AA2319" s="14">
        <v>110</v>
      </c>
      <c r="AD2319" s="153" t="s">
        <v>17</v>
      </c>
    </row>
    <row r="2320" spans="1:30" ht="15" x14ac:dyDescent="0.25">
      <c r="A2320" t="s">
        <v>143</v>
      </c>
      <c r="B2320" s="135" t="s">
        <v>189</v>
      </c>
      <c r="C2320" s="244">
        <v>41193</v>
      </c>
      <c r="D2320" s="244">
        <v>41449</v>
      </c>
      <c r="E2320">
        <v>2013</v>
      </c>
      <c r="F2320">
        <v>2</v>
      </c>
      <c r="G2320">
        <v>7</v>
      </c>
      <c r="H2320" s="148">
        <v>39.74833246153846</v>
      </c>
      <c r="I2320">
        <v>2.5085999999999999</v>
      </c>
      <c r="J2320" s="14" t="s">
        <v>17</v>
      </c>
      <c r="K2320" s="14" t="s">
        <v>17</v>
      </c>
      <c r="L2320" s="14">
        <v>4.6500000000000004</v>
      </c>
      <c r="M2320" s="14" t="s">
        <v>17</v>
      </c>
      <c r="N2320" s="14">
        <v>119.0048</v>
      </c>
      <c r="O2320" s="14">
        <v>519.66</v>
      </c>
      <c r="P2320" s="14">
        <v>0.10299999999999999</v>
      </c>
      <c r="Q2320" s="14">
        <v>1.01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50">
        <v>0.34385500000000002</v>
      </c>
      <c r="Y2320" s="14">
        <v>89</v>
      </c>
      <c r="Z2320" s="192">
        <v>0.37546999999999997</v>
      </c>
      <c r="AA2320" s="14">
        <v>110</v>
      </c>
      <c r="AD2320" s="153" t="s">
        <v>17</v>
      </c>
    </row>
    <row r="2321" spans="1:30" ht="15" x14ac:dyDescent="0.25">
      <c r="A2321" t="s">
        <v>143</v>
      </c>
      <c r="B2321" s="135" t="s">
        <v>189</v>
      </c>
      <c r="C2321" s="244">
        <v>41193</v>
      </c>
      <c r="D2321" s="244">
        <v>41449</v>
      </c>
      <c r="E2321">
        <v>2013</v>
      </c>
      <c r="F2321">
        <v>2</v>
      </c>
      <c r="G2321">
        <v>8</v>
      </c>
      <c r="H2321" s="148">
        <v>33.87629995961538</v>
      </c>
      <c r="I2321">
        <v>2.0749</v>
      </c>
      <c r="J2321" s="14" t="s">
        <v>17</v>
      </c>
      <c r="K2321" s="14" t="s">
        <v>17</v>
      </c>
      <c r="L2321" s="14">
        <v>5.48</v>
      </c>
      <c r="M2321" s="14" t="s">
        <v>17</v>
      </c>
      <c r="N2321" s="14">
        <v>22.668510000000001</v>
      </c>
      <c r="O2321" s="14">
        <v>444.24099999999999</v>
      </c>
      <c r="P2321" s="14">
        <v>8.8999999999999996E-2</v>
      </c>
      <c r="Q2321" s="14">
        <v>0.84799999999999998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50">
        <v>0.319795</v>
      </c>
      <c r="Y2321" s="14">
        <v>89</v>
      </c>
      <c r="Z2321" s="192">
        <v>0.41403999999999996</v>
      </c>
      <c r="AA2321" s="14">
        <v>110</v>
      </c>
      <c r="AD2321" s="153" t="s">
        <v>17</v>
      </c>
    </row>
    <row r="2322" spans="1:30" ht="15" x14ac:dyDescent="0.25">
      <c r="A2322" t="s">
        <v>143</v>
      </c>
      <c r="B2322" s="135" t="s">
        <v>189</v>
      </c>
      <c r="C2322" s="244">
        <v>41193</v>
      </c>
      <c r="D2322" s="244">
        <v>41449</v>
      </c>
      <c r="E2322">
        <v>2013</v>
      </c>
      <c r="F2322">
        <v>2</v>
      </c>
      <c r="G2322">
        <v>9</v>
      </c>
      <c r="H2322" s="148">
        <v>39.884746465384623</v>
      </c>
      <c r="I2322">
        <v>2.2330999999999999</v>
      </c>
      <c r="J2322" s="14" t="s">
        <v>17</v>
      </c>
      <c r="K2322" s="14" t="s">
        <v>17</v>
      </c>
      <c r="L2322" s="14">
        <v>5.14</v>
      </c>
      <c r="M2322" s="14" t="s">
        <v>17</v>
      </c>
      <c r="N2322" s="14">
        <v>55.719439999999999</v>
      </c>
      <c r="O2322" s="14">
        <v>517.47500000000002</v>
      </c>
      <c r="P2322" s="14">
        <v>9.7000000000000003E-2</v>
      </c>
      <c r="Q2322" s="14">
        <v>0.92600000000000005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50">
        <v>0.31706999999999996</v>
      </c>
      <c r="Y2322" s="14">
        <v>89</v>
      </c>
      <c r="Z2322" s="192">
        <v>0.48928500000000003</v>
      </c>
      <c r="AA2322" s="14">
        <v>110</v>
      </c>
      <c r="AD2322" s="153" t="s">
        <v>17</v>
      </c>
    </row>
    <row r="2323" spans="1:30" ht="15" x14ac:dyDescent="0.25">
      <c r="A2323" t="s">
        <v>143</v>
      </c>
      <c r="B2323" s="135" t="s">
        <v>189</v>
      </c>
      <c r="C2323" s="244">
        <v>41193</v>
      </c>
      <c r="D2323" s="244">
        <v>41449</v>
      </c>
      <c r="E2323">
        <v>2013</v>
      </c>
      <c r="F2323">
        <v>2</v>
      </c>
      <c r="G2323">
        <v>10</v>
      </c>
      <c r="H2323" s="148">
        <v>46.375831488461543</v>
      </c>
      <c r="I2323">
        <v>2.0594999999999999</v>
      </c>
      <c r="J2323" s="14" t="s">
        <v>17</v>
      </c>
      <c r="K2323" s="14" t="s">
        <v>17</v>
      </c>
      <c r="L2323" s="14">
        <v>5.13</v>
      </c>
      <c r="M2323" s="14" t="s">
        <v>17</v>
      </c>
      <c r="N2323" s="14">
        <v>128.66120000000001</v>
      </c>
      <c r="O2323" s="14">
        <v>616.62</v>
      </c>
      <c r="P2323" s="14">
        <v>0.11</v>
      </c>
      <c r="Q2323" s="14">
        <v>1.07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50">
        <v>0.27842</v>
      </c>
      <c r="Y2323" s="14">
        <v>89</v>
      </c>
      <c r="Z2323" s="192">
        <v>0.41531000000000001</v>
      </c>
      <c r="AA2323" s="14">
        <v>110</v>
      </c>
      <c r="AD2323" s="153" t="s">
        <v>17</v>
      </c>
    </row>
    <row r="2324" spans="1:30" ht="15" x14ac:dyDescent="0.25">
      <c r="A2324" t="s">
        <v>143</v>
      </c>
      <c r="B2324" s="135" t="s">
        <v>189</v>
      </c>
      <c r="C2324" s="244">
        <v>41193</v>
      </c>
      <c r="D2324" s="244">
        <v>41449</v>
      </c>
      <c r="E2324">
        <v>2013</v>
      </c>
      <c r="F2324">
        <v>2</v>
      </c>
      <c r="G2324">
        <v>11</v>
      </c>
      <c r="H2324" s="148">
        <v>37.848618034615384</v>
      </c>
      <c r="I2324">
        <v>2.0878999999999999</v>
      </c>
      <c r="J2324" s="14" t="s">
        <v>17</v>
      </c>
      <c r="K2324" s="14" t="s">
        <v>17</v>
      </c>
      <c r="L2324" s="14">
        <v>5.04</v>
      </c>
      <c r="M2324" s="14" t="s">
        <v>17</v>
      </c>
      <c r="N2324" s="14">
        <v>157.4314</v>
      </c>
      <c r="O2324" s="14">
        <v>605.19500000000005</v>
      </c>
      <c r="P2324" s="14">
        <v>0.111</v>
      </c>
      <c r="Q2324" s="14">
        <v>1.1399999999999999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50">
        <v>0.375305</v>
      </c>
      <c r="Y2324" s="14">
        <v>89</v>
      </c>
      <c r="Z2324" s="192">
        <v>0.63638499999999998</v>
      </c>
      <c r="AA2324" s="14">
        <v>110</v>
      </c>
      <c r="AD2324" s="153" t="s">
        <v>17</v>
      </c>
    </row>
    <row r="2325" spans="1:30" ht="15" x14ac:dyDescent="0.25">
      <c r="A2325" t="s">
        <v>143</v>
      </c>
      <c r="B2325" s="135" t="s">
        <v>189</v>
      </c>
      <c r="C2325" s="244">
        <v>41193</v>
      </c>
      <c r="D2325" s="244">
        <v>41449</v>
      </c>
      <c r="E2325">
        <v>2013</v>
      </c>
      <c r="F2325">
        <v>2</v>
      </c>
      <c r="G2325">
        <v>12</v>
      </c>
      <c r="H2325" s="148">
        <v>36.818222988461535</v>
      </c>
      <c r="I2325">
        <v>2.0663999999999998</v>
      </c>
      <c r="J2325" s="14" t="s">
        <v>17</v>
      </c>
      <c r="K2325" s="14" t="s">
        <v>17</v>
      </c>
      <c r="L2325" s="14">
        <v>4.83</v>
      </c>
      <c r="M2325" s="14" t="s">
        <v>17</v>
      </c>
      <c r="N2325" s="14">
        <v>150.46289999999999</v>
      </c>
      <c r="O2325" s="14">
        <v>397.47149999999999</v>
      </c>
      <c r="P2325" s="14">
        <v>0.11899999999999999</v>
      </c>
      <c r="Q2325" s="14">
        <v>1.07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50">
        <v>0.34250999999999998</v>
      </c>
      <c r="Y2325" s="14">
        <v>89</v>
      </c>
      <c r="Z2325" s="192">
        <v>0.45282500000000003</v>
      </c>
      <c r="AA2325" s="14">
        <v>110</v>
      </c>
      <c r="AD2325" s="153" t="s">
        <v>17</v>
      </c>
    </row>
    <row r="2326" spans="1:30" ht="15" x14ac:dyDescent="0.25">
      <c r="A2326" t="s">
        <v>143</v>
      </c>
      <c r="B2326" s="135" t="s">
        <v>189</v>
      </c>
      <c r="C2326" s="244">
        <v>41193</v>
      </c>
      <c r="D2326" s="244">
        <v>41449</v>
      </c>
      <c r="E2326">
        <v>2013</v>
      </c>
      <c r="F2326">
        <v>2</v>
      </c>
      <c r="G2326">
        <v>13</v>
      </c>
      <c r="H2326" s="148">
        <v>45.847360730769239</v>
      </c>
      <c r="I2326">
        <v>2.6253000000000002</v>
      </c>
      <c r="J2326" s="14" t="s">
        <v>17</v>
      </c>
      <c r="K2326" s="14" t="s">
        <v>17</v>
      </c>
      <c r="L2326" s="14">
        <v>4.62</v>
      </c>
      <c r="M2326" s="14" t="s">
        <v>17</v>
      </c>
      <c r="N2326" s="14">
        <v>164.9973</v>
      </c>
      <c r="O2326" s="14">
        <v>507.79500000000002</v>
      </c>
      <c r="P2326" s="14">
        <v>0.123</v>
      </c>
      <c r="Q2326" s="14">
        <v>1.05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50">
        <v>0.22894000000000003</v>
      </c>
      <c r="Y2326" s="14">
        <v>89</v>
      </c>
      <c r="Z2326" s="192">
        <v>0.58169000000000004</v>
      </c>
      <c r="AA2326" s="14">
        <v>110</v>
      </c>
      <c r="AD2326" s="153" t="s">
        <v>17</v>
      </c>
    </row>
    <row r="2327" spans="1:30" ht="15" x14ac:dyDescent="0.25">
      <c r="A2327" t="s">
        <v>143</v>
      </c>
      <c r="B2327" s="135" t="s">
        <v>189</v>
      </c>
      <c r="C2327" s="244">
        <v>41193</v>
      </c>
      <c r="D2327" s="244">
        <v>41449</v>
      </c>
      <c r="E2327">
        <v>2013</v>
      </c>
      <c r="F2327">
        <v>2</v>
      </c>
      <c r="G2327">
        <v>14</v>
      </c>
      <c r="H2327" s="148">
        <v>38.046686192307696</v>
      </c>
      <c r="I2327">
        <v>2.294</v>
      </c>
      <c r="J2327" s="14" t="s">
        <v>17</v>
      </c>
      <c r="K2327" s="14" t="s">
        <v>17</v>
      </c>
      <c r="L2327" s="14">
        <v>4.9400000000000004</v>
      </c>
      <c r="M2327" s="14" t="s">
        <v>17</v>
      </c>
      <c r="N2327" s="14">
        <v>118.6065</v>
      </c>
      <c r="O2327" s="14">
        <v>512.75</v>
      </c>
      <c r="P2327" s="14">
        <v>0.107</v>
      </c>
      <c r="Q2327" s="14">
        <v>1.02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50">
        <v>0.36880499999999999</v>
      </c>
      <c r="Y2327" s="14">
        <v>89</v>
      </c>
      <c r="Z2327" s="192">
        <v>0.37294499999999997</v>
      </c>
      <c r="AA2327" s="14">
        <v>110</v>
      </c>
      <c r="AD2327" s="153" t="s">
        <v>17</v>
      </c>
    </row>
    <row r="2328" spans="1:30" ht="15" x14ac:dyDescent="0.25">
      <c r="A2328" t="s">
        <v>143</v>
      </c>
      <c r="B2328" s="135" t="s">
        <v>189</v>
      </c>
      <c r="C2328" s="244">
        <v>41193</v>
      </c>
      <c r="D2328" s="244">
        <v>41449</v>
      </c>
      <c r="E2328">
        <v>2013</v>
      </c>
      <c r="F2328">
        <v>3</v>
      </c>
      <c r="G2328">
        <v>1</v>
      </c>
      <c r="H2328" s="148">
        <v>27.001886936538462</v>
      </c>
      <c r="I2328">
        <v>2.0028000000000001</v>
      </c>
      <c r="J2328" s="14" t="s">
        <v>17</v>
      </c>
      <c r="K2328" s="14" t="s">
        <v>17</v>
      </c>
      <c r="L2328" s="14">
        <v>6.14</v>
      </c>
      <c r="M2328" s="14" t="s">
        <v>17</v>
      </c>
      <c r="N2328" s="14">
        <v>32.524050000000003</v>
      </c>
      <c r="O2328" s="14">
        <v>365.89350000000002</v>
      </c>
      <c r="P2328" s="14">
        <v>7.3999999999999996E-2</v>
      </c>
      <c r="Q2328" s="14">
        <v>0.76600000000000001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50">
        <v>0.38376500000000002</v>
      </c>
      <c r="Y2328" s="14">
        <v>89</v>
      </c>
      <c r="Z2328" s="192">
        <v>0.31460500000000002</v>
      </c>
      <c r="AA2328" s="14">
        <v>110</v>
      </c>
      <c r="AD2328" s="153" t="s">
        <v>17</v>
      </c>
    </row>
    <row r="2329" spans="1:30" ht="15" x14ac:dyDescent="0.25">
      <c r="A2329" t="s">
        <v>143</v>
      </c>
      <c r="B2329" s="135" t="s">
        <v>189</v>
      </c>
      <c r="C2329" s="244">
        <v>41193</v>
      </c>
      <c r="D2329" s="244">
        <v>41449</v>
      </c>
      <c r="E2329">
        <v>2013</v>
      </c>
      <c r="F2329">
        <v>3</v>
      </c>
      <c r="G2329">
        <v>2</v>
      </c>
      <c r="H2329" s="148">
        <v>25.093010250000003</v>
      </c>
      <c r="I2329">
        <v>2.0249999999999999</v>
      </c>
      <c r="J2329" s="14" t="s">
        <v>17</v>
      </c>
      <c r="K2329" s="14" t="s">
        <v>17</v>
      </c>
      <c r="L2329" s="14">
        <v>5.87</v>
      </c>
      <c r="M2329" s="14" t="s">
        <v>17</v>
      </c>
      <c r="N2329" s="14">
        <v>116.91419999999999</v>
      </c>
      <c r="O2329" s="14">
        <v>495.22750000000002</v>
      </c>
      <c r="P2329" s="14">
        <v>9.4E-2</v>
      </c>
      <c r="Q2329" s="14">
        <v>0.85499999999999998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50">
        <v>0.41469</v>
      </c>
      <c r="Y2329" s="14">
        <v>89</v>
      </c>
      <c r="Z2329" s="192">
        <v>0.34578500000000001</v>
      </c>
      <c r="AA2329" s="14">
        <v>110</v>
      </c>
      <c r="AD2329" s="153" t="s">
        <v>17</v>
      </c>
    </row>
    <row r="2330" spans="1:30" ht="15" x14ac:dyDescent="0.25">
      <c r="A2330" t="s">
        <v>143</v>
      </c>
      <c r="B2330" s="135" t="s">
        <v>189</v>
      </c>
      <c r="C2330" s="244">
        <v>41193</v>
      </c>
      <c r="D2330" s="244">
        <v>41449</v>
      </c>
      <c r="E2330">
        <v>2013</v>
      </c>
      <c r="F2330">
        <v>3</v>
      </c>
      <c r="G2330">
        <v>3</v>
      </c>
      <c r="H2330" s="148">
        <v>28.178293846153846</v>
      </c>
      <c r="I2330">
        <v>1.9965999999999999</v>
      </c>
      <c r="J2330" s="14" t="s">
        <v>17</v>
      </c>
      <c r="K2330" s="14" t="s">
        <v>17</v>
      </c>
      <c r="L2330" s="14">
        <v>5.58</v>
      </c>
      <c r="M2330" s="14" t="s">
        <v>17</v>
      </c>
      <c r="N2330" s="14">
        <v>149.26830000000001</v>
      </c>
      <c r="O2330" s="14">
        <v>666.48500000000001</v>
      </c>
      <c r="P2330" s="14">
        <v>0.109</v>
      </c>
      <c r="Q2330" s="14">
        <v>1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50">
        <v>0.42118500000000003</v>
      </c>
      <c r="Y2330" s="14">
        <v>89</v>
      </c>
      <c r="Z2330" s="192">
        <v>0.42027999999999999</v>
      </c>
      <c r="AA2330" s="14">
        <v>110</v>
      </c>
      <c r="AD2330" s="153" t="s">
        <v>17</v>
      </c>
    </row>
    <row r="2331" spans="1:30" ht="15" x14ac:dyDescent="0.25">
      <c r="A2331" t="s">
        <v>143</v>
      </c>
      <c r="B2331" s="135" t="s">
        <v>189</v>
      </c>
      <c r="C2331" s="244">
        <v>41193</v>
      </c>
      <c r="D2331" s="244">
        <v>41449</v>
      </c>
      <c r="E2331">
        <v>2013</v>
      </c>
      <c r="F2331">
        <v>3</v>
      </c>
      <c r="G2331">
        <v>4</v>
      </c>
      <c r="H2331" s="148">
        <v>36.227511692307694</v>
      </c>
      <c r="I2331">
        <v>2.0871</v>
      </c>
      <c r="J2331" s="14" t="s">
        <v>17</v>
      </c>
      <c r="K2331" s="14" t="s">
        <v>17</v>
      </c>
      <c r="L2331" s="14">
        <v>5.28</v>
      </c>
      <c r="M2331" s="14" t="s">
        <v>17</v>
      </c>
      <c r="N2331" s="14">
        <v>113.2308</v>
      </c>
      <c r="O2331" s="14">
        <v>551.36500000000001</v>
      </c>
      <c r="P2331" s="14">
        <v>0.1</v>
      </c>
      <c r="Q2331" s="14">
        <v>0.98599999999999999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50">
        <v>0.35722999999999999</v>
      </c>
      <c r="Y2331" s="14">
        <v>89</v>
      </c>
      <c r="Z2331" s="192">
        <v>0.46923500000000001</v>
      </c>
      <c r="AA2331" s="14">
        <v>110</v>
      </c>
      <c r="AD2331" s="153" t="s">
        <v>17</v>
      </c>
    </row>
    <row r="2332" spans="1:30" ht="15" x14ac:dyDescent="0.25">
      <c r="A2332" t="s">
        <v>143</v>
      </c>
      <c r="B2332" s="135" t="s">
        <v>189</v>
      </c>
      <c r="C2332" s="244">
        <v>41193</v>
      </c>
      <c r="D2332" s="244">
        <v>41449</v>
      </c>
      <c r="E2332">
        <v>2013</v>
      </c>
      <c r="F2332">
        <v>3</v>
      </c>
      <c r="G2332">
        <v>5</v>
      </c>
      <c r="H2332" s="148">
        <v>40.664122823076923</v>
      </c>
      <c r="I2332">
        <v>2.3403999999999998</v>
      </c>
      <c r="J2332" s="14" t="s">
        <v>17</v>
      </c>
      <c r="K2332" s="14" t="s">
        <v>17</v>
      </c>
      <c r="L2332" s="14">
        <v>5.19</v>
      </c>
      <c r="M2332" s="14" t="s">
        <v>17</v>
      </c>
      <c r="N2332" s="14">
        <v>119.60209999999999</v>
      </c>
      <c r="O2332" s="14">
        <v>479.99</v>
      </c>
      <c r="P2332" s="14">
        <v>9.4E-2</v>
      </c>
      <c r="Q2332" s="14">
        <v>0.90800000000000003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50">
        <v>0.2092</v>
      </c>
      <c r="Y2332" s="14">
        <v>89</v>
      </c>
      <c r="Z2332" s="192">
        <v>0.38184000000000001</v>
      </c>
      <c r="AA2332" s="14">
        <v>110</v>
      </c>
      <c r="AD2332" s="153" t="s">
        <v>17</v>
      </c>
    </row>
    <row r="2333" spans="1:30" ht="15" x14ac:dyDescent="0.25">
      <c r="A2333" t="s">
        <v>143</v>
      </c>
      <c r="B2333" s="135" t="s">
        <v>189</v>
      </c>
      <c r="C2333" s="244">
        <v>41193</v>
      </c>
      <c r="D2333" s="244">
        <v>41449</v>
      </c>
      <c r="E2333">
        <v>2013</v>
      </c>
      <c r="F2333">
        <v>3</v>
      </c>
      <c r="G2333">
        <v>6</v>
      </c>
      <c r="H2333" s="148">
        <v>39.207313073076932</v>
      </c>
      <c r="I2333">
        <v>2.2172999999999998</v>
      </c>
      <c r="J2333" s="14" t="s">
        <v>17</v>
      </c>
      <c r="K2333" s="14" t="s">
        <v>17</v>
      </c>
      <c r="L2333" s="14">
        <v>4.92</v>
      </c>
      <c r="M2333" s="14" t="s">
        <v>17</v>
      </c>
      <c r="N2333" s="14">
        <v>94.743430000000004</v>
      </c>
      <c r="O2333" s="14">
        <v>502.27499999999998</v>
      </c>
      <c r="P2333" s="14">
        <v>0.10100000000000001</v>
      </c>
      <c r="Q2333" s="14">
        <v>0.99199999999999999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50">
        <v>0.32799499999999998</v>
      </c>
      <c r="Y2333" s="14">
        <v>89</v>
      </c>
      <c r="Z2333" s="192">
        <v>0.46829500000000002</v>
      </c>
      <c r="AA2333" s="14">
        <v>110</v>
      </c>
      <c r="AD2333" s="153" t="s">
        <v>17</v>
      </c>
    </row>
    <row r="2334" spans="1:30" ht="15" x14ac:dyDescent="0.25">
      <c r="A2334" t="s">
        <v>143</v>
      </c>
      <c r="B2334" s="135" t="s">
        <v>189</v>
      </c>
      <c r="C2334" s="244">
        <v>41193</v>
      </c>
      <c r="D2334" s="244">
        <v>41449</v>
      </c>
      <c r="E2334">
        <v>2013</v>
      </c>
      <c r="F2334">
        <v>3</v>
      </c>
      <c r="G2334">
        <v>7</v>
      </c>
      <c r="H2334" s="148">
        <v>39.417980123076923</v>
      </c>
      <c r="I2334">
        <v>2.3917000000000002</v>
      </c>
      <c r="J2334" s="14" t="s">
        <v>17</v>
      </c>
      <c r="K2334" s="14" t="s">
        <v>17</v>
      </c>
      <c r="L2334" s="14">
        <v>4.84</v>
      </c>
      <c r="M2334" s="14" t="s">
        <v>17</v>
      </c>
      <c r="N2334" s="14">
        <v>108.05410000000001</v>
      </c>
      <c r="O2334" s="14">
        <v>521.64499999999998</v>
      </c>
      <c r="P2334" s="14">
        <v>9.9000000000000005E-2</v>
      </c>
      <c r="Q2334" s="14">
        <v>0.93799999999999994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50">
        <v>0.22011</v>
      </c>
      <c r="Y2334" s="14">
        <v>89</v>
      </c>
      <c r="Z2334" s="192">
        <v>0.52726000000000006</v>
      </c>
      <c r="AA2334" s="14">
        <v>110</v>
      </c>
      <c r="AD2334" s="153" t="s">
        <v>17</v>
      </c>
    </row>
    <row r="2335" spans="1:30" ht="15" x14ac:dyDescent="0.25">
      <c r="A2335" t="s">
        <v>143</v>
      </c>
      <c r="B2335" s="135" t="s">
        <v>189</v>
      </c>
      <c r="C2335" s="244">
        <v>41193</v>
      </c>
      <c r="D2335" s="244">
        <v>41449</v>
      </c>
      <c r="E2335">
        <v>2013</v>
      </c>
      <c r="F2335">
        <v>3</v>
      </c>
      <c r="G2335">
        <v>8</v>
      </c>
      <c r="H2335" s="148">
        <v>39.233972630769237</v>
      </c>
      <c r="I2335">
        <v>2.3485999999999998</v>
      </c>
      <c r="J2335" s="14" t="s">
        <v>17</v>
      </c>
      <c r="K2335" s="14" t="s">
        <v>17</v>
      </c>
      <c r="L2335" s="14">
        <v>5.18</v>
      </c>
      <c r="M2335" s="14" t="s">
        <v>17</v>
      </c>
      <c r="N2335" s="14">
        <v>35.211930000000002</v>
      </c>
      <c r="O2335" s="14">
        <v>496.76799999999997</v>
      </c>
      <c r="P2335" s="14">
        <v>9.0999999999999998E-2</v>
      </c>
      <c r="Q2335" s="14">
        <v>0.83199999999999996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50">
        <v>0.368145</v>
      </c>
      <c r="Y2335" s="14">
        <v>89</v>
      </c>
      <c r="Z2335" s="192">
        <v>0.379075</v>
      </c>
      <c r="AA2335" s="14">
        <v>110</v>
      </c>
      <c r="AD2335" s="153" t="s">
        <v>17</v>
      </c>
    </row>
    <row r="2336" spans="1:30" ht="15" x14ac:dyDescent="0.25">
      <c r="A2336" t="s">
        <v>143</v>
      </c>
      <c r="B2336" s="135" t="s">
        <v>189</v>
      </c>
      <c r="C2336" s="244">
        <v>41193</v>
      </c>
      <c r="D2336" s="244">
        <v>41449</v>
      </c>
      <c r="E2336">
        <v>2013</v>
      </c>
      <c r="F2336">
        <v>3</v>
      </c>
      <c r="G2336">
        <v>9</v>
      </c>
      <c r="H2336" s="148">
        <v>37.647471357692311</v>
      </c>
      <c r="I2336">
        <v>2.2117</v>
      </c>
      <c r="J2336" s="14" t="s">
        <v>17</v>
      </c>
      <c r="K2336" s="14" t="s">
        <v>17</v>
      </c>
      <c r="L2336" s="14">
        <v>5.1100000000000003</v>
      </c>
      <c r="M2336" s="14" t="s">
        <v>17</v>
      </c>
      <c r="N2336" s="14">
        <v>106.06310000000001</v>
      </c>
      <c r="O2336" s="14">
        <v>522.69500000000005</v>
      </c>
      <c r="P2336" s="14">
        <v>0.113</v>
      </c>
      <c r="Q2336" s="14">
        <v>1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50">
        <v>0.31170500000000001</v>
      </c>
      <c r="Y2336" s="14">
        <v>89</v>
      </c>
      <c r="Z2336" s="192">
        <v>0.40295999999999998</v>
      </c>
      <c r="AA2336" s="14">
        <v>110</v>
      </c>
      <c r="AD2336" s="153" t="s">
        <v>17</v>
      </c>
    </row>
    <row r="2337" spans="1:30" ht="15" x14ac:dyDescent="0.25">
      <c r="A2337" t="s">
        <v>143</v>
      </c>
      <c r="B2337" s="135" t="s">
        <v>189</v>
      </c>
      <c r="C2337" s="244">
        <v>41193</v>
      </c>
      <c r="D2337" s="244">
        <v>41449</v>
      </c>
      <c r="E2337">
        <v>2013</v>
      </c>
      <c r="F2337">
        <v>3</v>
      </c>
      <c r="G2337">
        <v>10</v>
      </c>
      <c r="H2337" s="148">
        <v>29.961625586538464</v>
      </c>
      <c r="I2337">
        <v>2.1076000000000001</v>
      </c>
      <c r="J2337" s="14" t="s">
        <v>17</v>
      </c>
      <c r="K2337" s="14" t="s">
        <v>17</v>
      </c>
      <c r="L2337" s="14">
        <v>5.09</v>
      </c>
      <c r="M2337" s="14" t="s">
        <v>17</v>
      </c>
      <c r="N2337" s="14">
        <v>135.13200000000001</v>
      </c>
      <c r="O2337" s="14">
        <v>640.54999999999995</v>
      </c>
      <c r="P2337" s="14">
        <v>0.109</v>
      </c>
      <c r="Q2337" s="14">
        <v>0.99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50">
        <v>0.31718000000000002</v>
      </c>
      <c r="Y2337" s="14">
        <v>89</v>
      </c>
      <c r="Z2337" s="192">
        <v>0.46354499999999998</v>
      </c>
      <c r="AA2337" s="14">
        <v>110</v>
      </c>
      <c r="AD2337" s="153" t="s">
        <v>17</v>
      </c>
    </row>
    <row r="2338" spans="1:30" ht="15" x14ac:dyDescent="0.25">
      <c r="A2338" t="s">
        <v>143</v>
      </c>
      <c r="B2338" s="135" t="s">
        <v>189</v>
      </c>
      <c r="C2338" s="244">
        <v>41193</v>
      </c>
      <c r="D2338" s="244">
        <v>41449</v>
      </c>
      <c r="E2338">
        <v>2013</v>
      </c>
      <c r="F2338">
        <v>3</v>
      </c>
      <c r="G2338">
        <v>11</v>
      </c>
      <c r="H2338" s="148">
        <v>31.780571815384615</v>
      </c>
      <c r="I2338">
        <v>2.2511999999999999</v>
      </c>
      <c r="J2338" s="14" t="s">
        <v>17</v>
      </c>
      <c r="K2338" s="14" t="s">
        <v>17</v>
      </c>
      <c r="L2338" s="14">
        <v>5</v>
      </c>
      <c r="M2338" s="14" t="s">
        <v>17</v>
      </c>
      <c r="N2338" s="14">
        <v>118.8056</v>
      </c>
      <c r="O2338" s="14">
        <v>586.67999999999995</v>
      </c>
      <c r="P2338" s="14">
        <v>0.1</v>
      </c>
      <c r="Q2338" s="14">
        <v>0.95199999999999996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50">
        <v>0.339675</v>
      </c>
      <c r="Y2338" s="14">
        <v>89</v>
      </c>
      <c r="Z2338" s="192">
        <v>0.37211499999999997</v>
      </c>
      <c r="AA2338" s="14">
        <v>110</v>
      </c>
      <c r="AD2338" s="153" t="s">
        <v>17</v>
      </c>
    </row>
    <row r="2339" spans="1:30" ht="15" x14ac:dyDescent="0.25">
      <c r="A2339" t="s">
        <v>143</v>
      </c>
      <c r="B2339" s="135" t="s">
        <v>189</v>
      </c>
      <c r="C2339" s="244">
        <v>41193</v>
      </c>
      <c r="D2339" s="244">
        <v>41449</v>
      </c>
      <c r="E2339">
        <v>2013</v>
      </c>
      <c r="F2339">
        <v>3</v>
      </c>
      <c r="G2339">
        <v>12</v>
      </c>
      <c r="H2339" s="148">
        <v>36.378916199999999</v>
      </c>
      <c r="I2339">
        <v>2.1105</v>
      </c>
      <c r="J2339" s="14" t="s">
        <v>17</v>
      </c>
      <c r="K2339" s="14" t="s">
        <v>17</v>
      </c>
      <c r="L2339" s="14">
        <v>5.19</v>
      </c>
      <c r="M2339" s="14" t="s">
        <v>17</v>
      </c>
      <c r="N2339" s="14">
        <v>153.34979999999999</v>
      </c>
      <c r="O2339" s="14">
        <v>374.76400000000001</v>
      </c>
      <c r="P2339" s="14">
        <v>9.9000000000000005E-2</v>
      </c>
      <c r="Q2339" s="14">
        <v>0.999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50">
        <v>0.28323999999999999</v>
      </c>
      <c r="Y2339" s="14">
        <v>89</v>
      </c>
      <c r="Z2339" s="192">
        <v>0.57103999999999999</v>
      </c>
      <c r="AA2339" s="14">
        <v>110</v>
      </c>
      <c r="AD2339" s="153" t="s">
        <v>17</v>
      </c>
    </row>
    <row r="2340" spans="1:30" ht="15" x14ac:dyDescent="0.25">
      <c r="A2340" t="s">
        <v>143</v>
      </c>
      <c r="B2340" s="135" t="s">
        <v>189</v>
      </c>
      <c r="C2340" s="244">
        <v>41193</v>
      </c>
      <c r="D2340" s="244">
        <v>41449</v>
      </c>
      <c r="E2340">
        <v>2013</v>
      </c>
      <c r="F2340">
        <v>3</v>
      </c>
      <c r="G2340">
        <v>13</v>
      </c>
      <c r="H2340" s="148">
        <v>34.93669486153847</v>
      </c>
      <c r="I2340">
        <v>2.3778999999999999</v>
      </c>
      <c r="J2340" s="14" t="s">
        <v>17</v>
      </c>
      <c r="K2340" s="14" t="s">
        <v>17</v>
      </c>
      <c r="L2340" s="14">
        <v>4.87</v>
      </c>
      <c r="M2340" s="14" t="s">
        <v>17</v>
      </c>
      <c r="N2340" s="14">
        <v>165.3955</v>
      </c>
      <c r="O2340" s="14">
        <v>575.495</v>
      </c>
      <c r="P2340" s="14">
        <v>0.10199999999999999</v>
      </c>
      <c r="Q2340" s="14">
        <v>0.97299999999999998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50">
        <v>0.47282999999999997</v>
      </c>
      <c r="Y2340" s="14">
        <v>89</v>
      </c>
      <c r="Z2340" s="192">
        <v>0.57655499999999993</v>
      </c>
      <c r="AA2340" s="14">
        <v>110</v>
      </c>
      <c r="AD2340" s="153" t="s">
        <v>17</v>
      </c>
    </row>
    <row r="2341" spans="1:30" ht="15" x14ac:dyDescent="0.25">
      <c r="A2341" t="s">
        <v>143</v>
      </c>
      <c r="B2341" s="135" t="s">
        <v>189</v>
      </c>
      <c r="C2341" s="244">
        <v>41193</v>
      </c>
      <c r="D2341" s="244">
        <v>41449</v>
      </c>
      <c r="E2341">
        <v>2013</v>
      </c>
      <c r="F2341">
        <v>3</v>
      </c>
      <c r="G2341">
        <v>14</v>
      </c>
      <c r="H2341" s="148">
        <v>42.510555830769228</v>
      </c>
      <c r="I2341">
        <v>1.9803999999999999</v>
      </c>
      <c r="J2341" s="14" t="s">
        <v>17</v>
      </c>
      <c r="K2341" s="14" t="s">
        <v>17</v>
      </c>
      <c r="L2341" s="14">
        <v>5.39</v>
      </c>
      <c r="M2341" s="14" t="s">
        <v>17</v>
      </c>
      <c r="N2341" s="14">
        <v>72.991540000000001</v>
      </c>
      <c r="O2341" s="14">
        <v>443.0865</v>
      </c>
      <c r="P2341" s="14">
        <v>9.8000000000000004E-2</v>
      </c>
      <c r="Q2341" s="14">
        <v>0.92700000000000005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50">
        <v>0.40846499999999997</v>
      </c>
      <c r="Y2341" s="14">
        <v>89</v>
      </c>
      <c r="Z2341" s="192">
        <v>0.53713499999999992</v>
      </c>
      <c r="AA2341" s="14">
        <v>110</v>
      </c>
      <c r="AD2341" s="153" t="s">
        <v>17</v>
      </c>
    </row>
    <row r="2342" spans="1:30" ht="15" x14ac:dyDescent="0.25">
      <c r="A2342" t="s">
        <v>143</v>
      </c>
      <c r="B2342" s="135" t="s">
        <v>189</v>
      </c>
      <c r="C2342" s="244">
        <v>41193</v>
      </c>
      <c r="D2342" s="244">
        <v>41449</v>
      </c>
      <c r="E2342">
        <v>2013</v>
      </c>
      <c r="F2342">
        <v>4</v>
      </c>
      <c r="G2342">
        <v>1</v>
      </c>
      <c r="H2342" s="148">
        <v>25.813484273076924</v>
      </c>
      <c r="I2342">
        <v>1.9617</v>
      </c>
      <c r="J2342" s="14" t="s">
        <v>17</v>
      </c>
      <c r="K2342" s="14" t="s">
        <v>17</v>
      </c>
      <c r="L2342" s="14">
        <v>6.16</v>
      </c>
      <c r="M2342" s="14" t="s">
        <v>17</v>
      </c>
      <c r="N2342" s="14">
        <v>35.659910000000004</v>
      </c>
      <c r="O2342" s="14">
        <v>398.06650000000002</v>
      </c>
      <c r="P2342" s="14">
        <v>8.6999999999999994E-2</v>
      </c>
      <c r="Q2342" s="14">
        <v>0.83399999999999996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50">
        <v>0.37942500000000001</v>
      </c>
      <c r="Y2342" s="14">
        <v>89</v>
      </c>
      <c r="Z2342" s="192">
        <v>0.34524500000000002</v>
      </c>
      <c r="AA2342" s="14">
        <v>110</v>
      </c>
      <c r="AD2342" s="153" t="s">
        <v>17</v>
      </c>
    </row>
    <row r="2343" spans="1:30" ht="15" x14ac:dyDescent="0.25">
      <c r="A2343" t="s">
        <v>143</v>
      </c>
      <c r="B2343" s="135" t="s">
        <v>189</v>
      </c>
      <c r="C2343" s="244">
        <v>41193</v>
      </c>
      <c r="D2343" s="244">
        <v>41449</v>
      </c>
      <c r="E2343">
        <v>2013</v>
      </c>
      <c r="F2343">
        <v>4</v>
      </c>
      <c r="G2343">
        <v>2</v>
      </c>
      <c r="H2343" s="148">
        <v>26.384216607692309</v>
      </c>
      <c r="I2343">
        <v>1.9685999999999999</v>
      </c>
      <c r="J2343" s="14" t="s">
        <v>17</v>
      </c>
      <c r="K2343" s="14" t="s">
        <v>17</v>
      </c>
      <c r="L2343" s="14">
        <v>5.97</v>
      </c>
      <c r="M2343" s="14" t="s">
        <v>17</v>
      </c>
      <c r="N2343" s="14">
        <v>128.8603</v>
      </c>
      <c r="O2343" s="14">
        <v>576.41</v>
      </c>
      <c r="P2343" s="14">
        <v>8.6999999999999994E-2</v>
      </c>
      <c r="Q2343" s="14">
        <v>0.85499999999999998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50">
        <v>0.316575</v>
      </c>
      <c r="Y2343" s="14">
        <v>89</v>
      </c>
      <c r="Z2343" s="192">
        <v>0.35446</v>
      </c>
      <c r="AA2343" s="14">
        <v>110</v>
      </c>
      <c r="AD2343" s="153" t="s">
        <v>17</v>
      </c>
    </row>
    <row r="2344" spans="1:30" ht="15" x14ac:dyDescent="0.25">
      <c r="A2344" t="s">
        <v>143</v>
      </c>
      <c r="B2344" s="135" t="s">
        <v>189</v>
      </c>
      <c r="C2344" s="244">
        <v>41193</v>
      </c>
      <c r="D2344" s="244">
        <v>41449</v>
      </c>
      <c r="E2344">
        <v>2013</v>
      </c>
      <c r="F2344">
        <v>4</v>
      </c>
      <c r="G2344">
        <v>3</v>
      </c>
      <c r="H2344" s="148">
        <v>22.456409313461538</v>
      </c>
      <c r="I2344">
        <v>2.0163000000000002</v>
      </c>
      <c r="J2344" s="14" t="s">
        <v>17</v>
      </c>
      <c r="K2344" s="14" t="s">
        <v>17</v>
      </c>
      <c r="L2344" s="14">
        <v>5.81</v>
      </c>
      <c r="M2344" s="14" t="s">
        <v>17</v>
      </c>
      <c r="N2344" s="14">
        <v>124.28100000000001</v>
      </c>
      <c r="O2344" s="14">
        <v>542.65499999999997</v>
      </c>
      <c r="P2344" s="14">
        <v>9.4E-2</v>
      </c>
      <c r="Q2344" s="14">
        <v>0.82799999999999996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50">
        <v>0.39586500000000002</v>
      </c>
      <c r="Y2344" s="14">
        <v>89</v>
      </c>
      <c r="Z2344" s="192">
        <v>0.25945499999999999</v>
      </c>
      <c r="AA2344" s="14">
        <v>110</v>
      </c>
      <c r="AD2344" s="153" t="s">
        <v>17</v>
      </c>
    </row>
    <row r="2345" spans="1:30" ht="15" x14ac:dyDescent="0.25">
      <c r="A2345" t="s">
        <v>143</v>
      </c>
      <c r="B2345" s="135" t="s">
        <v>189</v>
      </c>
      <c r="C2345" s="244">
        <v>41193</v>
      </c>
      <c r="D2345" s="244">
        <v>41449</v>
      </c>
      <c r="E2345">
        <v>2013</v>
      </c>
      <c r="F2345">
        <v>4</v>
      </c>
      <c r="G2345">
        <v>4</v>
      </c>
      <c r="H2345" s="148">
        <v>37.747734749999999</v>
      </c>
      <c r="I2345">
        <v>1.9961</v>
      </c>
      <c r="J2345" s="14" t="s">
        <v>17</v>
      </c>
      <c r="K2345" s="14" t="s">
        <v>17</v>
      </c>
      <c r="L2345" s="14">
        <v>5.57</v>
      </c>
      <c r="M2345" s="14" t="s">
        <v>17</v>
      </c>
      <c r="N2345" s="14">
        <v>110.6425</v>
      </c>
      <c r="O2345" s="14">
        <v>560.54499999999996</v>
      </c>
      <c r="P2345" s="14">
        <v>0.10100000000000001</v>
      </c>
      <c r="Q2345" s="14">
        <v>0.94099999999999995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50">
        <v>0.33165</v>
      </c>
      <c r="Y2345" s="14">
        <v>89</v>
      </c>
      <c r="Z2345" s="192">
        <v>0.56214000000000008</v>
      </c>
      <c r="AA2345" s="14">
        <v>110</v>
      </c>
      <c r="AD2345" s="153" t="s">
        <v>17</v>
      </c>
    </row>
    <row r="2346" spans="1:30" ht="15" x14ac:dyDescent="0.25">
      <c r="A2346" t="s">
        <v>143</v>
      </c>
      <c r="B2346" s="135" t="s">
        <v>189</v>
      </c>
      <c r="C2346" s="244">
        <v>41193</v>
      </c>
      <c r="D2346" s="244">
        <v>41449</v>
      </c>
      <c r="E2346">
        <v>2013</v>
      </c>
      <c r="F2346">
        <v>4</v>
      </c>
      <c r="G2346">
        <v>5</v>
      </c>
      <c r="H2346" s="148">
        <v>32.472053307692306</v>
      </c>
      <c r="I2346">
        <v>2.1269</v>
      </c>
      <c r="J2346" s="14" t="s">
        <v>17</v>
      </c>
      <c r="K2346" s="14" t="s">
        <v>17</v>
      </c>
      <c r="L2346" s="14">
        <v>5.3</v>
      </c>
      <c r="M2346" s="14" t="s">
        <v>17</v>
      </c>
      <c r="N2346" s="14">
        <v>123.58410000000001</v>
      </c>
      <c r="O2346" s="14">
        <v>574.74</v>
      </c>
      <c r="P2346" s="14">
        <v>8.4000000000000005E-2</v>
      </c>
      <c r="Q2346" s="14">
        <v>0.89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50">
        <v>0.31131999999999999</v>
      </c>
      <c r="Y2346" s="14">
        <v>89</v>
      </c>
      <c r="Z2346" s="192">
        <v>0.41912499999999997</v>
      </c>
      <c r="AA2346" s="14">
        <v>110</v>
      </c>
      <c r="AD2346" s="153" t="s">
        <v>17</v>
      </c>
    </row>
    <row r="2347" spans="1:30" ht="15" x14ac:dyDescent="0.25">
      <c r="A2347" t="s">
        <v>143</v>
      </c>
      <c r="B2347" s="135" t="s">
        <v>189</v>
      </c>
      <c r="C2347" s="244">
        <v>41193</v>
      </c>
      <c r="D2347" s="244">
        <v>41449</v>
      </c>
      <c r="E2347">
        <v>2013</v>
      </c>
      <c r="F2347">
        <v>4</v>
      </c>
      <c r="G2347">
        <v>6</v>
      </c>
      <c r="H2347" s="148">
        <v>35.52839882307692</v>
      </c>
      <c r="I2347">
        <v>2.1631999999999998</v>
      </c>
      <c r="J2347" s="14" t="s">
        <v>17</v>
      </c>
      <c r="K2347" s="14" t="s">
        <v>17</v>
      </c>
      <c r="L2347" s="14">
        <v>5.04</v>
      </c>
      <c r="M2347" s="14" t="s">
        <v>17</v>
      </c>
      <c r="N2347" s="14">
        <v>61.194740000000003</v>
      </c>
      <c r="O2347" s="14">
        <v>594.67499999999995</v>
      </c>
      <c r="P2347" s="14">
        <v>0.108</v>
      </c>
      <c r="Q2347" s="14">
        <v>0.95599999999999996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50">
        <v>0.30462</v>
      </c>
      <c r="Y2347" s="14">
        <v>89</v>
      </c>
      <c r="Z2347" s="192">
        <v>0.45569500000000002</v>
      </c>
      <c r="AA2347" s="14">
        <v>110</v>
      </c>
      <c r="AD2347" s="153" t="s">
        <v>17</v>
      </c>
    </row>
    <row r="2348" spans="1:30" ht="15" x14ac:dyDescent="0.25">
      <c r="A2348" t="s">
        <v>143</v>
      </c>
      <c r="B2348" s="135" t="s">
        <v>189</v>
      </c>
      <c r="C2348" s="244">
        <v>41193</v>
      </c>
      <c r="D2348" s="244">
        <v>41449</v>
      </c>
      <c r="E2348">
        <v>2013</v>
      </c>
      <c r="F2348">
        <v>4</v>
      </c>
      <c r="G2348">
        <v>7</v>
      </c>
      <c r="H2348" s="148">
        <v>40.130068846153854</v>
      </c>
      <c r="I2348">
        <v>2.3395000000000001</v>
      </c>
      <c r="J2348" s="14" t="s">
        <v>17</v>
      </c>
      <c r="K2348" s="14" t="s">
        <v>17</v>
      </c>
      <c r="L2348" s="14">
        <v>5.04</v>
      </c>
      <c r="M2348" s="14" t="s">
        <v>17</v>
      </c>
      <c r="N2348" s="14">
        <v>106.46129999999999</v>
      </c>
      <c r="O2348" s="14">
        <v>538.16999999999996</v>
      </c>
      <c r="P2348" s="14">
        <v>9.1999999999999998E-2</v>
      </c>
      <c r="Q2348" s="14">
        <v>0.91600000000000004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50">
        <v>0.30599500000000002</v>
      </c>
      <c r="Y2348" s="14">
        <v>89</v>
      </c>
      <c r="Z2348" s="192">
        <v>0.59397</v>
      </c>
      <c r="AA2348" s="14">
        <v>110</v>
      </c>
      <c r="AD2348" s="153" t="s">
        <v>17</v>
      </c>
    </row>
    <row r="2349" spans="1:30" ht="15" x14ac:dyDescent="0.25">
      <c r="A2349" t="s">
        <v>143</v>
      </c>
      <c r="B2349" s="135" t="s">
        <v>189</v>
      </c>
      <c r="C2349" s="244">
        <v>41193</v>
      </c>
      <c r="D2349" s="244">
        <v>41449</v>
      </c>
      <c r="E2349">
        <v>2013</v>
      </c>
      <c r="F2349">
        <v>4</v>
      </c>
      <c r="G2349">
        <v>8</v>
      </c>
      <c r="H2349" s="148">
        <v>37.449440896153845</v>
      </c>
      <c r="I2349">
        <v>2.0992000000000002</v>
      </c>
      <c r="J2349" s="14" t="s">
        <v>17</v>
      </c>
      <c r="K2349" s="14" t="s">
        <v>17</v>
      </c>
      <c r="L2349" s="14">
        <v>5.85</v>
      </c>
      <c r="M2349" s="14" t="s">
        <v>17</v>
      </c>
      <c r="N2349" s="14">
        <v>27.24785</v>
      </c>
      <c r="O2349" s="14">
        <v>470.12700000000001</v>
      </c>
      <c r="P2349" s="14">
        <v>0.104</v>
      </c>
      <c r="Q2349" s="14">
        <v>0.96499999999999997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50">
        <v>0.36191000000000001</v>
      </c>
      <c r="Y2349" s="14">
        <v>89</v>
      </c>
      <c r="Z2349" s="192">
        <v>0.35833000000000004</v>
      </c>
      <c r="AA2349" s="14">
        <v>110</v>
      </c>
      <c r="AD2349" s="153" t="s">
        <v>17</v>
      </c>
    </row>
    <row r="2350" spans="1:30" ht="15" x14ac:dyDescent="0.25">
      <c r="A2350" t="s">
        <v>143</v>
      </c>
      <c r="B2350" s="135" t="s">
        <v>189</v>
      </c>
      <c r="C2350" s="244">
        <v>41193</v>
      </c>
      <c r="D2350" s="244">
        <v>41449</v>
      </c>
      <c r="E2350">
        <v>2013</v>
      </c>
      <c r="F2350">
        <v>4</v>
      </c>
      <c r="G2350">
        <v>9</v>
      </c>
      <c r="H2350" s="148">
        <v>36.402191480769233</v>
      </c>
      <c r="I2350">
        <v>2.0836999999999999</v>
      </c>
      <c r="J2350" s="14" t="s">
        <v>17</v>
      </c>
      <c r="K2350" s="14" t="s">
        <v>17</v>
      </c>
      <c r="L2350" s="14">
        <v>5.32</v>
      </c>
      <c r="M2350" s="14" t="s">
        <v>17</v>
      </c>
      <c r="N2350" s="14">
        <v>61.244520000000001</v>
      </c>
      <c r="O2350" s="14">
        <v>597.98</v>
      </c>
      <c r="P2350" s="14">
        <v>0.106</v>
      </c>
      <c r="Q2350" s="14">
        <v>1.04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50">
        <v>0.31856499999999999</v>
      </c>
      <c r="Y2350" s="14">
        <v>89</v>
      </c>
      <c r="Z2350" s="192">
        <v>0.5819700000000001</v>
      </c>
      <c r="AA2350" s="14">
        <v>110</v>
      </c>
      <c r="AD2350" s="153" t="s">
        <v>17</v>
      </c>
    </row>
    <row r="2351" spans="1:30" ht="15" x14ac:dyDescent="0.25">
      <c r="A2351" t="s">
        <v>143</v>
      </c>
      <c r="B2351" s="135" t="s">
        <v>189</v>
      </c>
      <c r="C2351" s="244">
        <v>41193</v>
      </c>
      <c r="D2351" s="244">
        <v>41449</v>
      </c>
      <c r="E2351">
        <v>2013</v>
      </c>
      <c r="F2351">
        <v>4</v>
      </c>
      <c r="G2351">
        <v>10</v>
      </c>
      <c r="H2351" s="148">
        <v>37.565989026923077</v>
      </c>
      <c r="I2351">
        <v>2.2791999999999999</v>
      </c>
      <c r="J2351" s="14" t="s">
        <v>17</v>
      </c>
      <c r="K2351" s="14" t="s">
        <v>17</v>
      </c>
      <c r="L2351" s="14">
        <v>5.29</v>
      </c>
      <c r="M2351" s="14" t="s">
        <v>17</v>
      </c>
      <c r="N2351" s="14">
        <v>146.08260000000001</v>
      </c>
      <c r="O2351" s="14">
        <v>659.51499999999999</v>
      </c>
      <c r="P2351" s="14">
        <v>9.5000000000000001E-2</v>
      </c>
      <c r="Q2351" s="14">
        <v>1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50">
        <v>0.40928500000000001</v>
      </c>
      <c r="Y2351" s="14">
        <v>89</v>
      </c>
      <c r="Z2351" s="192">
        <v>0.52521499999999999</v>
      </c>
      <c r="AA2351" s="14">
        <v>110</v>
      </c>
      <c r="AD2351" s="153" t="s">
        <v>17</v>
      </c>
    </row>
    <row r="2352" spans="1:30" ht="15" x14ac:dyDescent="0.25">
      <c r="A2352" t="s">
        <v>143</v>
      </c>
      <c r="B2352" s="135" t="s">
        <v>189</v>
      </c>
      <c r="C2352" s="244">
        <v>41193</v>
      </c>
      <c r="D2352" s="244">
        <v>41449</v>
      </c>
      <c r="E2352">
        <v>2013</v>
      </c>
      <c r="F2352">
        <v>4</v>
      </c>
      <c r="G2352">
        <v>11</v>
      </c>
      <c r="H2352" s="148">
        <v>45.327702496153847</v>
      </c>
      <c r="I2352">
        <v>2.1389999999999998</v>
      </c>
      <c r="J2352" s="14" t="s">
        <v>17</v>
      </c>
      <c r="K2352" s="14" t="s">
        <v>17</v>
      </c>
      <c r="L2352" s="14">
        <v>5.65</v>
      </c>
      <c r="M2352" s="14" t="s">
        <v>17</v>
      </c>
      <c r="N2352" s="14">
        <v>139.11410000000001</v>
      </c>
      <c r="O2352" s="14">
        <v>603.63499999999999</v>
      </c>
      <c r="P2352" s="14">
        <v>0.105</v>
      </c>
      <c r="Q2352" s="14">
        <v>1.1000000000000001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50">
        <v>0.42839499999999997</v>
      </c>
      <c r="Y2352" s="14">
        <v>89</v>
      </c>
      <c r="Z2352" s="192">
        <v>0.50634999999999997</v>
      </c>
      <c r="AA2352" s="14">
        <v>110</v>
      </c>
      <c r="AD2352" s="153" t="s">
        <v>17</v>
      </c>
    </row>
    <row r="2353" spans="1:30" ht="15" x14ac:dyDescent="0.25">
      <c r="A2353" t="s">
        <v>143</v>
      </c>
      <c r="B2353" s="135" t="s">
        <v>189</v>
      </c>
      <c r="C2353" s="244">
        <v>41193</v>
      </c>
      <c r="D2353" s="244">
        <v>41449</v>
      </c>
      <c r="E2353">
        <v>2013</v>
      </c>
      <c r="F2353">
        <v>4</v>
      </c>
      <c r="G2353">
        <v>12</v>
      </c>
      <c r="H2353" s="148">
        <v>44.894988346153845</v>
      </c>
      <c r="I2353">
        <v>1.9917</v>
      </c>
      <c r="J2353" s="14" t="s">
        <v>17</v>
      </c>
      <c r="K2353" s="14" t="s">
        <v>17</v>
      </c>
      <c r="L2353" s="14">
        <v>5.27</v>
      </c>
      <c r="M2353" s="14" t="s">
        <v>17</v>
      </c>
      <c r="N2353" s="14">
        <v>116.6155</v>
      </c>
      <c r="O2353" s="14">
        <v>412.83</v>
      </c>
      <c r="P2353" s="14">
        <v>0.1</v>
      </c>
      <c r="Q2353" s="14">
        <v>0.98299999999999998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50">
        <v>0.30656</v>
      </c>
      <c r="Y2353" s="14">
        <v>89</v>
      </c>
      <c r="Z2353" s="192">
        <v>0.48671500000000001</v>
      </c>
      <c r="AA2353" s="14">
        <v>110</v>
      </c>
      <c r="AD2353" s="153" t="s">
        <v>17</v>
      </c>
    </row>
    <row r="2354" spans="1:30" ht="15" x14ac:dyDescent="0.25">
      <c r="A2354" t="s">
        <v>143</v>
      </c>
      <c r="B2354" s="135" t="s">
        <v>189</v>
      </c>
      <c r="C2354" s="244">
        <v>41193</v>
      </c>
      <c r="D2354" s="244">
        <v>41449</v>
      </c>
      <c r="E2354">
        <v>2013</v>
      </c>
      <c r="F2354">
        <v>4</v>
      </c>
      <c r="G2354">
        <v>13</v>
      </c>
      <c r="H2354" s="148">
        <v>40.360224807692305</v>
      </c>
      <c r="I2354">
        <v>2.5024000000000002</v>
      </c>
      <c r="J2354" s="14" t="s">
        <v>17</v>
      </c>
      <c r="K2354" s="14" t="s">
        <v>17</v>
      </c>
      <c r="L2354" s="14">
        <v>4.7</v>
      </c>
      <c r="M2354" s="14" t="s">
        <v>17</v>
      </c>
      <c r="N2354" s="14">
        <v>177.99719999999999</v>
      </c>
      <c r="O2354" s="14">
        <v>744.43499999999995</v>
      </c>
      <c r="P2354" s="14">
        <v>0.123</v>
      </c>
      <c r="Q2354" s="14">
        <v>1.1399999999999999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50">
        <v>0.29415999999999998</v>
      </c>
      <c r="Y2354" s="14">
        <v>89</v>
      </c>
      <c r="Z2354" s="192">
        <v>0.55149499999999996</v>
      </c>
      <c r="AA2354" s="14">
        <v>110</v>
      </c>
      <c r="AD2354" s="153" t="s">
        <v>17</v>
      </c>
    </row>
    <row r="2355" spans="1:30" ht="15" x14ac:dyDescent="0.25">
      <c r="A2355" t="s">
        <v>143</v>
      </c>
      <c r="B2355" s="135" t="s">
        <v>189</v>
      </c>
      <c r="C2355" s="244">
        <v>41193</v>
      </c>
      <c r="D2355" s="244">
        <v>41449</v>
      </c>
      <c r="E2355">
        <v>2013</v>
      </c>
      <c r="F2355">
        <v>4</v>
      </c>
      <c r="G2355">
        <v>14</v>
      </c>
      <c r="H2355" s="148">
        <v>40.040521632692311</v>
      </c>
      <c r="I2355">
        <v>2.0840999999999998</v>
      </c>
      <c r="J2355" s="153" t="s">
        <v>17</v>
      </c>
      <c r="K2355" s="14" t="s">
        <v>17</v>
      </c>
      <c r="L2355" s="14">
        <v>5.64</v>
      </c>
      <c r="M2355" s="14" t="s">
        <v>17</v>
      </c>
      <c r="N2355" s="14">
        <v>71.498270000000005</v>
      </c>
      <c r="O2355" s="14">
        <v>477.61099999999999</v>
      </c>
      <c r="P2355" s="14">
        <v>0.10199999999999999</v>
      </c>
      <c r="Q2355" s="14">
        <v>0.88300000000000001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50">
        <v>0.46953</v>
      </c>
      <c r="Y2355" s="14">
        <v>89</v>
      </c>
      <c r="Z2355" s="192">
        <v>0.49115999999999999</v>
      </c>
      <c r="AA2355" s="14">
        <v>110</v>
      </c>
      <c r="AD2355" s="153" t="s">
        <v>17</v>
      </c>
    </row>
    <row r="2356" spans="1:30" ht="15" x14ac:dyDescent="0.25">
      <c r="A2356" t="s">
        <v>143</v>
      </c>
      <c r="B2356" s="135" t="s">
        <v>281</v>
      </c>
      <c r="C2356" s="244">
        <v>41571</v>
      </c>
      <c r="D2356" s="244">
        <v>41807</v>
      </c>
      <c r="E2356" s="241">
        <v>2014</v>
      </c>
      <c r="F2356" s="241">
        <v>1</v>
      </c>
      <c r="G2356" s="241">
        <v>1</v>
      </c>
      <c r="H2356" s="242">
        <v>30.13545512</v>
      </c>
      <c r="I2356" s="243">
        <v>1.8589</v>
      </c>
      <c r="J2356" t="s">
        <v>17</v>
      </c>
      <c r="K2356" t="s">
        <v>17</v>
      </c>
      <c r="L2356" t="s">
        <v>17</v>
      </c>
      <c r="M2356" t="s">
        <v>17</v>
      </c>
      <c r="N2356" t="s">
        <v>17</v>
      </c>
      <c r="O2356" t="s">
        <v>17</v>
      </c>
      <c r="P2356" t="s">
        <v>17</v>
      </c>
      <c r="Q2356" t="s">
        <v>17</v>
      </c>
      <c r="R2356" t="s">
        <v>17</v>
      </c>
      <c r="S2356" t="s">
        <v>17</v>
      </c>
      <c r="T2356" s="187">
        <v>0.26241500000000001</v>
      </c>
      <c r="U2356" s="14">
        <v>63</v>
      </c>
      <c r="V2356" s="14" t="s">
        <v>17</v>
      </c>
      <c r="W2356" s="14" t="s">
        <v>17</v>
      </c>
      <c r="X2356" s="186">
        <v>0.34931000000000001</v>
      </c>
      <c r="Y2356" s="14">
        <v>76</v>
      </c>
      <c r="Z2356" s="190">
        <v>0.40561000000000003</v>
      </c>
      <c r="AA2356" s="14">
        <v>94</v>
      </c>
      <c r="AB2356" s="191">
        <v>0.33857500000000001</v>
      </c>
      <c r="AC2356" s="14">
        <v>105</v>
      </c>
    </row>
    <row r="2357" spans="1:30" ht="15" x14ac:dyDescent="0.25">
      <c r="A2357" t="s">
        <v>143</v>
      </c>
      <c r="B2357" s="135" t="s">
        <v>281</v>
      </c>
      <c r="C2357" s="244">
        <v>41571</v>
      </c>
      <c r="D2357" s="244">
        <v>41807</v>
      </c>
      <c r="E2357" s="241">
        <v>2014</v>
      </c>
      <c r="F2357" s="241">
        <v>1</v>
      </c>
      <c r="G2357" s="241">
        <v>2</v>
      </c>
      <c r="H2357" s="242">
        <v>21.68158163</v>
      </c>
      <c r="I2357" s="243">
        <v>1.8205</v>
      </c>
      <c r="J2357" t="s">
        <v>17</v>
      </c>
      <c r="K2357" t="s">
        <v>17</v>
      </c>
      <c r="L2357" t="s">
        <v>17</v>
      </c>
      <c r="M2357" t="s">
        <v>17</v>
      </c>
      <c r="N2357" t="s">
        <v>17</v>
      </c>
      <c r="O2357" t="s">
        <v>17</v>
      </c>
      <c r="P2357" t="s">
        <v>17</v>
      </c>
      <c r="Q2357" t="s">
        <v>17</v>
      </c>
      <c r="R2357" t="s">
        <v>17</v>
      </c>
      <c r="S2357" t="s">
        <v>17</v>
      </c>
      <c r="T2357" s="187">
        <v>0.25616499999999998</v>
      </c>
      <c r="U2357" s="14">
        <v>63</v>
      </c>
      <c r="V2357" s="14" t="s">
        <v>17</v>
      </c>
      <c r="W2357" s="14" t="s">
        <v>17</v>
      </c>
      <c r="X2357" s="186">
        <v>0.31590499999999999</v>
      </c>
      <c r="Y2357" s="14">
        <v>76</v>
      </c>
      <c r="Z2357" s="190">
        <v>0.29661999999999999</v>
      </c>
      <c r="AA2357" s="14">
        <v>94</v>
      </c>
      <c r="AB2357" s="191">
        <v>0.25162000000000001</v>
      </c>
      <c r="AC2357" s="14">
        <v>105</v>
      </c>
    </row>
    <row r="2358" spans="1:30" ht="15" x14ac:dyDescent="0.25">
      <c r="A2358" t="s">
        <v>143</v>
      </c>
      <c r="B2358" s="135" t="s">
        <v>281</v>
      </c>
      <c r="C2358" s="244">
        <v>41571</v>
      </c>
      <c r="D2358" s="244">
        <v>41807</v>
      </c>
      <c r="E2358" s="241">
        <v>2014</v>
      </c>
      <c r="F2358" s="241">
        <v>1</v>
      </c>
      <c r="G2358" s="241">
        <v>3</v>
      </c>
      <c r="H2358" s="242">
        <v>34.337514499999997</v>
      </c>
      <c r="I2358" s="243">
        <v>1.8732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87">
        <v>0.25662499999999999</v>
      </c>
      <c r="U2358" s="14">
        <v>63</v>
      </c>
      <c r="V2358" s="14" t="s">
        <v>17</v>
      </c>
      <c r="W2358" s="14" t="s">
        <v>17</v>
      </c>
      <c r="X2358" s="186">
        <v>0.36593500000000001</v>
      </c>
      <c r="Y2358" s="14">
        <v>76</v>
      </c>
      <c r="Z2358" s="190">
        <v>0.43830999999999998</v>
      </c>
      <c r="AA2358" s="14">
        <v>94</v>
      </c>
      <c r="AB2358" s="191">
        <v>0.36940499999999998</v>
      </c>
      <c r="AC2358" s="14">
        <v>105</v>
      </c>
    </row>
    <row r="2359" spans="1:30" ht="15" x14ac:dyDescent="0.25">
      <c r="A2359" t="s">
        <v>143</v>
      </c>
      <c r="B2359" s="135" t="s">
        <v>281</v>
      </c>
      <c r="C2359" s="244">
        <v>41571</v>
      </c>
      <c r="D2359" s="244">
        <v>41807</v>
      </c>
      <c r="E2359" s="241">
        <v>2014</v>
      </c>
      <c r="F2359" s="241">
        <v>1</v>
      </c>
      <c r="G2359" s="241">
        <v>4</v>
      </c>
      <c r="H2359" s="242">
        <v>28.17988965</v>
      </c>
      <c r="I2359" s="243">
        <v>2.0661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87">
        <v>0.23958499999999999</v>
      </c>
      <c r="U2359" s="14">
        <v>63</v>
      </c>
      <c r="V2359" s="14" t="s">
        <v>17</v>
      </c>
      <c r="W2359" s="14" t="s">
        <v>17</v>
      </c>
      <c r="X2359" s="186">
        <v>0.354995</v>
      </c>
      <c r="Y2359" s="14">
        <v>76</v>
      </c>
      <c r="Z2359" s="190">
        <v>0.43867499999999998</v>
      </c>
      <c r="AA2359" s="14">
        <v>94</v>
      </c>
      <c r="AB2359" s="191">
        <v>0.376855</v>
      </c>
      <c r="AC2359" s="14">
        <v>105</v>
      </c>
    </row>
    <row r="2360" spans="1:30" ht="15" x14ac:dyDescent="0.25">
      <c r="A2360" t="s">
        <v>143</v>
      </c>
      <c r="B2360" s="135" t="s">
        <v>281</v>
      </c>
      <c r="C2360" s="244">
        <v>41571</v>
      </c>
      <c r="D2360" s="244">
        <v>41807</v>
      </c>
      <c r="E2360" s="241">
        <v>2014</v>
      </c>
      <c r="F2360" s="241">
        <v>1</v>
      </c>
      <c r="G2360" s="241">
        <v>5</v>
      </c>
      <c r="H2360" s="242">
        <v>24.993936380000001</v>
      </c>
      <c r="I2360" s="243">
        <v>2.6145999999999998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87">
        <v>0.21964</v>
      </c>
      <c r="U2360" s="14">
        <v>63</v>
      </c>
      <c r="V2360" s="14" t="s">
        <v>17</v>
      </c>
      <c r="W2360" s="14" t="s">
        <v>17</v>
      </c>
      <c r="X2360" s="186">
        <v>0.290045</v>
      </c>
      <c r="Y2360" s="14">
        <v>76</v>
      </c>
      <c r="Z2360" s="190">
        <v>0.46332499999999999</v>
      </c>
      <c r="AA2360" s="14">
        <v>94</v>
      </c>
      <c r="AB2360" s="191">
        <v>0.46064499999999997</v>
      </c>
      <c r="AC2360" s="14">
        <v>105</v>
      </c>
    </row>
    <row r="2361" spans="1:30" ht="15" x14ac:dyDescent="0.25">
      <c r="A2361" t="s">
        <v>143</v>
      </c>
      <c r="B2361" s="135" t="s">
        <v>281</v>
      </c>
      <c r="C2361" s="244">
        <v>41571</v>
      </c>
      <c r="D2361" s="244">
        <v>41807</v>
      </c>
      <c r="E2361" s="241">
        <v>2014</v>
      </c>
      <c r="F2361" s="241">
        <v>1</v>
      </c>
      <c r="G2361" s="241">
        <v>6</v>
      </c>
      <c r="H2361" s="242">
        <v>24.948221419999999</v>
      </c>
      <c r="I2361" s="243">
        <v>2.7431999999999999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87">
        <v>0.21471499999999999</v>
      </c>
      <c r="U2361" s="14">
        <v>63</v>
      </c>
      <c r="V2361" s="14" t="s">
        <v>17</v>
      </c>
      <c r="W2361" s="14" t="s">
        <v>17</v>
      </c>
      <c r="X2361" s="186">
        <v>0.28036</v>
      </c>
      <c r="Y2361" s="14">
        <v>76</v>
      </c>
      <c r="Z2361" s="190">
        <v>0.48846999999999996</v>
      </c>
      <c r="AA2361" s="14">
        <v>94</v>
      </c>
      <c r="AB2361" s="191">
        <v>0.49867000000000006</v>
      </c>
      <c r="AC2361" s="14">
        <v>105</v>
      </c>
    </row>
    <row r="2362" spans="1:30" ht="15" x14ac:dyDescent="0.25">
      <c r="A2362" t="s">
        <v>143</v>
      </c>
      <c r="B2362" s="135" t="s">
        <v>281</v>
      </c>
      <c r="C2362" s="244">
        <v>41571</v>
      </c>
      <c r="D2362" s="244">
        <v>41807</v>
      </c>
      <c r="E2362" s="241">
        <v>2014</v>
      </c>
      <c r="F2362" s="241">
        <v>1</v>
      </c>
      <c r="G2362" s="241">
        <v>7</v>
      </c>
      <c r="H2362" s="242">
        <v>25.251993779999999</v>
      </c>
      <c r="I2362" s="243">
        <v>2.9064999999999999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87">
        <v>0.19378999999999999</v>
      </c>
      <c r="U2362" s="14">
        <v>63</v>
      </c>
      <c r="V2362" s="14" t="s">
        <v>17</v>
      </c>
      <c r="W2362" s="14" t="s">
        <v>17</v>
      </c>
      <c r="X2362" s="186">
        <v>0.23136499999999999</v>
      </c>
      <c r="Y2362" s="14">
        <v>76</v>
      </c>
      <c r="Z2362" s="190">
        <v>0.36637500000000001</v>
      </c>
      <c r="AA2362" s="14">
        <v>94</v>
      </c>
      <c r="AB2362" s="191">
        <v>0.41686500000000004</v>
      </c>
      <c r="AC2362" s="14">
        <v>105</v>
      </c>
    </row>
    <row r="2363" spans="1:30" ht="15" x14ac:dyDescent="0.25">
      <c r="A2363" t="s">
        <v>143</v>
      </c>
      <c r="B2363" s="135" t="s">
        <v>281</v>
      </c>
      <c r="C2363" s="244">
        <v>41571</v>
      </c>
      <c r="D2363" s="244">
        <v>41807</v>
      </c>
      <c r="E2363" s="241">
        <v>2014</v>
      </c>
      <c r="F2363" s="241">
        <v>1</v>
      </c>
      <c r="G2363" s="241">
        <v>8</v>
      </c>
      <c r="H2363" s="242">
        <v>20.503955869999999</v>
      </c>
      <c r="I2363" s="243">
        <v>2.7465000000000002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87">
        <v>0.20760499999999998</v>
      </c>
      <c r="U2363" s="14">
        <v>63</v>
      </c>
      <c r="V2363" s="14" t="s">
        <v>17</v>
      </c>
      <c r="W2363" s="14" t="s">
        <v>17</v>
      </c>
      <c r="X2363" s="186">
        <v>0.25758999999999999</v>
      </c>
      <c r="Y2363" s="14">
        <v>76</v>
      </c>
      <c r="Z2363" s="190">
        <v>0.33732000000000001</v>
      </c>
      <c r="AA2363" s="14">
        <v>94</v>
      </c>
      <c r="AB2363" s="191">
        <v>0.35977999999999999</v>
      </c>
      <c r="AC2363" s="14">
        <v>105</v>
      </c>
    </row>
    <row r="2364" spans="1:30" ht="15" x14ac:dyDescent="0.25">
      <c r="A2364" t="s">
        <v>143</v>
      </c>
      <c r="B2364" s="135" t="s">
        <v>281</v>
      </c>
      <c r="C2364" s="244">
        <v>41571</v>
      </c>
      <c r="D2364" s="244">
        <v>41807</v>
      </c>
      <c r="E2364" s="241">
        <v>2014</v>
      </c>
      <c r="F2364" s="241">
        <v>1</v>
      </c>
      <c r="G2364" s="241">
        <v>9</v>
      </c>
      <c r="H2364" s="242">
        <v>27.20184828</v>
      </c>
      <c r="I2364" s="243">
        <v>2.4618000000000002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87">
        <v>0.2207925</v>
      </c>
      <c r="U2364" s="14">
        <v>63</v>
      </c>
      <c r="V2364" s="14" t="s">
        <v>17</v>
      </c>
      <c r="W2364" s="14" t="s">
        <v>17</v>
      </c>
      <c r="X2364" s="186">
        <v>0.28875000000000001</v>
      </c>
      <c r="Y2364" s="14">
        <v>76</v>
      </c>
      <c r="Z2364" s="190">
        <v>0.47026499999999999</v>
      </c>
      <c r="AA2364" s="14">
        <v>94</v>
      </c>
      <c r="AB2364" s="191">
        <v>0.47784000000000004</v>
      </c>
      <c r="AC2364" s="14">
        <v>105</v>
      </c>
    </row>
    <row r="2365" spans="1:30" ht="15" x14ac:dyDescent="0.25">
      <c r="A2365" t="s">
        <v>143</v>
      </c>
      <c r="B2365" s="135" t="s">
        <v>281</v>
      </c>
      <c r="C2365" s="244">
        <v>41571</v>
      </c>
      <c r="D2365" s="244">
        <v>41807</v>
      </c>
      <c r="E2365" s="241">
        <v>2014</v>
      </c>
      <c r="F2365" s="241">
        <v>1</v>
      </c>
      <c r="G2365" s="241">
        <v>10</v>
      </c>
      <c r="H2365" s="242">
        <v>24.41035175</v>
      </c>
      <c r="I2365" s="243">
        <v>2.4243999999999999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87">
        <v>0.22143000000000002</v>
      </c>
      <c r="U2365" s="14">
        <v>63</v>
      </c>
      <c r="V2365" s="14" t="s">
        <v>17</v>
      </c>
      <c r="W2365" s="14" t="s">
        <v>17</v>
      </c>
      <c r="X2365" s="186">
        <v>0.29244999999999999</v>
      </c>
      <c r="Y2365" s="14">
        <v>76</v>
      </c>
      <c r="Z2365" s="190">
        <v>0.49466499999999997</v>
      </c>
      <c r="AA2365" s="14">
        <v>94</v>
      </c>
      <c r="AB2365" s="191">
        <v>0.47974499999999998</v>
      </c>
      <c r="AC2365" s="14">
        <v>105</v>
      </c>
    </row>
    <row r="2366" spans="1:30" ht="15" x14ac:dyDescent="0.25">
      <c r="A2366" t="s">
        <v>143</v>
      </c>
      <c r="B2366" s="135" t="s">
        <v>281</v>
      </c>
      <c r="C2366" s="244">
        <v>41571</v>
      </c>
      <c r="D2366" s="244">
        <v>41807</v>
      </c>
      <c r="E2366" s="241">
        <v>2014</v>
      </c>
      <c r="F2366" s="241">
        <v>1</v>
      </c>
      <c r="G2366" s="241">
        <v>11</v>
      </c>
      <c r="H2366" s="242">
        <v>28.141238529999999</v>
      </c>
      <c r="I2366" s="243">
        <v>2.7591999999999999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87">
        <v>0.19053</v>
      </c>
      <c r="U2366" s="14">
        <v>63</v>
      </c>
      <c r="V2366" s="14" t="s">
        <v>17</v>
      </c>
      <c r="W2366" s="14" t="s">
        <v>17</v>
      </c>
      <c r="X2366" s="186">
        <v>0.27397499999999997</v>
      </c>
      <c r="Y2366" s="14">
        <v>76</v>
      </c>
      <c r="Z2366" s="190">
        <v>0.47750999999999999</v>
      </c>
      <c r="AA2366" s="14">
        <v>94</v>
      </c>
      <c r="AB2366" s="191">
        <v>0.53464</v>
      </c>
      <c r="AC2366" s="14">
        <v>105</v>
      </c>
    </row>
    <row r="2367" spans="1:30" ht="15" x14ac:dyDescent="0.25">
      <c r="A2367" t="s">
        <v>143</v>
      </c>
      <c r="B2367" s="135" t="s">
        <v>281</v>
      </c>
      <c r="C2367" s="244">
        <v>41571</v>
      </c>
      <c r="D2367" s="244">
        <v>41807</v>
      </c>
      <c r="E2367" s="241">
        <v>2014</v>
      </c>
      <c r="F2367" s="241">
        <v>1</v>
      </c>
      <c r="G2367" s="241">
        <v>12</v>
      </c>
      <c r="H2367" s="242">
        <v>25.601342880000001</v>
      </c>
      <c r="I2367" s="243">
        <v>2.9146000000000001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87">
        <v>0.192495</v>
      </c>
      <c r="U2367" s="14">
        <v>63</v>
      </c>
      <c r="V2367" s="14" t="s">
        <v>17</v>
      </c>
      <c r="W2367" s="14" t="s">
        <v>17</v>
      </c>
      <c r="X2367" s="186">
        <v>0.25768999999999997</v>
      </c>
      <c r="Y2367" s="14">
        <v>76</v>
      </c>
      <c r="Z2367" s="190">
        <v>0.429475</v>
      </c>
      <c r="AA2367" s="14">
        <v>94</v>
      </c>
      <c r="AB2367" s="191">
        <v>0.49059000000000003</v>
      </c>
      <c r="AC2367" s="14">
        <v>105</v>
      </c>
    </row>
    <row r="2368" spans="1:30" ht="15" x14ac:dyDescent="0.25">
      <c r="A2368" t="s">
        <v>143</v>
      </c>
      <c r="B2368" s="135" t="s">
        <v>281</v>
      </c>
      <c r="C2368" s="244">
        <v>41571</v>
      </c>
      <c r="D2368" s="244">
        <v>41807</v>
      </c>
      <c r="E2368" s="241">
        <v>2014</v>
      </c>
      <c r="F2368" s="241">
        <v>1</v>
      </c>
      <c r="G2368" s="241">
        <v>13</v>
      </c>
      <c r="H2368" s="242">
        <v>28.185194339999999</v>
      </c>
      <c r="I2368" s="243">
        <v>2.8866999999999998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87">
        <v>0.196635</v>
      </c>
      <c r="U2368" s="14">
        <v>63</v>
      </c>
      <c r="V2368" s="14" t="s">
        <v>17</v>
      </c>
      <c r="W2368" s="14" t="s">
        <v>17</v>
      </c>
      <c r="X2368" s="186">
        <v>0.24978499999999998</v>
      </c>
      <c r="Y2368" s="14">
        <v>76</v>
      </c>
      <c r="Z2368" s="190">
        <v>0.42194999999999999</v>
      </c>
      <c r="AA2368" s="14">
        <v>94</v>
      </c>
      <c r="AB2368" s="191">
        <v>0.47409000000000001</v>
      </c>
      <c r="AC2368" s="14">
        <v>105</v>
      </c>
    </row>
    <row r="2369" spans="1:29" ht="15" x14ac:dyDescent="0.25">
      <c r="A2369" t="s">
        <v>143</v>
      </c>
      <c r="B2369" s="135" t="s">
        <v>281</v>
      </c>
      <c r="C2369" s="244">
        <v>41571</v>
      </c>
      <c r="D2369" s="244">
        <v>41807</v>
      </c>
      <c r="E2369" s="241">
        <v>2014</v>
      </c>
      <c r="F2369" s="241">
        <v>1</v>
      </c>
      <c r="G2369" s="241">
        <v>14</v>
      </c>
      <c r="H2369" s="242">
        <v>26.683549200000002</v>
      </c>
      <c r="I2369" s="243">
        <v>2.3515000000000001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87">
        <v>0.21586</v>
      </c>
      <c r="U2369" s="14">
        <v>63</v>
      </c>
      <c r="V2369" s="14" t="s">
        <v>17</v>
      </c>
      <c r="W2369" s="14" t="s">
        <v>17</v>
      </c>
      <c r="X2369" s="186">
        <v>0.28640500000000002</v>
      </c>
      <c r="Y2369" s="14">
        <v>76</v>
      </c>
      <c r="Z2369" s="190">
        <v>0.46218499999999996</v>
      </c>
      <c r="AA2369" s="14">
        <v>94</v>
      </c>
      <c r="AB2369" s="191">
        <v>0.482375</v>
      </c>
      <c r="AC2369" s="14">
        <v>105</v>
      </c>
    </row>
    <row r="2370" spans="1:29" ht="15" x14ac:dyDescent="0.25">
      <c r="A2370" t="s">
        <v>143</v>
      </c>
      <c r="B2370" s="135" t="s">
        <v>281</v>
      </c>
      <c r="C2370" s="244">
        <v>41571</v>
      </c>
      <c r="D2370" s="244">
        <v>41807</v>
      </c>
      <c r="E2370" s="241">
        <v>2014</v>
      </c>
      <c r="F2370" s="241">
        <v>2</v>
      </c>
      <c r="G2370" s="241">
        <v>1</v>
      </c>
      <c r="H2370" s="242">
        <v>29.780746879999999</v>
      </c>
      <c r="I2370" s="243">
        <v>2.0198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87">
        <v>0.25386500000000001</v>
      </c>
      <c r="U2370" s="14">
        <v>63</v>
      </c>
      <c r="V2370" s="14" t="s">
        <v>17</v>
      </c>
      <c r="W2370" s="14" t="s">
        <v>17</v>
      </c>
      <c r="X2370" s="186">
        <v>0.34026000000000001</v>
      </c>
      <c r="Y2370" s="14">
        <v>76</v>
      </c>
      <c r="Z2370" s="190">
        <v>0.36346000000000001</v>
      </c>
      <c r="AA2370" s="14">
        <v>94</v>
      </c>
      <c r="AB2370" s="191">
        <v>0.31342500000000001</v>
      </c>
      <c r="AC2370" s="14">
        <v>105</v>
      </c>
    </row>
    <row r="2371" spans="1:29" ht="15" x14ac:dyDescent="0.25">
      <c r="A2371" t="s">
        <v>143</v>
      </c>
      <c r="B2371" s="135" t="s">
        <v>281</v>
      </c>
      <c r="C2371" s="244">
        <v>41571</v>
      </c>
      <c r="D2371" s="244">
        <v>41807</v>
      </c>
      <c r="E2371" s="241">
        <v>2014</v>
      </c>
      <c r="F2371" s="241">
        <v>2</v>
      </c>
      <c r="G2371" s="241">
        <v>2</v>
      </c>
      <c r="H2371" s="242">
        <v>33.298319489999997</v>
      </c>
      <c r="I2371" s="243">
        <v>1.8684000000000001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87">
        <v>0.26158500000000001</v>
      </c>
      <c r="U2371" s="14">
        <v>63</v>
      </c>
      <c r="V2371" s="14" t="s">
        <v>17</v>
      </c>
      <c r="W2371" s="14" t="s">
        <v>17</v>
      </c>
      <c r="X2371" s="186">
        <v>0.36617</v>
      </c>
      <c r="Y2371" s="14">
        <v>76</v>
      </c>
      <c r="Z2371" s="190">
        <v>0.47414999999999996</v>
      </c>
      <c r="AA2371" s="14">
        <v>94</v>
      </c>
      <c r="AB2371" s="191">
        <v>0.41569</v>
      </c>
      <c r="AC2371" s="14">
        <v>105</v>
      </c>
    </row>
    <row r="2372" spans="1:29" ht="15" x14ac:dyDescent="0.25">
      <c r="A2372" t="s">
        <v>143</v>
      </c>
      <c r="B2372" s="135" t="s">
        <v>281</v>
      </c>
      <c r="C2372" s="244">
        <v>41571</v>
      </c>
      <c r="D2372" s="244">
        <v>41807</v>
      </c>
      <c r="E2372" s="241">
        <v>2014</v>
      </c>
      <c r="F2372" s="241">
        <v>2</v>
      </c>
      <c r="G2372" s="241">
        <v>3</v>
      </c>
      <c r="H2372" s="242">
        <v>32.0129351</v>
      </c>
      <c r="I2372" s="243">
        <v>1.9268000000000001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87">
        <v>0.25164500000000001</v>
      </c>
      <c r="U2372" s="14">
        <v>63</v>
      </c>
      <c r="V2372" s="14" t="s">
        <v>17</v>
      </c>
      <c r="W2372" s="14" t="s">
        <v>17</v>
      </c>
      <c r="X2372" s="186">
        <v>0.34373500000000001</v>
      </c>
      <c r="Y2372" s="14">
        <v>76</v>
      </c>
      <c r="Z2372" s="190">
        <v>0.40556000000000003</v>
      </c>
      <c r="AA2372" s="14">
        <v>94</v>
      </c>
      <c r="AB2372" s="191">
        <v>0.3347</v>
      </c>
      <c r="AC2372" s="14">
        <v>105</v>
      </c>
    </row>
    <row r="2373" spans="1:29" ht="15" x14ac:dyDescent="0.25">
      <c r="A2373" t="s">
        <v>143</v>
      </c>
      <c r="B2373" s="135" t="s">
        <v>281</v>
      </c>
      <c r="C2373" s="244">
        <v>41571</v>
      </c>
      <c r="D2373" s="244">
        <v>41807</v>
      </c>
      <c r="E2373" s="241">
        <v>2014</v>
      </c>
      <c r="F2373" s="241">
        <v>2</v>
      </c>
      <c r="G2373" s="241">
        <v>4</v>
      </c>
      <c r="H2373" s="242">
        <v>28.59327824</v>
      </c>
      <c r="I2373" s="243">
        <v>2.0623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87">
        <v>0.25953500000000002</v>
      </c>
      <c r="U2373" s="14">
        <v>63</v>
      </c>
      <c r="V2373" s="14" t="s">
        <v>17</v>
      </c>
      <c r="W2373" s="14" t="s">
        <v>17</v>
      </c>
      <c r="X2373" s="186">
        <v>0.39406000000000002</v>
      </c>
      <c r="Y2373" s="14">
        <v>76</v>
      </c>
      <c r="Z2373" s="190">
        <v>0.51515500000000003</v>
      </c>
      <c r="AA2373" s="14">
        <v>94</v>
      </c>
      <c r="AB2373" s="191">
        <v>0.44877</v>
      </c>
      <c r="AC2373" s="14">
        <v>105</v>
      </c>
    </row>
    <row r="2374" spans="1:29" ht="15" x14ac:dyDescent="0.25">
      <c r="A2374" t="s">
        <v>143</v>
      </c>
      <c r="B2374" s="135" t="s">
        <v>281</v>
      </c>
      <c r="C2374" s="244">
        <v>41571</v>
      </c>
      <c r="D2374" s="244">
        <v>41807</v>
      </c>
      <c r="E2374" s="241">
        <v>2014</v>
      </c>
      <c r="F2374" s="241">
        <v>2</v>
      </c>
      <c r="G2374" s="241">
        <v>5</v>
      </c>
      <c r="H2374" s="242">
        <v>26.437789129999999</v>
      </c>
      <c r="I2374" s="243">
        <v>2.5720000000000001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87">
        <v>0.21354000000000001</v>
      </c>
      <c r="U2374" s="14">
        <v>63</v>
      </c>
      <c r="V2374" s="14" t="s">
        <v>17</v>
      </c>
      <c r="W2374" s="14" t="s">
        <v>17</v>
      </c>
      <c r="X2374" s="186">
        <v>0.31713999999999998</v>
      </c>
      <c r="Y2374" s="14">
        <v>76</v>
      </c>
      <c r="Z2374" s="190">
        <v>0.52464</v>
      </c>
      <c r="AA2374" s="14">
        <v>94</v>
      </c>
      <c r="AB2374" s="191">
        <v>0.52916000000000007</v>
      </c>
      <c r="AC2374" s="14">
        <v>105</v>
      </c>
    </row>
    <row r="2375" spans="1:29" ht="15" x14ac:dyDescent="0.25">
      <c r="A2375" t="s">
        <v>143</v>
      </c>
      <c r="B2375" s="135" t="s">
        <v>281</v>
      </c>
      <c r="C2375" s="244">
        <v>41571</v>
      </c>
      <c r="D2375" s="244">
        <v>41807</v>
      </c>
      <c r="E2375" s="241">
        <v>2014</v>
      </c>
      <c r="F2375" s="241">
        <v>2</v>
      </c>
      <c r="G2375" s="241">
        <v>6</v>
      </c>
      <c r="H2375" s="242">
        <v>27.817767830000001</v>
      </c>
      <c r="I2375" s="243">
        <v>2.5327000000000002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87">
        <v>0.17680499999999999</v>
      </c>
      <c r="U2375" s="14">
        <v>63</v>
      </c>
      <c r="V2375" s="14" t="s">
        <v>17</v>
      </c>
      <c r="W2375" s="14" t="s">
        <v>17</v>
      </c>
      <c r="X2375" s="186">
        <v>0.233795</v>
      </c>
      <c r="Y2375" s="14">
        <v>76</v>
      </c>
      <c r="Z2375" s="190">
        <v>0.38170999999999999</v>
      </c>
      <c r="AA2375" s="14">
        <v>94</v>
      </c>
      <c r="AB2375" s="191">
        <v>0.48110999999999998</v>
      </c>
      <c r="AC2375" s="14">
        <v>105</v>
      </c>
    </row>
    <row r="2376" spans="1:29" ht="15" x14ac:dyDescent="0.25">
      <c r="A2376" t="s">
        <v>143</v>
      </c>
      <c r="B2376" s="135" t="s">
        <v>281</v>
      </c>
      <c r="C2376" s="244">
        <v>41571</v>
      </c>
      <c r="D2376" s="244">
        <v>41807</v>
      </c>
      <c r="E2376" s="241">
        <v>2014</v>
      </c>
      <c r="F2376" s="241">
        <v>2</v>
      </c>
      <c r="G2376" s="241">
        <v>7</v>
      </c>
      <c r="H2376" s="242">
        <v>28.310892160000002</v>
      </c>
      <c r="I2376" s="243">
        <v>2.7372999999999998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87">
        <v>0.18465500000000001</v>
      </c>
      <c r="U2376" s="14">
        <v>63</v>
      </c>
      <c r="V2376" s="14" t="s">
        <v>17</v>
      </c>
      <c r="W2376" s="14" t="s">
        <v>17</v>
      </c>
      <c r="X2376" s="186">
        <v>0.21992</v>
      </c>
      <c r="Y2376" s="14">
        <v>76</v>
      </c>
      <c r="Z2376" s="190">
        <v>0.32788499999999998</v>
      </c>
      <c r="AA2376" s="14">
        <v>94</v>
      </c>
      <c r="AB2376" s="191">
        <v>0.42615999999999998</v>
      </c>
      <c r="AC2376" s="14">
        <v>105</v>
      </c>
    </row>
    <row r="2377" spans="1:29" ht="15" x14ac:dyDescent="0.25">
      <c r="A2377" t="s">
        <v>143</v>
      </c>
      <c r="B2377" s="135" t="s">
        <v>281</v>
      </c>
      <c r="C2377" s="244">
        <v>41571</v>
      </c>
      <c r="D2377" s="244">
        <v>41807</v>
      </c>
      <c r="E2377" s="241">
        <v>2014</v>
      </c>
      <c r="F2377" s="241">
        <v>2</v>
      </c>
      <c r="G2377" s="241">
        <v>8</v>
      </c>
      <c r="H2377" s="242">
        <v>27.275854209999999</v>
      </c>
      <c r="I2377" s="243">
        <v>2.4224000000000001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87">
        <v>0.20094499999999998</v>
      </c>
      <c r="U2377" s="14">
        <v>63</v>
      </c>
      <c r="V2377" s="14" t="s">
        <v>17</v>
      </c>
      <c r="W2377" s="14" t="s">
        <v>17</v>
      </c>
      <c r="X2377" s="186">
        <v>0.270455</v>
      </c>
      <c r="Y2377" s="14">
        <v>76</v>
      </c>
      <c r="Z2377" s="190">
        <v>0.36392999999999998</v>
      </c>
      <c r="AA2377" s="14">
        <v>94</v>
      </c>
      <c r="AB2377" s="191">
        <v>0.36531999999999998</v>
      </c>
      <c r="AC2377" s="14">
        <v>105</v>
      </c>
    </row>
    <row r="2378" spans="1:29" ht="15" x14ac:dyDescent="0.25">
      <c r="A2378" t="s">
        <v>143</v>
      </c>
      <c r="B2378" s="135" t="s">
        <v>281</v>
      </c>
      <c r="C2378" s="244">
        <v>41571</v>
      </c>
      <c r="D2378" s="244">
        <v>41807</v>
      </c>
      <c r="E2378" s="241">
        <v>2014</v>
      </c>
      <c r="F2378" s="241">
        <v>2</v>
      </c>
      <c r="G2378" s="241">
        <v>9</v>
      </c>
      <c r="H2378" s="242">
        <v>28.271501780000001</v>
      </c>
      <c r="I2378" s="243">
        <v>2.6579999999999999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87">
        <v>0.18993749999999998</v>
      </c>
      <c r="U2378" s="14">
        <v>63</v>
      </c>
      <c r="V2378" s="14" t="s">
        <v>17</v>
      </c>
      <c r="W2378" s="14" t="s">
        <v>17</v>
      </c>
      <c r="X2378" s="186">
        <v>0.24879500000000002</v>
      </c>
      <c r="Y2378" s="14">
        <v>76</v>
      </c>
      <c r="Z2378" s="190">
        <v>0.42137999999999998</v>
      </c>
      <c r="AA2378" s="14">
        <v>94</v>
      </c>
      <c r="AB2378" s="191">
        <v>0.47695500000000002</v>
      </c>
      <c r="AC2378" s="14">
        <v>105</v>
      </c>
    </row>
    <row r="2379" spans="1:29" ht="15" x14ac:dyDescent="0.25">
      <c r="A2379" t="s">
        <v>143</v>
      </c>
      <c r="B2379" s="135" t="s">
        <v>281</v>
      </c>
      <c r="C2379" s="244">
        <v>41571</v>
      </c>
      <c r="D2379" s="244">
        <v>41807</v>
      </c>
      <c r="E2379" s="241">
        <v>2014</v>
      </c>
      <c r="F2379" s="241">
        <v>2</v>
      </c>
      <c r="G2379" s="241">
        <v>10</v>
      </c>
      <c r="H2379" s="242">
        <v>30.565298080000002</v>
      </c>
      <c r="I2379" s="243">
        <v>2.6484999999999999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87">
        <v>0.201235</v>
      </c>
      <c r="U2379" s="14">
        <v>63</v>
      </c>
      <c r="V2379" s="14" t="s">
        <v>17</v>
      </c>
      <c r="W2379" s="14" t="s">
        <v>17</v>
      </c>
      <c r="X2379" s="186">
        <v>0.28009499999999998</v>
      </c>
      <c r="Y2379" s="14">
        <v>76</v>
      </c>
      <c r="Z2379" s="190">
        <v>0.48302</v>
      </c>
      <c r="AA2379" s="14">
        <v>94</v>
      </c>
      <c r="AB2379" s="191">
        <v>0.51593</v>
      </c>
      <c r="AC2379" s="14">
        <v>105</v>
      </c>
    </row>
    <row r="2380" spans="1:29" ht="15" x14ac:dyDescent="0.25">
      <c r="A2380" t="s">
        <v>143</v>
      </c>
      <c r="B2380" s="135" t="s">
        <v>281</v>
      </c>
      <c r="C2380" s="244">
        <v>41571</v>
      </c>
      <c r="D2380" s="244">
        <v>41807</v>
      </c>
      <c r="E2380" s="241">
        <v>2014</v>
      </c>
      <c r="F2380" s="241">
        <v>2</v>
      </c>
      <c r="G2380" s="241">
        <v>11</v>
      </c>
      <c r="H2380" s="242">
        <v>32.071573559999997</v>
      </c>
      <c r="I2380" s="243">
        <v>2.3494000000000002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87">
        <v>0.201545</v>
      </c>
      <c r="U2380" s="14">
        <v>63</v>
      </c>
      <c r="V2380" s="14" t="s">
        <v>17</v>
      </c>
      <c r="W2380" s="14" t="s">
        <v>17</v>
      </c>
      <c r="X2380" s="186">
        <v>0.26529999999999998</v>
      </c>
      <c r="Y2380" s="14">
        <v>76</v>
      </c>
      <c r="Z2380" s="190">
        <v>0.47135000000000005</v>
      </c>
      <c r="AA2380" s="14">
        <v>94</v>
      </c>
      <c r="AB2380" s="191">
        <v>0.50607999999999997</v>
      </c>
      <c r="AC2380" s="14">
        <v>105</v>
      </c>
    </row>
    <row r="2381" spans="1:29" ht="15" x14ac:dyDescent="0.25">
      <c r="A2381" t="s">
        <v>143</v>
      </c>
      <c r="B2381" s="135" t="s">
        <v>281</v>
      </c>
      <c r="C2381" s="244">
        <v>41571</v>
      </c>
      <c r="D2381" s="244">
        <v>41807</v>
      </c>
      <c r="E2381" s="241">
        <v>2014</v>
      </c>
      <c r="F2381" s="241">
        <v>2</v>
      </c>
      <c r="G2381" s="241">
        <v>12</v>
      </c>
      <c r="H2381" s="242">
        <v>33.573000890000003</v>
      </c>
      <c r="I2381" s="243">
        <v>2.6958000000000002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87">
        <v>0.176015</v>
      </c>
      <c r="U2381" s="14">
        <v>63</v>
      </c>
      <c r="V2381" s="14" t="s">
        <v>17</v>
      </c>
      <c r="W2381" s="14" t="s">
        <v>17</v>
      </c>
      <c r="X2381" s="186">
        <v>0.22103500000000001</v>
      </c>
      <c r="Y2381" s="14">
        <v>76</v>
      </c>
      <c r="Z2381" s="190">
        <v>0.3810925</v>
      </c>
      <c r="AA2381" s="14">
        <v>94</v>
      </c>
      <c r="AB2381" s="191">
        <v>0.49598500000000001</v>
      </c>
      <c r="AC2381" s="14">
        <v>105</v>
      </c>
    </row>
    <row r="2382" spans="1:29" ht="15" x14ac:dyDescent="0.25">
      <c r="A2382" t="s">
        <v>143</v>
      </c>
      <c r="B2382" s="135" t="s">
        <v>281</v>
      </c>
      <c r="C2382" s="244">
        <v>41571</v>
      </c>
      <c r="D2382" s="244">
        <v>41807</v>
      </c>
      <c r="E2382" s="241">
        <v>2014</v>
      </c>
      <c r="F2382" s="241">
        <v>2</v>
      </c>
      <c r="G2382" s="241">
        <v>13</v>
      </c>
      <c r="H2382" s="242">
        <v>27.031796740000001</v>
      </c>
      <c r="I2382" s="243">
        <v>2.8372999999999999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87">
        <v>0.17615</v>
      </c>
      <c r="U2382" s="14">
        <v>63</v>
      </c>
      <c r="V2382" s="14" t="s">
        <v>17</v>
      </c>
      <c r="W2382" s="14" t="s">
        <v>17</v>
      </c>
      <c r="X2382" s="186">
        <v>0.21629999999999999</v>
      </c>
      <c r="Y2382" s="14">
        <v>76</v>
      </c>
      <c r="Z2382" s="190">
        <v>0.30432999999999999</v>
      </c>
      <c r="AA2382" s="14">
        <v>94</v>
      </c>
      <c r="AB2382" s="191">
        <v>0.46055499999999999</v>
      </c>
      <c r="AC2382" s="14">
        <v>105</v>
      </c>
    </row>
    <row r="2383" spans="1:29" ht="15" x14ac:dyDescent="0.25">
      <c r="A2383" t="s">
        <v>143</v>
      </c>
      <c r="B2383" s="135" t="s">
        <v>281</v>
      </c>
      <c r="C2383" s="244">
        <v>41571</v>
      </c>
      <c r="D2383" s="244">
        <v>41807</v>
      </c>
      <c r="E2383" s="241">
        <v>2014</v>
      </c>
      <c r="F2383" s="241">
        <v>2</v>
      </c>
      <c r="G2383" s="241">
        <v>14</v>
      </c>
      <c r="H2383" s="242">
        <v>30.261226239999999</v>
      </c>
      <c r="I2383" s="243">
        <v>2.8012999999999999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87">
        <v>0.18138499999999999</v>
      </c>
      <c r="U2383" s="14">
        <v>63</v>
      </c>
      <c r="V2383" s="14" t="s">
        <v>17</v>
      </c>
      <c r="W2383" s="14" t="s">
        <v>17</v>
      </c>
      <c r="X2383" s="186">
        <v>0.22678500000000001</v>
      </c>
      <c r="Y2383" s="14">
        <v>76</v>
      </c>
      <c r="Z2383" s="190">
        <v>0.34997500000000004</v>
      </c>
      <c r="AA2383" s="14">
        <v>94</v>
      </c>
      <c r="AB2383" s="191">
        <v>0.42674500000000004</v>
      </c>
      <c r="AC2383" s="14">
        <v>105</v>
      </c>
    </row>
    <row r="2384" spans="1:29" ht="15" x14ac:dyDescent="0.25">
      <c r="A2384" t="s">
        <v>143</v>
      </c>
      <c r="B2384" s="135" t="s">
        <v>281</v>
      </c>
      <c r="C2384" s="244">
        <v>41571</v>
      </c>
      <c r="D2384" s="244">
        <v>41807</v>
      </c>
      <c r="E2384" s="241">
        <v>2014</v>
      </c>
      <c r="F2384" s="241">
        <v>3</v>
      </c>
      <c r="G2384" s="241">
        <v>1</v>
      </c>
      <c r="H2384" s="242">
        <v>28.894101920000001</v>
      </c>
      <c r="I2384" s="243">
        <v>1.7817000000000001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87">
        <v>0.25656999999999996</v>
      </c>
      <c r="U2384" s="14">
        <v>63</v>
      </c>
      <c r="V2384" s="14" t="s">
        <v>17</v>
      </c>
      <c r="W2384" s="14" t="s">
        <v>17</v>
      </c>
      <c r="X2384" s="186">
        <v>0.34411999999999998</v>
      </c>
      <c r="Y2384" s="14">
        <v>76</v>
      </c>
      <c r="Z2384" s="190">
        <v>0.37653499999999995</v>
      </c>
      <c r="AA2384" s="14">
        <v>94</v>
      </c>
      <c r="AB2384" s="191">
        <v>0.33125499999999997</v>
      </c>
      <c r="AC2384" s="14">
        <v>105</v>
      </c>
    </row>
    <row r="2385" spans="1:29" ht="15" x14ac:dyDescent="0.25">
      <c r="A2385" t="s">
        <v>143</v>
      </c>
      <c r="B2385" s="135" t="s">
        <v>281</v>
      </c>
      <c r="C2385" s="244">
        <v>41571</v>
      </c>
      <c r="D2385" s="244">
        <v>41807</v>
      </c>
      <c r="E2385" s="241">
        <v>2014</v>
      </c>
      <c r="F2385" s="241">
        <v>3</v>
      </c>
      <c r="G2385" s="241">
        <v>2</v>
      </c>
      <c r="H2385" s="242">
        <v>33.014103059999997</v>
      </c>
      <c r="I2385" s="243">
        <v>1.8387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87">
        <v>0.23578500000000002</v>
      </c>
      <c r="U2385" s="14">
        <v>63</v>
      </c>
      <c r="V2385" s="14" t="s">
        <v>17</v>
      </c>
      <c r="W2385" s="14" t="s">
        <v>17</v>
      </c>
      <c r="X2385" s="186">
        <v>0.339725</v>
      </c>
      <c r="Y2385" s="14">
        <v>76</v>
      </c>
      <c r="Z2385" s="190">
        <v>0.44703500000000002</v>
      </c>
      <c r="AA2385" s="14">
        <v>94</v>
      </c>
      <c r="AB2385" s="191">
        <v>0.41903500000000005</v>
      </c>
      <c r="AC2385" s="14">
        <v>105</v>
      </c>
    </row>
    <row r="2386" spans="1:29" ht="15" x14ac:dyDescent="0.25">
      <c r="A2386" t="s">
        <v>143</v>
      </c>
      <c r="B2386" s="135" t="s">
        <v>281</v>
      </c>
      <c r="C2386" s="244">
        <v>41571</v>
      </c>
      <c r="D2386" s="244">
        <v>41807</v>
      </c>
      <c r="E2386" s="241">
        <v>2014</v>
      </c>
      <c r="F2386" s="241">
        <v>3</v>
      </c>
      <c r="G2386" s="241">
        <v>3</v>
      </c>
      <c r="H2386" s="242">
        <v>29.154266119999999</v>
      </c>
      <c r="I2386" s="243">
        <v>2.0703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87">
        <v>0.22517000000000001</v>
      </c>
      <c r="U2386" s="14">
        <v>63</v>
      </c>
      <c r="V2386" s="14" t="s">
        <v>17</v>
      </c>
      <c r="W2386" s="14" t="s">
        <v>17</v>
      </c>
      <c r="X2386" s="186">
        <v>0.30420000000000003</v>
      </c>
      <c r="Y2386" s="14">
        <v>76</v>
      </c>
      <c r="Z2386" s="190">
        <v>0.44533999999999996</v>
      </c>
      <c r="AA2386" s="14">
        <v>94</v>
      </c>
      <c r="AB2386" s="191">
        <v>0.42383500000000002</v>
      </c>
      <c r="AC2386" s="14">
        <v>105</v>
      </c>
    </row>
    <row r="2387" spans="1:29" ht="15" x14ac:dyDescent="0.25">
      <c r="A2387" t="s">
        <v>143</v>
      </c>
      <c r="B2387" s="135" t="s">
        <v>281</v>
      </c>
      <c r="C2387" s="244">
        <v>41571</v>
      </c>
      <c r="D2387" s="244">
        <v>41807</v>
      </c>
      <c r="E2387" s="241">
        <v>2014</v>
      </c>
      <c r="F2387" s="241">
        <v>3</v>
      </c>
      <c r="G2387" s="241">
        <v>4</v>
      </c>
      <c r="H2387" s="242">
        <v>28.678526000000002</v>
      </c>
      <c r="I2387" s="243">
        <v>2.5686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87">
        <v>0.209065</v>
      </c>
      <c r="U2387" s="14">
        <v>63</v>
      </c>
      <c r="V2387" s="14" t="s">
        <v>17</v>
      </c>
      <c r="W2387" s="14" t="s">
        <v>17</v>
      </c>
      <c r="X2387" s="186">
        <v>0.30840000000000001</v>
      </c>
      <c r="Y2387" s="14">
        <v>76</v>
      </c>
      <c r="Z2387" s="190">
        <v>0.51696500000000001</v>
      </c>
      <c r="AA2387" s="14">
        <v>94</v>
      </c>
      <c r="AB2387" s="191">
        <v>0.56389500000000004</v>
      </c>
      <c r="AC2387" s="14">
        <v>105</v>
      </c>
    </row>
    <row r="2388" spans="1:29" ht="15" x14ac:dyDescent="0.25">
      <c r="A2388" t="s">
        <v>143</v>
      </c>
      <c r="B2388" s="135" t="s">
        <v>281</v>
      </c>
      <c r="C2388" s="244">
        <v>41571</v>
      </c>
      <c r="D2388" s="244">
        <v>41807</v>
      </c>
      <c r="E2388" s="241">
        <v>2014</v>
      </c>
      <c r="F2388" s="241">
        <v>3</v>
      </c>
      <c r="G2388" s="241">
        <v>5</v>
      </c>
      <c r="H2388" s="242">
        <v>25.249819970000001</v>
      </c>
      <c r="I2388" s="243">
        <v>2.7454999999999998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87">
        <v>0.20636499999999999</v>
      </c>
      <c r="U2388" s="14">
        <v>63</v>
      </c>
      <c r="V2388" s="14" t="s">
        <v>17</v>
      </c>
      <c r="W2388" s="14" t="s">
        <v>17</v>
      </c>
      <c r="X2388" s="186">
        <v>0.278165</v>
      </c>
      <c r="Y2388" s="14">
        <v>76</v>
      </c>
      <c r="Z2388" s="190">
        <v>0.492975</v>
      </c>
      <c r="AA2388" s="14">
        <v>94</v>
      </c>
      <c r="AB2388" s="191">
        <v>0.51854</v>
      </c>
      <c r="AC2388" s="14">
        <v>105</v>
      </c>
    </row>
    <row r="2389" spans="1:29" ht="15" x14ac:dyDescent="0.25">
      <c r="A2389" t="s">
        <v>143</v>
      </c>
      <c r="B2389" s="135" t="s">
        <v>281</v>
      </c>
      <c r="C2389" s="244">
        <v>41571</v>
      </c>
      <c r="D2389" s="244">
        <v>41807</v>
      </c>
      <c r="E2389" s="241">
        <v>2014</v>
      </c>
      <c r="F2389" s="241">
        <v>3</v>
      </c>
      <c r="G2389" s="241">
        <v>6</v>
      </c>
      <c r="H2389" s="242">
        <v>29.545876799999998</v>
      </c>
      <c r="I2389" s="243">
        <v>2.7622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87">
        <v>0.19874</v>
      </c>
      <c r="U2389" s="14">
        <v>63</v>
      </c>
      <c r="V2389" s="14" t="s">
        <v>17</v>
      </c>
      <c r="W2389" s="14" t="s">
        <v>17</v>
      </c>
      <c r="X2389" s="186">
        <v>0.26363999999999999</v>
      </c>
      <c r="Y2389" s="14">
        <v>76</v>
      </c>
      <c r="Z2389" s="190">
        <v>0.44159000000000004</v>
      </c>
      <c r="AA2389" s="14">
        <v>94</v>
      </c>
      <c r="AB2389" s="191">
        <v>0.52340500000000001</v>
      </c>
      <c r="AC2389" s="14">
        <v>105</v>
      </c>
    </row>
    <row r="2390" spans="1:29" ht="15" x14ac:dyDescent="0.25">
      <c r="A2390" t="s">
        <v>143</v>
      </c>
      <c r="B2390" s="135" t="s">
        <v>281</v>
      </c>
      <c r="C2390" s="244">
        <v>41571</v>
      </c>
      <c r="D2390" s="244">
        <v>41807</v>
      </c>
      <c r="E2390" s="241">
        <v>2014</v>
      </c>
      <c r="F2390" s="241">
        <v>3</v>
      </c>
      <c r="G2390" s="241">
        <v>7</v>
      </c>
      <c r="H2390" s="242">
        <v>32.210823150000003</v>
      </c>
      <c r="I2390" s="243">
        <v>2.6518000000000002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87">
        <v>0.18698000000000001</v>
      </c>
      <c r="U2390" s="14">
        <v>63</v>
      </c>
      <c r="V2390" s="14" t="s">
        <v>17</v>
      </c>
      <c r="W2390" s="14" t="s">
        <v>17</v>
      </c>
      <c r="X2390" s="186">
        <v>0.231625</v>
      </c>
      <c r="Y2390" s="14">
        <v>76</v>
      </c>
      <c r="Z2390" s="190">
        <v>0.38053500000000001</v>
      </c>
      <c r="AA2390" s="14">
        <v>94</v>
      </c>
      <c r="AB2390" s="191">
        <v>0.49732500000000002</v>
      </c>
      <c r="AC2390" s="14">
        <v>105</v>
      </c>
    </row>
    <row r="2391" spans="1:29" ht="15" x14ac:dyDescent="0.25">
      <c r="A2391" t="s">
        <v>143</v>
      </c>
      <c r="B2391" s="135" t="s">
        <v>281</v>
      </c>
      <c r="C2391" s="244">
        <v>41571</v>
      </c>
      <c r="D2391" s="244">
        <v>41807</v>
      </c>
      <c r="E2391" s="241">
        <v>2014</v>
      </c>
      <c r="F2391" s="241">
        <v>3</v>
      </c>
      <c r="G2391" s="241">
        <v>8</v>
      </c>
      <c r="H2391" s="242">
        <v>30.41174908</v>
      </c>
      <c r="I2391" s="243">
        <v>2.4417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87">
        <v>0.18932499999999999</v>
      </c>
      <c r="U2391" s="14">
        <v>63</v>
      </c>
      <c r="V2391" s="14" t="s">
        <v>17</v>
      </c>
      <c r="W2391" s="14" t="s">
        <v>17</v>
      </c>
      <c r="X2391" s="186">
        <v>0.23985499999999998</v>
      </c>
      <c r="Y2391" s="14">
        <v>76</v>
      </c>
      <c r="Z2391" s="190">
        <v>0.338945</v>
      </c>
      <c r="AA2391" s="14">
        <v>94</v>
      </c>
      <c r="AB2391" s="191">
        <v>0.39746000000000004</v>
      </c>
      <c r="AC2391" s="14">
        <v>105</v>
      </c>
    </row>
    <row r="2392" spans="1:29" ht="15" x14ac:dyDescent="0.25">
      <c r="A2392" t="s">
        <v>143</v>
      </c>
      <c r="B2392" s="135" t="s">
        <v>281</v>
      </c>
      <c r="C2392" s="244">
        <v>41571</v>
      </c>
      <c r="D2392" s="244">
        <v>41807</v>
      </c>
      <c r="E2392" s="241">
        <v>2014</v>
      </c>
      <c r="F2392" s="241">
        <v>3</v>
      </c>
      <c r="G2392" s="241">
        <v>9</v>
      </c>
      <c r="H2392" s="242">
        <v>29.10433128</v>
      </c>
      <c r="I2392" s="243">
        <v>2.4986999999999999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87">
        <v>0.20188291666666669</v>
      </c>
      <c r="U2392" s="14">
        <v>63</v>
      </c>
      <c r="V2392" s="14" t="s">
        <v>17</v>
      </c>
      <c r="W2392" s="14" t="s">
        <v>17</v>
      </c>
      <c r="X2392" s="186">
        <v>0.27484999999999998</v>
      </c>
      <c r="Y2392" s="14">
        <v>76</v>
      </c>
      <c r="Z2392" s="190">
        <v>0.49706499999999998</v>
      </c>
      <c r="AA2392" s="14">
        <v>94</v>
      </c>
      <c r="AB2392" s="191">
        <v>0.53023500000000001</v>
      </c>
      <c r="AC2392" s="14">
        <v>105</v>
      </c>
    </row>
    <row r="2393" spans="1:29" ht="15" x14ac:dyDescent="0.25">
      <c r="A2393" t="s">
        <v>143</v>
      </c>
      <c r="B2393" s="135" t="s">
        <v>281</v>
      </c>
      <c r="C2393" s="244">
        <v>41571</v>
      </c>
      <c r="D2393" s="244">
        <v>41807</v>
      </c>
      <c r="E2393" s="241">
        <v>2014</v>
      </c>
      <c r="F2393" s="241">
        <v>3</v>
      </c>
      <c r="G2393" s="241">
        <v>10</v>
      </c>
      <c r="H2393" s="242">
        <v>30.666265129999999</v>
      </c>
      <c r="I2393" s="243">
        <v>2.6964999999999999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87">
        <v>0.18920999999999999</v>
      </c>
      <c r="U2393" s="14">
        <v>63</v>
      </c>
      <c r="V2393" s="14" t="s">
        <v>17</v>
      </c>
      <c r="W2393" s="14" t="s">
        <v>17</v>
      </c>
      <c r="X2393" s="186">
        <v>0.25592999999999999</v>
      </c>
      <c r="Y2393" s="14">
        <v>76</v>
      </c>
      <c r="Z2393" s="190">
        <v>0.47863</v>
      </c>
      <c r="AA2393" s="14">
        <v>94</v>
      </c>
      <c r="AB2393" s="191">
        <v>0.53597500000000009</v>
      </c>
      <c r="AC2393" s="14">
        <v>105</v>
      </c>
    </row>
    <row r="2394" spans="1:29" ht="15" x14ac:dyDescent="0.25">
      <c r="A2394" t="s">
        <v>143</v>
      </c>
      <c r="B2394" s="135" t="s">
        <v>281</v>
      </c>
      <c r="C2394" s="244">
        <v>41571</v>
      </c>
      <c r="D2394" s="244">
        <v>41807</v>
      </c>
      <c r="E2394" s="241">
        <v>2014</v>
      </c>
      <c r="F2394" s="241">
        <v>3</v>
      </c>
      <c r="G2394" s="241">
        <v>11</v>
      </c>
      <c r="H2394" s="242">
        <v>32.708073120000002</v>
      </c>
      <c r="I2394" s="243">
        <v>2.5649999999999999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87">
        <v>0.18090699999999998</v>
      </c>
      <c r="U2394" s="14">
        <v>63</v>
      </c>
      <c r="V2394" s="14" t="s">
        <v>17</v>
      </c>
      <c r="W2394" s="14" t="s">
        <v>17</v>
      </c>
      <c r="X2394" s="186">
        <v>0.23147000000000001</v>
      </c>
      <c r="Y2394" s="14">
        <v>76</v>
      </c>
      <c r="Z2394" s="190">
        <v>0.39965499999999998</v>
      </c>
      <c r="AA2394" s="14">
        <v>94</v>
      </c>
      <c r="AB2394" s="191">
        <v>0.49378500000000003</v>
      </c>
      <c r="AC2394" s="14">
        <v>105</v>
      </c>
    </row>
    <row r="2395" spans="1:29" ht="15" x14ac:dyDescent="0.25">
      <c r="A2395" t="s">
        <v>143</v>
      </c>
      <c r="B2395" s="135" t="s">
        <v>281</v>
      </c>
      <c r="C2395" s="244">
        <v>41571</v>
      </c>
      <c r="D2395" s="244">
        <v>41807</v>
      </c>
      <c r="E2395" s="241">
        <v>2014</v>
      </c>
      <c r="F2395" s="241">
        <v>3</v>
      </c>
      <c r="G2395" s="241">
        <v>12</v>
      </c>
      <c r="H2395" s="242">
        <v>30.227498650000001</v>
      </c>
      <c r="I2395" s="243">
        <v>3.0745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87">
        <v>0.188585</v>
      </c>
      <c r="U2395" s="14">
        <v>63</v>
      </c>
      <c r="V2395" s="14" t="s">
        <v>17</v>
      </c>
      <c r="W2395" s="14" t="s">
        <v>17</v>
      </c>
      <c r="X2395" s="186">
        <v>0.26161000000000001</v>
      </c>
      <c r="Y2395" s="14">
        <v>76</v>
      </c>
      <c r="Z2395" s="190">
        <v>0.48121000000000003</v>
      </c>
      <c r="AA2395" s="14">
        <v>94</v>
      </c>
      <c r="AB2395" s="191">
        <v>0.55495000000000005</v>
      </c>
      <c r="AC2395" s="14">
        <v>105</v>
      </c>
    </row>
    <row r="2396" spans="1:29" ht="15" x14ac:dyDescent="0.25">
      <c r="A2396" t="s">
        <v>143</v>
      </c>
      <c r="B2396" s="135" t="s">
        <v>281</v>
      </c>
      <c r="C2396" s="244">
        <v>41571</v>
      </c>
      <c r="D2396" s="244">
        <v>41807</v>
      </c>
      <c r="E2396" s="241">
        <v>2014</v>
      </c>
      <c r="F2396" s="241">
        <v>3</v>
      </c>
      <c r="G2396" s="241">
        <v>13</v>
      </c>
      <c r="H2396" s="242">
        <v>25.30655896</v>
      </c>
      <c r="I2396" s="243">
        <v>3.0388999999999999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87">
        <v>0.187</v>
      </c>
      <c r="U2396" s="14">
        <v>63</v>
      </c>
      <c r="V2396" s="14" t="s">
        <v>17</v>
      </c>
      <c r="W2396" s="14" t="s">
        <v>17</v>
      </c>
      <c r="X2396" s="186">
        <v>0.23952499999999999</v>
      </c>
      <c r="Y2396" s="14">
        <v>76</v>
      </c>
      <c r="Z2396" s="190">
        <v>0.42961499999999997</v>
      </c>
      <c r="AA2396" s="14">
        <v>94</v>
      </c>
      <c r="AB2396" s="191">
        <v>0.57372000000000001</v>
      </c>
      <c r="AC2396" s="14">
        <v>105</v>
      </c>
    </row>
    <row r="2397" spans="1:29" ht="15" x14ac:dyDescent="0.25">
      <c r="A2397" t="s">
        <v>143</v>
      </c>
      <c r="B2397" s="135" t="s">
        <v>281</v>
      </c>
      <c r="C2397" s="244">
        <v>41571</v>
      </c>
      <c r="D2397" s="244">
        <v>41807</v>
      </c>
      <c r="E2397" s="241">
        <v>2014</v>
      </c>
      <c r="F2397" s="241">
        <v>3</v>
      </c>
      <c r="G2397" s="241">
        <v>14</v>
      </c>
      <c r="H2397" s="242">
        <v>32.617319629999997</v>
      </c>
      <c r="I2397" s="243">
        <v>1.8320000000000001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87">
        <v>0.220605</v>
      </c>
      <c r="U2397" s="14">
        <v>63</v>
      </c>
      <c r="V2397" s="14" t="s">
        <v>17</v>
      </c>
      <c r="W2397" s="14" t="s">
        <v>17</v>
      </c>
      <c r="X2397" s="186">
        <v>0.313975</v>
      </c>
      <c r="Y2397" s="14">
        <v>76</v>
      </c>
      <c r="Z2397" s="190">
        <v>0.53224499999999997</v>
      </c>
      <c r="AA2397" s="14">
        <v>94</v>
      </c>
      <c r="AB2397" s="191">
        <v>0.53820500000000004</v>
      </c>
      <c r="AC2397" s="14">
        <v>105</v>
      </c>
    </row>
    <row r="2398" spans="1:29" ht="15" x14ac:dyDescent="0.25">
      <c r="A2398" t="s">
        <v>143</v>
      </c>
      <c r="B2398" s="135" t="s">
        <v>281</v>
      </c>
      <c r="C2398" s="244">
        <v>41571</v>
      </c>
      <c r="D2398" s="244">
        <v>41807</v>
      </c>
      <c r="E2398" s="241">
        <v>2014</v>
      </c>
      <c r="F2398" s="241">
        <v>4</v>
      </c>
      <c r="G2398" s="241">
        <v>1</v>
      </c>
      <c r="H2398" s="242">
        <v>33.790413460000003</v>
      </c>
      <c r="I2398" s="243">
        <v>1.8320000000000001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87">
        <v>0.26143222222222218</v>
      </c>
      <c r="U2398" s="14">
        <v>63</v>
      </c>
      <c r="V2398" s="14" t="s">
        <v>17</v>
      </c>
      <c r="W2398" s="14" t="s">
        <v>17</v>
      </c>
      <c r="X2398" s="186">
        <v>0.34985500000000003</v>
      </c>
      <c r="Y2398" s="14">
        <v>76</v>
      </c>
      <c r="Z2398" s="190">
        <v>0.42316500000000001</v>
      </c>
      <c r="AA2398" s="14">
        <v>94</v>
      </c>
      <c r="AB2398" s="191">
        <v>0.374865</v>
      </c>
      <c r="AC2398" s="14">
        <v>105</v>
      </c>
    </row>
    <row r="2399" spans="1:29" ht="15" x14ac:dyDescent="0.25">
      <c r="A2399" t="s">
        <v>143</v>
      </c>
      <c r="B2399" s="135" t="s">
        <v>281</v>
      </c>
      <c r="C2399" s="244">
        <v>41571</v>
      </c>
      <c r="D2399" s="244">
        <v>41807</v>
      </c>
      <c r="E2399" s="241">
        <v>2014</v>
      </c>
      <c r="F2399" s="241">
        <v>4</v>
      </c>
      <c r="G2399" s="241">
        <v>2</v>
      </c>
      <c r="H2399" s="242">
        <v>31.1985055</v>
      </c>
      <c r="I2399" s="243">
        <v>2.0556999999999999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87">
        <v>0.230075</v>
      </c>
      <c r="U2399" s="14">
        <v>63</v>
      </c>
      <c r="V2399" s="14" t="s">
        <v>17</v>
      </c>
      <c r="W2399" s="14" t="s">
        <v>17</v>
      </c>
      <c r="X2399" s="186">
        <v>0.32515499999999997</v>
      </c>
      <c r="Y2399" s="14">
        <v>76</v>
      </c>
      <c r="Z2399" s="190">
        <v>0.421765</v>
      </c>
      <c r="AA2399" s="14">
        <v>94</v>
      </c>
      <c r="AB2399" s="191">
        <v>0.36782999999999999</v>
      </c>
      <c r="AC2399" s="14">
        <v>105</v>
      </c>
    </row>
    <row r="2400" spans="1:29" ht="15" x14ac:dyDescent="0.25">
      <c r="A2400" t="s">
        <v>143</v>
      </c>
      <c r="B2400" s="135" t="s">
        <v>281</v>
      </c>
      <c r="C2400" s="244">
        <v>41571</v>
      </c>
      <c r="D2400" s="244">
        <v>41807</v>
      </c>
      <c r="E2400" s="241">
        <v>2014</v>
      </c>
      <c r="F2400" s="241">
        <v>4</v>
      </c>
      <c r="G2400" s="241">
        <v>3</v>
      </c>
      <c r="H2400" s="242">
        <v>29.793548909999998</v>
      </c>
      <c r="I2400" s="243">
        <v>1.9237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87">
        <v>0.25365499999999996</v>
      </c>
      <c r="U2400" s="14">
        <v>63</v>
      </c>
      <c r="V2400" s="14" t="s">
        <v>17</v>
      </c>
      <c r="W2400" s="14" t="s">
        <v>17</v>
      </c>
      <c r="X2400" s="186">
        <v>0.332675</v>
      </c>
      <c r="Y2400" s="14">
        <v>76</v>
      </c>
      <c r="Z2400" s="190">
        <v>0.40007499999999996</v>
      </c>
      <c r="AA2400" s="14">
        <v>94</v>
      </c>
      <c r="AB2400" s="191">
        <v>0.34042499999999998</v>
      </c>
      <c r="AC2400" s="14">
        <v>105</v>
      </c>
    </row>
    <row r="2401" spans="1:29" ht="15" x14ac:dyDescent="0.25">
      <c r="A2401" t="s">
        <v>143</v>
      </c>
      <c r="B2401" s="135" t="s">
        <v>281</v>
      </c>
      <c r="C2401" s="244">
        <v>41571</v>
      </c>
      <c r="D2401" s="244">
        <v>41807</v>
      </c>
      <c r="E2401" s="241">
        <v>2014</v>
      </c>
      <c r="F2401" s="241">
        <v>4</v>
      </c>
      <c r="G2401" s="241">
        <v>4</v>
      </c>
      <c r="H2401" s="242">
        <v>25.933383169999999</v>
      </c>
      <c r="I2401" s="243">
        <v>2.1878000000000002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87">
        <v>0.22478500000000001</v>
      </c>
      <c r="U2401" s="14">
        <v>63</v>
      </c>
      <c r="V2401" s="14" t="s">
        <v>17</v>
      </c>
      <c r="W2401" s="14" t="s">
        <v>17</v>
      </c>
      <c r="X2401" s="186">
        <v>0.29947500000000005</v>
      </c>
      <c r="Y2401" s="14">
        <v>76</v>
      </c>
      <c r="Z2401" s="190">
        <v>0.45879000000000003</v>
      </c>
      <c r="AA2401" s="14">
        <v>94</v>
      </c>
      <c r="AB2401" s="191">
        <v>0.45464499999999997</v>
      </c>
      <c r="AC2401" s="14">
        <v>105</v>
      </c>
    </row>
    <row r="2402" spans="1:29" ht="15" x14ac:dyDescent="0.25">
      <c r="A2402" t="s">
        <v>143</v>
      </c>
      <c r="B2402" s="135" t="s">
        <v>281</v>
      </c>
      <c r="C2402" s="244">
        <v>41571</v>
      </c>
      <c r="D2402" s="244">
        <v>41807</v>
      </c>
      <c r="E2402" s="241">
        <v>2014</v>
      </c>
      <c r="F2402" s="241">
        <v>4</v>
      </c>
      <c r="G2402" s="241">
        <v>5</v>
      </c>
      <c r="H2402" s="242">
        <v>26.859852020000002</v>
      </c>
      <c r="I2402" s="243">
        <v>2.3658999999999999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87">
        <v>0.23981</v>
      </c>
      <c r="U2402" s="14">
        <v>63</v>
      </c>
      <c r="V2402" s="14" t="s">
        <v>17</v>
      </c>
      <c r="W2402" s="14" t="s">
        <v>17</v>
      </c>
      <c r="X2402" s="186">
        <v>0.31254499999999996</v>
      </c>
      <c r="Y2402" s="14">
        <v>76</v>
      </c>
      <c r="Z2402" s="190">
        <v>0.52232499999999993</v>
      </c>
      <c r="AA2402" s="14">
        <v>94</v>
      </c>
      <c r="AB2402" s="191">
        <v>0.51703999999999994</v>
      </c>
      <c r="AC2402" s="14">
        <v>105</v>
      </c>
    </row>
    <row r="2403" spans="1:29" ht="15" x14ac:dyDescent="0.25">
      <c r="A2403" t="s">
        <v>143</v>
      </c>
      <c r="B2403" s="135" t="s">
        <v>281</v>
      </c>
      <c r="C2403" s="244">
        <v>41571</v>
      </c>
      <c r="D2403" s="244">
        <v>41807</v>
      </c>
      <c r="E2403" s="241">
        <v>2014</v>
      </c>
      <c r="F2403" s="241">
        <v>4</v>
      </c>
      <c r="G2403" s="241">
        <v>6</v>
      </c>
      <c r="H2403" s="242">
        <v>26.83322806</v>
      </c>
      <c r="I2403" s="243">
        <v>2.7585999999999999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87">
        <v>0.20158500000000001</v>
      </c>
      <c r="U2403" s="14">
        <v>63</v>
      </c>
      <c r="V2403" s="14" t="s">
        <v>17</v>
      </c>
      <c r="W2403" s="14" t="s">
        <v>17</v>
      </c>
      <c r="X2403" s="186">
        <v>0.263345</v>
      </c>
      <c r="Y2403" s="14">
        <v>76</v>
      </c>
      <c r="Z2403" s="190">
        <v>0.53023500000000001</v>
      </c>
      <c r="AA2403" s="14">
        <v>94</v>
      </c>
      <c r="AB2403" s="191">
        <v>0.58243500000000004</v>
      </c>
      <c r="AC2403" s="14">
        <v>105</v>
      </c>
    </row>
    <row r="2404" spans="1:29" ht="15" x14ac:dyDescent="0.25">
      <c r="A2404" t="s">
        <v>143</v>
      </c>
      <c r="B2404" s="135" t="s">
        <v>281</v>
      </c>
      <c r="C2404" s="244">
        <v>41571</v>
      </c>
      <c r="D2404" s="244">
        <v>41807</v>
      </c>
      <c r="E2404" s="241">
        <v>2014</v>
      </c>
      <c r="F2404" s="241">
        <v>4</v>
      </c>
      <c r="G2404" s="241">
        <v>7</v>
      </c>
      <c r="H2404" s="242">
        <v>27.173821190000002</v>
      </c>
      <c r="I2404" s="243">
        <v>2.8611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87">
        <v>0.20021</v>
      </c>
      <c r="U2404" s="14">
        <v>63</v>
      </c>
      <c r="V2404" s="14" t="s">
        <v>17</v>
      </c>
      <c r="W2404" s="14" t="s">
        <v>17</v>
      </c>
      <c r="X2404" s="186">
        <v>0.25904499999999997</v>
      </c>
      <c r="Y2404" s="14">
        <v>76</v>
      </c>
      <c r="Z2404" s="190">
        <v>0.48316000000000003</v>
      </c>
      <c r="AA2404" s="14">
        <v>94</v>
      </c>
      <c r="AB2404" s="191">
        <v>0.56087500000000001</v>
      </c>
      <c r="AC2404" s="14">
        <v>105</v>
      </c>
    </row>
    <row r="2405" spans="1:29" ht="15" x14ac:dyDescent="0.25">
      <c r="A2405" t="s">
        <v>143</v>
      </c>
      <c r="B2405" s="135" t="s">
        <v>281</v>
      </c>
      <c r="C2405" s="244">
        <v>41571</v>
      </c>
      <c r="D2405" s="244">
        <v>41807</v>
      </c>
      <c r="E2405" s="241">
        <v>2014</v>
      </c>
      <c r="F2405" s="241">
        <v>4</v>
      </c>
      <c r="G2405" s="241">
        <v>8</v>
      </c>
      <c r="H2405" s="242">
        <v>28.135466829999999</v>
      </c>
      <c r="I2405" s="243">
        <v>2.4293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87">
        <v>0.21506999999999998</v>
      </c>
      <c r="U2405" s="14">
        <v>63</v>
      </c>
      <c r="V2405" s="14" t="s">
        <v>17</v>
      </c>
      <c r="W2405" s="14" t="s">
        <v>17</v>
      </c>
      <c r="X2405" s="186">
        <v>0.30047500000000005</v>
      </c>
      <c r="Y2405" s="14">
        <v>76</v>
      </c>
      <c r="Z2405" s="190">
        <v>0.45013500000000001</v>
      </c>
      <c r="AA2405" s="14">
        <v>94</v>
      </c>
      <c r="AB2405" s="191">
        <v>0.47982999999999998</v>
      </c>
      <c r="AC2405" s="14">
        <v>105</v>
      </c>
    </row>
    <row r="2406" spans="1:29" ht="15" x14ac:dyDescent="0.25">
      <c r="A2406" t="s">
        <v>143</v>
      </c>
      <c r="B2406" s="135" t="s">
        <v>281</v>
      </c>
      <c r="C2406" s="244">
        <v>41571</v>
      </c>
      <c r="D2406" s="244">
        <v>41807</v>
      </c>
      <c r="E2406" s="241">
        <v>2014</v>
      </c>
      <c r="F2406" s="241">
        <v>4</v>
      </c>
      <c r="G2406" s="241">
        <v>9</v>
      </c>
      <c r="H2406" s="242">
        <v>31.316603369999999</v>
      </c>
      <c r="I2406" s="243">
        <v>2.3456000000000001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87">
        <v>0.21490500000000001</v>
      </c>
      <c r="U2406" s="14">
        <v>63</v>
      </c>
      <c r="V2406" s="14" t="s">
        <v>17</v>
      </c>
      <c r="W2406" s="14" t="s">
        <v>17</v>
      </c>
      <c r="X2406" s="186">
        <v>0.29066499999999995</v>
      </c>
      <c r="Y2406" s="14">
        <v>76</v>
      </c>
      <c r="Z2406" s="190">
        <v>0.49087999999999998</v>
      </c>
      <c r="AA2406" s="14">
        <v>94</v>
      </c>
      <c r="AB2406" s="191">
        <v>0.49287999999999998</v>
      </c>
      <c r="AC2406" s="14">
        <v>105</v>
      </c>
    </row>
    <row r="2407" spans="1:29" ht="15" x14ac:dyDescent="0.25">
      <c r="A2407" t="s">
        <v>143</v>
      </c>
      <c r="B2407" s="135" t="s">
        <v>281</v>
      </c>
      <c r="C2407" s="244">
        <v>41571</v>
      </c>
      <c r="D2407" s="244">
        <v>41807</v>
      </c>
      <c r="E2407" s="241">
        <v>2014</v>
      </c>
      <c r="F2407" s="241">
        <v>4</v>
      </c>
      <c r="G2407" s="241">
        <v>10</v>
      </c>
      <c r="H2407" s="242">
        <v>28.873444429999999</v>
      </c>
      <c r="I2407" s="243">
        <v>2.5745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87">
        <v>0.20538000000000001</v>
      </c>
      <c r="U2407" s="14">
        <v>63</v>
      </c>
      <c r="V2407" s="14" t="s">
        <v>17</v>
      </c>
      <c r="W2407" s="14" t="s">
        <v>17</v>
      </c>
      <c r="X2407" s="186">
        <v>0.27008500000000002</v>
      </c>
      <c r="Y2407" s="14">
        <v>76</v>
      </c>
      <c r="Z2407" s="190">
        <v>0.48355999999999999</v>
      </c>
      <c r="AA2407" s="14">
        <v>94</v>
      </c>
      <c r="AB2407" s="191">
        <v>0.52292499999999997</v>
      </c>
      <c r="AC2407" s="14">
        <v>105</v>
      </c>
    </row>
    <row r="2408" spans="1:29" ht="15" x14ac:dyDescent="0.25">
      <c r="A2408" t="s">
        <v>143</v>
      </c>
      <c r="B2408" s="135" t="s">
        <v>281</v>
      </c>
      <c r="C2408" s="244">
        <v>41571</v>
      </c>
      <c r="D2408" s="244">
        <v>41807</v>
      </c>
      <c r="E2408" s="241">
        <v>2014</v>
      </c>
      <c r="F2408" s="241">
        <v>4</v>
      </c>
      <c r="G2408" s="241">
        <v>11</v>
      </c>
      <c r="H2408" s="242">
        <v>32.634012740000003</v>
      </c>
      <c r="I2408" t="s">
        <v>17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87">
        <v>0.24466666666666667</v>
      </c>
      <c r="U2408" s="14">
        <v>63</v>
      </c>
      <c r="V2408" s="14" t="s">
        <v>17</v>
      </c>
      <c r="W2408" s="14" t="s">
        <v>17</v>
      </c>
      <c r="X2408" s="186">
        <v>0.31825000000000003</v>
      </c>
      <c r="Y2408" s="14">
        <v>76</v>
      </c>
      <c r="Z2408" s="190">
        <v>0.52598500000000004</v>
      </c>
      <c r="AA2408" s="14">
        <v>94</v>
      </c>
      <c r="AB2408" s="191">
        <v>0.53202499999999997</v>
      </c>
      <c r="AC2408" s="14">
        <v>105</v>
      </c>
    </row>
    <row r="2409" spans="1:29" ht="15" x14ac:dyDescent="0.25">
      <c r="A2409" t="s">
        <v>143</v>
      </c>
      <c r="B2409" s="135" t="s">
        <v>281</v>
      </c>
      <c r="C2409" s="244">
        <v>41571</v>
      </c>
      <c r="D2409" s="244">
        <v>41807</v>
      </c>
      <c r="E2409" s="241">
        <v>2014</v>
      </c>
      <c r="F2409" s="241">
        <v>4</v>
      </c>
      <c r="G2409" s="241">
        <v>12</v>
      </c>
      <c r="H2409" s="242">
        <v>27.762850820000001</v>
      </c>
      <c r="I2409" s="243">
        <v>2.6124999999999998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87">
        <v>0.21626499999999999</v>
      </c>
      <c r="U2409" s="14">
        <v>63</v>
      </c>
      <c r="V2409" s="14" t="s">
        <v>17</v>
      </c>
      <c r="W2409" s="14" t="s">
        <v>17</v>
      </c>
      <c r="X2409" s="186">
        <v>0.28276499999999999</v>
      </c>
      <c r="Y2409" s="14">
        <v>76</v>
      </c>
      <c r="Z2409" s="190">
        <v>0.51253499999999996</v>
      </c>
      <c r="AA2409" s="14">
        <v>94</v>
      </c>
      <c r="AB2409" s="191">
        <v>0.54801999999999995</v>
      </c>
      <c r="AC2409" s="14">
        <v>105</v>
      </c>
    </row>
    <row r="2410" spans="1:29" ht="15" x14ac:dyDescent="0.25">
      <c r="A2410" t="s">
        <v>143</v>
      </c>
      <c r="B2410" s="135" t="s">
        <v>281</v>
      </c>
      <c r="C2410" s="244">
        <v>41571</v>
      </c>
      <c r="D2410" s="244">
        <v>41807</v>
      </c>
      <c r="E2410" s="241">
        <v>2014</v>
      </c>
      <c r="F2410" s="241">
        <v>4</v>
      </c>
      <c r="G2410" s="241">
        <v>13</v>
      </c>
      <c r="H2410" s="242">
        <v>24.112654750000001</v>
      </c>
      <c r="I2410" s="243">
        <v>2.9609999999999999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87">
        <v>0.19616500000000001</v>
      </c>
      <c r="U2410" s="14">
        <v>63</v>
      </c>
      <c r="V2410" s="14" t="s">
        <v>17</v>
      </c>
      <c r="W2410" s="14" t="s">
        <v>17</v>
      </c>
      <c r="X2410" s="186">
        <v>0.254915</v>
      </c>
      <c r="Y2410" s="14">
        <v>76</v>
      </c>
      <c r="Z2410" s="190">
        <v>0.48831000000000002</v>
      </c>
      <c r="AA2410" s="14">
        <v>94</v>
      </c>
      <c r="AB2410" s="191">
        <v>0.57511000000000001</v>
      </c>
      <c r="AC2410" s="14">
        <v>105</v>
      </c>
    </row>
    <row r="2411" spans="1:29" ht="15" x14ac:dyDescent="0.25">
      <c r="A2411" t="s">
        <v>143</v>
      </c>
      <c r="B2411" s="135" t="s">
        <v>281</v>
      </c>
      <c r="C2411" s="244">
        <v>41571</v>
      </c>
      <c r="D2411" s="244">
        <v>41807</v>
      </c>
      <c r="E2411" s="241">
        <v>2014</v>
      </c>
      <c r="F2411" s="241">
        <v>4</v>
      </c>
      <c r="G2411" s="241">
        <v>14</v>
      </c>
      <c r="H2411" s="242">
        <v>37.850808600000001</v>
      </c>
      <c r="I2411" s="243">
        <v>2.3618000000000001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87">
        <v>0.22005666666666668</v>
      </c>
      <c r="U2411" s="14">
        <v>63</v>
      </c>
      <c r="V2411" s="14" t="s">
        <v>17</v>
      </c>
      <c r="W2411" s="14" t="s">
        <v>17</v>
      </c>
      <c r="X2411" s="186">
        <v>0.29600499999999996</v>
      </c>
      <c r="Y2411" s="14">
        <v>76</v>
      </c>
      <c r="Z2411" s="190">
        <v>0.54102499999999998</v>
      </c>
      <c r="AA2411" s="14">
        <v>94</v>
      </c>
      <c r="AB2411" s="191">
        <v>0.56041999999999992</v>
      </c>
      <c r="AC2411" s="14">
        <v>105</v>
      </c>
    </row>
    <row r="2412" spans="1:29" x14ac:dyDescent="0.2">
      <c r="A2412" s="135" t="s">
        <v>143</v>
      </c>
      <c r="B2412" s="135" t="s">
        <v>220</v>
      </c>
      <c r="C2412" s="245">
        <v>41933</v>
      </c>
      <c r="D2412" s="245">
        <v>42177</v>
      </c>
      <c r="E2412" s="195">
        <v>2015</v>
      </c>
      <c r="F2412" s="195">
        <v>1</v>
      </c>
      <c r="G2412" s="195">
        <v>1</v>
      </c>
      <c r="H2412" s="196">
        <v>21.281781174022854</v>
      </c>
      <c r="I2412" s="243">
        <v>2.1013000000000002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t="s">
        <v>17</v>
      </c>
      <c r="U2412" t="s">
        <v>17</v>
      </c>
      <c r="V2412" s="14" t="s">
        <v>17</v>
      </c>
      <c r="W2412" s="14" t="s">
        <v>17</v>
      </c>
      <c r="X2412" s="194">
        <v>0.36553999999999998</v>
      </c>
      <c r="Y2412" s="14">
        <v>79</v>
      </c>
    </row>
    <row r="2413" spans="1:29" x14ac:dyDescent="0.2">
      <c r="A2413" t="s">
        <v>143</v>
      </c>
      <c r="B2413" s="135" t="s">
        <v>220</v>
      </c>
      <c r="C2413" s="245">
        <v>41933</v>
      </c>
      <c r="D2413" s="245">
        <v>42177</v>
      </c>
      <c r="E2413" s="195">
        <v>2015</v>
      </c>
      <c r="F2413" s="195">
        <v>1</v>
      </c>
      <c r="G2413" s="195">
        <v>2</v>
      </c>
      <c r="H2413" s="196">
        <v>12.360905597445326</v>
      </c>
      <c r="I2413" s="243">
        <v>2.0870000000000002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t="s">
        <v>17</v>
      </c>
      <c r="U2413" t="s">
        <v>17</v>
      </c>
      <c r="V2413" s="14" t="s">
        <v>17</v>
      </c>
      <c r="W2413" s="14" t="s">
        <v>17</v>
      </c>
      <c r="X2413" s="194">
        <v>0.32844499999999999</v>
      </c>
      <c r="Y2413" s="14">
        <v>79</v>
      </c>
    </row>
    <row r="2414" spans="1:29" x14ac:dyDescent="0.2">
      <c r="A2414" s="135" t="s">
        <v>143</v>
      </c>
      <c r="B2414" s="135" t="s">
        <v>220</v>
      </c>
      <c r="C2414" s="245">
        <v>41933</v>
      </c>
      <c r="D2414" s="245">
        <v>42177</v>
      </c>
      <c r="E2414" s="195">
        <v>2015</v>
      </c>
      <c r="F2414" s="195">
        <v>1</v>
      </c>
      <c r="G2414" s="195">
        <v>3</v>
      </c>
      <c r="H2414" s="196">
        <v>40.422744124324844</v>
      </c>
      <c r="I2414" s="243">
        <v>2.0314000000000001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194">
        <v>0.31176000000000004</v>
      </c>
      <c r="Y2414" s="14">
        <v>79</v>
      </c>
    </row>
    <row r="2415" spans="1:29" x14ac:dyDescent="0.2">
      <c r="A2415" t="s">
        <v>143</v>
      </c>
      <c r="B2415" s="135" t="s">
        <v>220</v>
      </c>
      <c r="C2415" s="245">
        <v>41933</v>
      </c>
      <c r="D2415" s="245">
        <v>42177</v>
      </c>
      <c r="E2415" s="195">
        <v>2015</v>
      </c>
      <c r="F2415" s="195">
        <v>1</v>
      </c>
      <c r="G2415" s="195">
        <v>4</v>
      </c>
      <c r="H2415" s="196">
        <v>26.827089094180394</v>
      </c>
      <c r="I2415" s="243">
        <v>2.0882000000000001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194">
        <v>0.321575</v>
      </c>
      <c r="Y2415" s="14">
        <v>79</v>
      </c>
    </row>
    <row r="2416" spans="1:29" x14ac:dyDescent="0.2">
      <c r="A2416" s="135" t="s">
        <v>143</v>
      </c>
      <c r="B2416" s="135" t="s">
        <v>220</v>
      </c>
      <c r="C2416" s="245">
        <v>41933</v>
      </c>
      <c r="D2416" s="245">
        <v>42177</v>
      </c>
      <c r="E2416" s="195">
        <v>2015</v>
      </c>
      <c r="F2416" s="195">
        <v>1</v>
      </c>
      <c r="G2416" s="195">
        <v>5</v>
      </c>
      <c r="H2416" s="196">
        <v>50.874663865069223</v>
      </c>
      <c r="I2416" s="243">
        <v>2.1533000000000002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194">
        <v>0.38253500000000001</v>
      </c>
      <c r="Y2416" s="14">
        <v>79</v>
      </c>
    </row>
    <row r="2417" spans="1:25" x14ac:dyDescent="0.2">
      <c r="A2417" t="s">
        <v>143</v>
      </c>
      <c r="B2417" s="135" t="s">
        <v>220</v>
      </c>
      <c r="C2417" s="245">
        <v>41933</v>
      </c>
      <c r="D2417" s="245">
        <v>42177</v>
      </c>
      <c r="E2417" s="195">
        <v>2015</v>
      </c>
      <c r="F2417" s="195">
        <v>1</v>
      </c>
      <c r="G2417" s="195">
        <v>6</v>
      </c>
      <c r="H2417" s="196">
        <v>50.007519237007784</v>
      </c>
      <c r="I2417" s="243">
        <v>2.2052999999999998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194">
        <v>0.47195500000000001</v>
      </c>
      <c r="Y2417" s="14">
        <v>79</v>
      </c>
    </row>
    <row r="2418" spans="1:25" x14ac:dyDescent="0.2">
      <c r="A2418" s="135" t="s">
        <v>143</v>
      </c>
      <c r="B2418" s="135" t="s">
        <v>220</v>
      </c>
      <c r="C2418" s="245">
        <v>41933</v>
      </c>
      <c r="D2418" s="245">
        <v>42177</v>
      </c>
      <c r="E2418" s="195">
        <v>2015</v>
      </c>
      <c r="F2418" s="195">
        <v>1</v>
      </c>
      <c r="G2418" s="195">
        <v>7</v>
      </c>
      <c r="H2418" s="196">
        <v>39.302161020283926</v>
      </c>
      <c r="I2418" s="243">
        <v>2.3382999999999998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194">
        <v>0.35561999999999999</v>
      </c>
      <c r="Y2418" s="14">
        <v>79</v>
      </c>
    </row>
    <row r="2419" spans="1:25" x14ac:dyDescent="0.2">
      <c r="A2419" t="s">
        <v>143</v>
      </c>
      <c r="B2419" s="135" t="s">
        <v>220</v>
      </c>
      <c r="C2419" s="245">
        <v>41933</v>
      </c>
      <c r="D2419" s="245">
        <v>42177</v>
      </c>
      <c r="E2419" s="195">
        <v>2015</v>
      </c>
      <c r="F2419" s="195">
        <v>1</v>
      </c>
      <c r="G2419" s="195">
        <v>8</v>
      </c>
      <c r="H2419" s="196">
        <v>36.332508560020486</v>
      </c>
      <c r="I2419" s="243">
        <v>2.3283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194">
        <v>0.34584500000000001</v>
      </c>
      <c r="Y2419" s="14">
        <v>79</v>
      </c>
    </row>
    <row r="2420" spans="1:25" x14ac:dyDescent="0.2">
      <c r="A2420" s="135" t="s">
        <v>143</v>
      </c>
      <c r="B2420" s="135" t="s">
        <v>220</v>
      </c>
      <c r="C2420" s="245">
        <v>41933</v>
      </c>
      <c r="D2420" s="245">
        <v>42177</v>
      </c>
      <c r="E2420" s="195">
        <v>2015</v>
      </c>
      <c r="F2420" s="195">
        <v>1</v>
      </c>
      <c r="G2420" s="195">
        <v>9</v>
      </c>
      <c r="H2420" s="196">
        <v>49.640762964970818</v>
      </c>
      <c r="I2420" s="243">
        <v>2.1676000000000002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194">
        <v>0.32486000000000004</v>
      </c>
      <c r="Y2420" s="14">
        <v>79</v>
      </c>
    </row>
    <row r="2421" spans="1:25" x14ac:dyDescent="0.2">
      <c r="A2421" t="s">
        <v>143</v>
      </c>
      <c r="B2421" s="135" t="s">
        <v>220</v>
      </c>
      <c r="C2421" s="245">
        <v>41933</v>
      </c>
      <c r="D2421" s="245">
        <v>42177</v>
      </c>
      <c r="E2421" s="195">
        <v>2015</v>
      </c>
      <c r="F2421" s="195">
        <v>1</v>
      </c>
      <c r="G2421" s="195">
        <v>10</v>
      </c>
      <c r="H2421" s="196">
        <v>47.742871597356945</v>
      </c>
      <c r="I2421" s="243">
        <v>1.9601999999999999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194">
        <v>0.32502999999999999</v>
      </c>
      <c r="Y2421" s="14">
        <v>79</v>
      </c>
    </row>
    <row r="2422" spans="1:25" x14ac:dyDescent="0.2">
      <c r="A2422" s="135" t="s">
        <v>143</v>
      </c>
      <c r="B2422" s="135" t="s">
        <v>220</v>
      </c>
      <c r="C2422" s="245">
        <v>41933</v>
      </c>
      <c r="D2422" s="245">
        <v>42177</v>
      </c>
      <c r="E2422" s="195">
        <v>2015</v>
      </c>
      <c r="F2422" s="195">
        <v>1</v>
      </c>
      <c r="G2422" s="195">
        <v>11</v>
      </c>
      <c r="H2422" s="196">
        <v>43.069571311154036</v>
      </c>
      <c r="I2422" s="243">
        <v>2.093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194">
        <v>0.395175</v>
      </c>
      <c r="Y2422" s="14">
        <v>79</v>
      </c>
    </row>
    <row r="2423" spans="1:25" x14ac:dyDescent="0.2">
      <c r="A2423" t="s">
        <v>143</v>
      </c>
      <c r="B2423" s="135" t="s">
        <v>220</v>
      </c>
      <c r="C2423" s="245">
        <v>41933</v>
      </c>
      <c r="D2423" s="245">
        <v>42177</v>
      </c>
      <c r="E2423" s="195">
        <v>2015</v>
      </c>
      <c r="F2423" s="195">
        <v>1</v>
      </c>
      <c r="G2423" s="195">
        <v>12</v>
      </c>
      <c r="H2423" s="196">
        <v>43.062968656123083</v>
      </c>
      <c r="I2423" s="243">
        <v>2.153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194">
        <v>0.27386500000000003</v>
      </c>
      <c r="Y2423" s="14">
        <v>79</v>
      </c>
    </row>
    <row r="2424" spans="1:25" x14ac:dyDescent="0.2">
      <c r="A2424" s="135" t="s">
        <v>143</v>
      </c>
      <c r="B2424" s="135" t="s">
        <v>220</v>
      </c>
      <c r="C2424" s="245">
        <v>41933</v>
      </c>
      <c r="D2424" s="245">
        <v>42177</v>
      </c>
      <c r="E2424" s="195">
        <v>2015</v>
      </c>
      <c r="F2424" s="195">
        <v>1</v>
      </c>
      <c r="G2424" s="195">
        <v>13</v>
      </c>
      <c r="H2424" s="196">
        <v>34.369735692895745</v>
      </c>
      <c r="I2424" s="243">
        <v>2.2330000000000001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194">
        <v>0.33898499999999998</v>
      </c>
      <c r="Y2424" s="14">
        <v>79</v>
      </c>
    </row>
    <row r="2425" spans="1:25" x14ac:dyDescent="0.2">
      <c r="A2425" t="s">
        <v>143</v>
      </c>
      <c r="B2425" s="135" t="s">
        <v>220</v>
      </c>
      <c r="C2425" s="245">
        <v>41933</v>
      </c>
      <c r="D2425" s="245">
        <v>42177</v>
      </c>
      <c r="E2425" s="195">
        <v>2015</v>
      </c>
      <c r="F2425" s="195">
        <v>1</v>
      </c>
      <c r="G2425" s="195">
        <v>14</v>
      </c>
      <c r="H2425" s="196">
        <v>47.731113399410873</v>
      </c>
      <c r="I2425" s="243">
        <v>1.9278999999999999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194">
        <v>0.34379000000000004</v>
      </c>
      <c r="Y2425" s="14">
        <v>79</v>
      </c>
    </row>
    <row r="2426" spans="1:25" x14ac:dyDescent="0.2">
      <c r="A2426" s="135" t="s">
        <v>143</v>
      </c>
      <c r="B2426" s="135" t="s">
        <v>220</v>
      </c>
      <c r="C2426" s="245">
        <v>41933</v>
      </c>
      <c r="D2426" s="245">
        <v>42177</v>
      </c>
      <c r="E2426" s="195">
        <v>2015</v>
      </c>
      <c r="F2426" s="195">
        <v>2</v>
      </c>
      <c r="G2426" s="195">
        <v>1</v>
      </c>
      <c r="H2426" s="196">
        <v>22.884333371916838</v>
      </c>
      <c r="I2426" s="243">
        <v>1.9601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194">
        <v>0.34787000000000001</v>
      </c>
      <c r="Y2426" s="14">
        <v>79</v>
      </c>
    </row>
    <row r="2427" spans="1:25" x14ac:dyDescent="0.2">
      <c r="A2427" t="s">
        <v>143</v>
      </c>
      <c r="B2427" s="135" t="s">
        <v>220</v>
      </c>
      <c r="C2427" s="245">
        <v>41933</v>
      </c>
      <c r="D2427" s="245">
        <v>42177</v>
      </c>
      <c r="E2427" s="195">
        <v>2015</v>
      </c>
      <c r="F2427" s="195">
        <v>2</v>
      </c>
      <c r="G2427" s="195">
        <v>2</v>
      </c>
      <c r="H2427" s="196">
        <v>24.693955315570332</v>
      </c>
      <c r="I2427" s="243">
        <v>1.8244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194">
        <v>0.57251000000000007</v>
      </c>
      <c r="Y2427" s="14">
        <v>79</v>
      </c>
    </row>
    <row r="2428" spans="1:25" x14ac:dyDescent="0.2">
      <c r="A2428" s="135" t="s">
        <v>143</v>
      </c>
      <c r="B2428" s="135" t="s">
        <v>220</v>
      </c>
      <c r="C2428" s="245">
        <v>41933</v>
      </c>
      <c r="D2428" s="245">
        <v>42177</v>
      </c>
      <c r="E2428" s="195">
        <v>2015</v>
      </c>
      <c r="F2428" s="195">
        <v>2</v>
      </c>
      <c r="G2428" s="195">
        <v>3</v>
      </c>
      <c r="H2428" s="196">
        <v>37.147570816513877</v>
      </c>
      <c r="I2428" s="243">
        <v>1.9847999999999999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194">
        <v>0.48158000000000001</v>
      </c>
      <c r="Y2428" s="14">
        <v>79</v>
      </c>
    </row>
    <row r="2429" spans="1:25" x14ac:dyDescent="0.2">
      <c r="A2429" t="s">
        <v>143</v>
      </c>
      <c r="B2429" s="135" t="s">
        <v>220</v>
      </c>
      <c r="C2429" s="245">
        <v>41933</v>
      </c>
      <c r="D2429" s="245">
        <v>42177</v>
      </c>
      <c r="E2429" s="195">
        <v>2015</v>
      </c>
      <c r="F2429" s="195">
        <v>2</v>
      </c>
      <c r="G2429" s="195">
        <v>4</v>
      </c>
      <c r="H2429" s="196">
        <v>34.68025932636116</v>
      </c>
      <c r="I2429" s="243">
        <v>1.8995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194">
        <v>0.42269000000000001</v>
      </c>
      <c r="Y2429" s="14">
        <v>79</v>
      </c>
    </row>
    <row r="2430" spans="1:25" x14ac:dyDescent="0.2">
      <c r="A2430" s="135" t="s">
        <v>143</v>
      </c>
      <c r="B2430" s="135" t="s">
        <v>220</v>
      </c>
      <c r="C2430" s="245">
        <v>41933</v>
      </c>
      <c r="D2430" s="245">
        <v>42177</v>
      </c>
      <c r="E2430" s="195">
        <v>2015</v>
      </c>
      <c r="F2430" s="195">
        <v>2</v>
      </c>
      <c r="G2430" s="195">
        <v>5</v>
      </c>
      <c r="H2430" s="196">
        <v>38.795769774372936</v>
      </c>
      <c r="I2430" s="243">
        <v>2.0154999999999998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194">
        <v>0.48486499999999999</v>
      </c>
      <c r="Y2430" s="14">
        <v>79</v>
      </c>
    </row>
    <row r="2431" spans="1:25" x14ac:dyDescent="0.2">
      <c r="A2431" t="s">
        <v>143</v>
      </c>
      <c r="B2431" s="135" t="s">
        <v>220</v>
      </c>
      <c r="C2431" s="245">
        <v>41933</v>
      </c>
      <c r="D2431" s="245">
        <v>42177</v>
      </c>
      <c r="E2431" s="195">
        <v>2015</v>
      </c>
      <c r="F2431" s="195">
        <v>2</v>
      </c>
      <c r="G2431" s="195">
        <v>6</v>
      </c>
      <c r="H2431" s="196">
        <v>37.219160565138729</v>
      </c>
      <c r="I2431" s="243">
        <v>2.2906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194">
        <v>0.430585</v>
      </c>
      <c r="Y2431" s="14">
        <v>79</v>
      </c>
    </row>
    <row r="2432" spans="1:25" x14ac:dyDescent="0.2">
      <c r="A2432" s="135" t="s">
        <v>143</v>
      </c>
      <c r="B2432" s="135" t="s">
        <v>220</v>
      </c>
      <c r="C2432" s="245">
        <v>41933</v>
      </c>
      <c r="D2432" s="245">
        <v>42177</v>
      </c>
      <c r="E2432" s="195">
        <v>2015</v>
      </c>
      <c r="F2432" s="195">
        <v>2</v>
      </c>
      <c r="G2432" s="195">
        <v>7</v>
      </c>
      <c r="H2432" s="196">
        <v>33.505708786727652</v>
      </c>
      <c r="I2432" s="243">
        <v>2.2378999999999998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194">
        <v>0.56930000000000003</v>
      </c>
      <c r="Y2432" s="14">
        <v>79</v>
      </c>
    </row>
    <row r="2433" spans="1:25" x14ac:dyDescent="0.2">
      <c r="A2433" t="s">
        <v>143</v>
      </c>
      <c r="B2433" s="135" t="s">
        <v>220</v>
      </c>
      <c r="C2433" s="245">
        <v>41933</v>
      </c>
      <c r="D2433" s="245">
        <v>42177</v>
      </c>
      <c r="E2433" s="195">
        <v>2015</v>
      </c>
      <c r="F2433" s="195">
        <v>2</v>
      </c>
      <c r="G2433" s="195">
        <v>8</v>
      </c>
      <c r="H2433" s="196">
        <v>14.000240068965075</v>
      </c>
      <c r="I2433" s="243">
        <v>2.2524000000000002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194">
        <v>0.50586500000000001</v>
      </c>
      <c r="Y2433" s="14">
        <v>79</v>
      </c>
    </row>
    <row r="2434" spans="1:25" x14ac:dyDescent="0.2">
      <c r="A2434" s="135" t="s">
        <v>143</v>
      </c>
      <c r="B2434" s="135" t="s">
        <v>220</v>
      </c>
      <c r="C2434" s="245">
        <v>41933</v>
      </c>
      <c r="D2434" s="245">
        <v>42177</v>
      </c>
      <c r="E2434" s="195">
        <v>2015</v>
      </c>
      <c r="F2434" s="195">
        <v>2</v>
      </c>
      <c r="G2434" s="195">
        <v>9</v>
      </c>
      <c r="H2434" s="196">
        <v>42.940520847642588</v>
      </c>
      <c r="I2434" s="243">
        <v>2.1339999999999999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194">
        <v>0.50886999999999993</v>
      </c>
      <c r="Y2434" s="14">
        <v>79</v>
      </c>
    </row>
    <row r="2435" spans="1:25" x14ac:dyDescent="0.2">
      <c r="A2435" t="s">
        <v>143</v>
      </c>
      <c r="B2435" s="135" t="s">
        <v>220</v>
      </c>
      <c r="C2435" s="245">
        <v>41933</v>
      </c>
      <c r="D2435" s="245">
        <v>42177</v>
      </c>
      <c r="E2435" s="195">
        <v>2015</v>
      </c>
      <c r="F2435" s="195">
        <v>2</v>
      </c>
      <c r="G2435" s="195">
        <v>10</v>
      </c>
      <c r="H2435" s="196">
        <v>44.138950278816566</v>
      </c>
      <c r="I2435" s="243">
        <v>2.1760999999999999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194">
        <v>0.51407999999999998</v>
      </c>
      <c r="Y2435" s="14">
        <v>79</v>
      </c>
    </row>
    <row r="2436" spans="1:25" x14ac:dyDescent="0.2">
      <c r="A2436" s="135" t="s">
        <v>143</v>
      </c>
      <c r="B2436" s="135" t="s">
        <v>220</v>
      </c>
      <c r="C2436" s="245">
        <v>41933</v>
      </c>
      <c r="D2436" s="245">
        <v>42177</v>
      </c>
      <c r="E2436" s="195">
        <v>2015</v>
      </c>
      <c r="F2436" s="195">
        <v>2</v>
      </c>
      <c r="G2436" s="195">
        <v>11</v>
      </c>
      <c r="H2436" s="196">
        <v>46.242792249351623</v>
      </c>
      <c r="I2436" s="243">
        <v>2.0903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194">
        <v>0.431535</v>
      </c>
      <c r="Y2436" s="14">
        <v>79</v>
      </c>
    </row>
    <row r="2437" spans="1:25" x14ac:dyDescent="0.2">
      <c r="A2437" t="s">
        <v>143</v>
      </c>
      <c r="B2437" s="135" t="s">
        <v>220</v>
      </c>
      <c r="C2437" s="245">
        <v>41933</v>
      </c>
      <c r="D2437" s="245">
        <v>42177</v>
      </c>
      <c r="E2437" s="195">
        <v>2015</v>
      </c>
      <c r="F2437" s="195">
        <v>2</v>
      </c>
      <c r="G2437" s="195">
        <v>12</v>
      </c>
      <c r="H2437" s="196">
        <v>38.716808956831549</v>
      </c>
      <c r="I2437" s="243">
        <v>2.1772999999999998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194">
        <v>0.50336500000000006</v>
      </c>
      <c r="Y2437" s="14">
        <v>79</v>
      </c>
    </row>
    <row r="2438" spans="1:25" x14ac:dyDescent="0.2">
      <c r="A2438" s="135" t="s">
        <v>143</v>
      </c>
      <c r="B2438" s="135" t="s">
        <v>220</v>
      </c>
      <c r="C2438" s="245">
        <v>41933</v>
      </c>
      <c r="D2438" s="245">
        <v>42177</v>
      </c>
      <c r="E2438" s="195">
        <v>2015</v>
      </c>
      <c r="F2438" s="195">
        <v>2</v>
      </c>
      <c r="G2438" s="195">
        <v>13</v>
      </c>
      <c r="H2438" s="196">
        <v>32.77248794123053</v>
      </c>
      <c r="I2438" s="243">
        <v>2.2911999999999999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194">
        <v>0.47516000000000003</v>
      </c>
      <c r="Y2438" s="14">
        <v>79</v>
      </c>
    </row>
    <row r="2439" spans="1:25" x14ac:dyDescent="0.2">
      <c r="A2439" t="s">
        <v>143</v>
      </c>
      <c r="B2439" s="135" t="s">
        <v>220</v>
      </c>
      <c r="C2439" s="245">
        <v>41933</v>
      </c>
      <c r="D2439" s="245">
        <v>42177</v>
      </c>
      <c r="E2439" s="195">
        <v>2015</v>
      </c>
      <c r="F2439" s="195">
        <v>2</v>
      </c>
      <c r="G2439" s="195">
        <v>14</v>
      </c>
      <c r="H2439" s="196">
        <v>38.822730775675602</v>
      </c>
      <c r="I2439" s="243">
        <v>2.1675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194">
        <v>0.48257</v>
      </c>
      <c r="Y2439" s="14">
        <v>79</v>
      </c>
    </row>
    <row r="2440" spans="1:25" x14ac:dyDescent="0.2">
      <c r="A2440" s="135" t="s">
        <v>143</v>
      </c>
      <c r="B2440" s="135" t="s">
        <v>220</v>
      </c>
      <c r="C2440" s="245">
        <v>41933</v>
      </c>
      <c r="D2440" s="245">
        <v>42177</v>
      </c>
      <c r="E2440" s="195">
        <v>2015</v>
      </c>
      <c r="F2440" s="195">
        <v>3</v>
      </c>
      <c r="G2440" s="195">
        <v>1</v>
      </c>
      <c r="H2440" s="196">
        <v>14.619183710511489</v>
      </c>
      <c r="I2440" s="243">
        <v>1.9814000000000001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194">
        <v>0.51489499999999999</v>
      </c>
      <c r="Y2440" s="14">
        <v>79</v>
      </c>
    </row>
    <row r="2441" spans="1:25" x14ac:dyDescent="0.2">
      <c r="A2441" t="s">
        <v>143</v>
      </c>
      <c r="B2441" s="135" t="s">
        <v>220</v>
      </c>
      <c r="C2441" s="245">
        <v>41933</v>
      </c>
      <c r="D2441" s="245">
        <v>42177</v>
      </c>
      <c r="E2441" s="195">
        <v>2015</v>
      </c>
      <c r="F2441" s="195">
        <v>3</v>
      </c>
      <c r="G2441" s="195">
        <v>2</v>
      </c>
      <c r="H2441" s="196">
        <v>35.148294632424737</v>
      </c>
      <c r="I2441" s="243">
        <v>1.9080999999999999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194">
        <v>0.48562</v>
      </c>
      <c r="Y2441" s="14">
        <v>79</v>
      </c>
    </row>
    <row r="2442" spans="1:25" x14ac:dyDescent="0.2">
      <c r="A2442" s="135" t="s">
        <v>143</v>
      </c>
      <c r="B2442" s="135" t="s">
        <v>220</v>
      </c>
      <c r="C2442" s="245">
        <v>41933</v>
      </c>
      <c r="D2442" s="245">
        <v>42177</v>
      </c>
      <c r="E2442" s="195">
        <v>2015</v>
      </c>
      <c r="F2442" s="195">
        <v>3</v>
      </c>
      <c r="G2442" s="195">
        <v>3</v>
      </c>
      <c r="H2442" s="196">
        <v>37.239764390706078</v>
      </c>
      <c r="I2442" s="243">
        <v>1.9875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194">
        <v>0.47294000000000003</v>
      </c>
      <c r="Y2442" s="14">
        <v>79</v>
      </c>
    </row>
    <row r="2443" spans="1:25" x14ac:dyDescent="0.2">
      <c r="A2443" t="s">
        <v>143</v>
      </c>
      <c r="B2443" s="135" t="s">
        <v>220</v>
      </c>
      <c r="C2443" s="245">
        <v>41933</v>
      </c>
      <c r="D2443" s="245">
        <v>42177</v>
      </c>
      <c r="E2443" s="195">
        <v>2015</v>
      </c>
      <c r="F2443" s="195">
        <v>3</v>
      </c>
      <c r="G2443" s="195">
        <v>4</v>
      </c>
      <c r="H2443" s="196">
        <v>29.930979782090429</v>
      </c>
      <c r="I2443" s="243">
        <v>2.1248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194">
        <v>0.52957999999999994</v>
      </c>
      <c r="Y2443" s="14">
        <v>79</v>
      </c>
    </row>
    <row r="2444" spans="1:25" x14ac:dyDescent="0.2">
      <c r="A2444" s="135" t="s">
        <v>143</v>
      </c>
      <c r="B2444" s="135" t="s">
        <v>220</v>
      </c>
      <c r="C2444" s="245">
        <v>41933</v>
      </c>
      <c r="D2444" s="245">
        <v>42177</v>
      </c>
      <c r="E2444" s="195">
        <v>2015</v>
      </c>
      <c r="F2444" s="195">
        <v>3</v>
      </c>
      <c r="G2444" s="195">
        <v>5</v>
      </c>
      <c r="H2444" s="196">
        <v>38.260388873225601</v>
      </c>
      <c r="I2444" s="243">
        <v>2.3026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194">
        <v>0.41382000000000002</v>
      </c>
      <c r="Y2444" s="14">
        <v>79</v>
      </c>
    </row>
    <row r="2445" spans="1:25" x14ac:dyDescent="0.2">
      <c r="A2445" t="s">
        <v>143</v>
      </c>
      <c r="B2445" s="135" t="s">
        <v>220</v>
      </c>
      <c r="C2445" s="245">
        <v>41933</v>
      </c>
      <c r="D2445" s="245">
        <v>42177</v>
      </c>
      <c r="E2445" s="195">
        <v>2015</v>
      </c>
      <c r="F2445" s="195">
        <v>3</v>
      </c>
      <c r="G2445" s="195">
        <v>6</v>
      </c>
      <c r="H2445" s="196">
        <v>38.666561524568905</v>
      </c>
      <c r="I2445" s="243">
        <v>2.3347000000000002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194">
        <v>0.31306999999999996</v>
      </c>
      <c r="Y2445" s="14">
        <v>79</v>
      </c>
    </row>
    <row r="2446" spans="1:25" x14ac:dyDescent="0.2">
      <c r="A2446" s="135" t="s">
        <v>143</v>
      </c>
      <c r="B2446" s="135" t="s">
        <v>220</v>
      </c>
      <c r="C2446" s="245">
        <v>41933</v>
      </c>
      <c r="D2446" s="245">
        <v>42177</v>
      </c>
      <c r="E2446" s="195">
        <v>2015</v>
      </c>
      <c r="F2446" s="195">
        <v>3</v>
      </c>
      <c r="G2446" s="195">
        <v>7</v>
      </c>
      <c r="H2446" s="196">
        <v>38.017880148690516</v>
      </c>
      <c r="I2446" s="243">
        <v>2.3921000000000001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194">
        <v>0.49685999999999997</v>
      </c>
      <c r="Y2446" s="14">
        <v>79</v>
      </c>
    </row>
    <row r="2447" spans="1:25" x14ac:dyDescent="0.2">
      <c r="A2447" t="s">
        <v>143</v>
      </c>
      <c r="B2447" s="135" t="s">
        <v>220</v>
      </c>
      <c r="C2447" s="245">
        <v>41933</v>
      </c>
      <c r="D2447" s="245">
        <v>42177</v>
      </c>
      <c r="E2447" s="195">
        <v>2015</v>
      </c>
      <c r="F2447" s="195">
        <v>3</v>
      </c>
      <c r="G2447" s="195">
        <v>8</v>
      </c>
      <c r="H2447" s="196">
        <v>30.476272548898876</v>
      </c>
      <c r="I2447" s="243">
        <v>2.403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194">
        <v>0.42585000000000001</v>
      </c>
      <c r="Y2447" s="14">
        <v>79</v>
      </c>
    </row>
    <row r="2448" spans="1:25" x14ac:dyDescent="0.2">
      <c r="A2448" s="135" t="s">
        <v>143</v>
      </c>
      <c r="B2448" s="135" t="s">
        <v>220</v>
      </c>
      <c r="C2448" s="245">
        <v>41933</v>
      </c>
      <c r="D2448" s="245">
        <v>42177</v>
      </c>
      <c r="E2448" s="195">
        <v>2015</v>
      </c>
      <c r="F2448" s="195">
        <v>3</v>
      </c>
      <c r="G2448" s="195">
        <v>9</v>
      </c>
      <c r="H2448" s="196">
        <v>59.246514365411777</v>
      </c>
      <c r="I2448" s="243">
        <v>2.2553000000000001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194">
        <v>0.43845000000000001</v>
      </c>
      <c r="Y2448" s="14">
        <v>79</v>
      </c>
    </row>
    <row r="2449" spans="1:25" x14ac:dyDescent="0.2">
      <c r="A2449" t="s">
        <v>143</v>
      </c>
      <c r="B2449" s="135" t="s">
        <v>220</v>
      </c>
      <c r="C2449" s="245">
        <v>41933</v>
      </c>
      <c r="D2449" s="245">
        <v>42177</v>
      </c>
      <c r="E2449" s="195">
        <v>2015</v>
      </c>
      <c r="F2449" s="195">
        <v>3</v>
      </c>
      <c r="G2449" s="195">
        <v>10</v>
      </c>
      <c r="H2449" s="196">
        <v>41.84519372913438</v>
      </c>
      <c r="I2449" s="243">
        <v>2.2157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194">
        <v>0.42830499999999999</v>
      </c>
      <c r="Y2449" s="14">
        <v>79</v>
      </c>
    </row>
    <row r="2450" spans="1:25" x14ac:dyDescent="0.2">
      <c r="A2450" s="135" t="s">
        <v>143</v>
      </c>
      <c r="B2450" s="135" t="s">
        <v>220</v>
      </c>
      <c r="C2450" s="245">
        <v>41933</v>
      </c>
      <c r="D2450" s="245">
        <v>42177</v>
      </c>
      <c r="E2450" s="195">
        <v>2015</v>
      </c>
      <c r="F2450" s="195">
        <v>3</v>
      </c>
      <c r="G2450" s="195">
        <v>11</v>
      </c>
      <c r="H2450" s="196">
        <v>41.946842762216889</v>
      </c>
      <c r="I2450" s="243">
        <v>2.3268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194">
        <v>0.44154499999999997</v>
      </c>
      <c r="Y2450" s="14">
        <v>79</v>
      </c>
    </row>
    <row r="2451" spans="1:25" x14ac:dyDescent="0.2">
      <c r="A2451" t="s">
        <v>143</v>
      </c>
      <c r="B2451" s="135" t="s">
        <v>220</v>
      </c>
      <c r="C2451" s="245">
        <v>41933</v>
      </c>
      <c r="D2451" s="245">
        <v>42177</v>
      </c>
      <c r="E2451" s="195">
        <v>2015</v>
      </c>
      <c r="F2451" s="195">
        <v>3</v>
      </c>
      <c r="G2451" s="195">
        <v>12</v>
      </c>
      <c r="H2451" s="196">
        <v>44.23168303021788</v>
      </c>
      <c r="I2451" s="243">
        <v>2.1606999999999998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194">
        <v>0.541045</v>
      </c>
      <c r="Y2451" s="14">
        <v>79</v>
      </c>
    </row>
    <row r="2452" spans="1:25" x14ac:dyDescent="0.2">
      <c r="A2452" s="135" t="s">
        <v>143</v>
      </c>
      <c r="B2452" s="135" t="s">
        <v>220</v>
      </c>
      <c r="C2452" s="245">
        <v>41933</v>
      </c>
      <c r="D2452" s="245">
        <v>42177</v>
      </c>
      <c r="E2452" s="195">
        <v>2015</v>
      </c>
      <c r="F2452" s="195">
        <v>3</v>
      </c>
      <c r="G2452" s="195">
        <v>13</v>
      </c>
      <c r="H2452" s="196">
        <v>31.307453280999155</v>
      </c>
      <c r="I2452" s="243">
        <v>2.3711000000000002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194">
        <v>0.43986500000000001</v>
      </c>
      <c r="Y2452" s="14">
        <v>79</v>
      </c>
    </row>
    <row r="2453" spans="1:25" x14ac:dyDescent="0.2">
      <c r="A2453" t="s">
        <v>143</v>
      </c>
      <c r="B2453" s="135" t="s">
        <v>220</v>
      </c>
      <c r="C2453" s="245">
        <v>41933</v>
      </c>
      <c r="D2453" s="245">
        <v>42177</v>
      </c>
      <c r="E2453" s="195">
        <v>2015</v>
      </c>
      <c r="F2453" s="195">
        <v>3</v>
      </c>
      <c r="G2453" s="195">
        <v>14</v>
      </c>
      <c r="H2453" s="196">
        <v>29.375412641761248</v>
      </c>
      <c r="I2453" s="243">
        <v>2.1116999999999999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194">
        <v>0.48238999999999999</v>
      </c>
      <c r="Y2453" s="14">
        <v>79</v>
      </c>
    </row>
    <row r="2454" spans="1:25" x14ac:dyDescent="0.2">
      <c r="A2454" s="135" t="s">
        <v>143</v>
      </c>
      <c r="B2454" s="135" t="s">
        <v>220</v>
      </c>
      <c r="C2454" s="245">
        <v>41933</v>
      </c>
      <c r="D2454" s="245">
        <v>42177</v>
      </c>
      <c r="E2454" s="195">
        <v>2015</v>
      </c>
      <c r="F2454" s="195">
        <v>4</v>
      </c>
      <c r="G2454" s="195">
        <v>1</v>
      </c>
      <c r="H2454" s="196">
        <v>26.789092984321805</v>
      </c>
      <c r="I2454" s="243">
        <v>1.9313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194">
        <v>0.41866000000000003</v>
      </c>
      <c r="Y2454" s="14">
        <v>79</v>
      </c>
    </row>
    <row r="2455" spans="1:25" x14ac:dyDescent="0.2">
      <c r="A2455" t="s">
        <v>143</v>
      </c>
      <c r="B2455" s="135" t="s">
        <v>220</v>
      </c>
      <c r="C2455" s="245">
        <v>41933</v>
      </c>
      <c r="D2455" s="245">
        <v>42177</v>
      </c>
      <c r="E2455" s="195">
        <v>2015</v>
      </c>
      <c r="F2455" s="195">
        <v>4</v>
      </c>
      <c r="G2455" s="195">
        <v>2</v>
      </c>
      <c r="H2455" s="196">
        <v>41.856019711088962</v>
      </c>
      <c r="I2455" s="243">
        <v>1.9527000000000001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194">
        <v>0.38112499999999999</v>
      </c>
      <c r="Y2455" s="14">
        <v>79</v>
      </c>
    </row>
    <row r="2456" spans="1:25" x14ac:dyDescent="0.2">
      <c r="A2456" s="135" t="s">
        <v>143</v>
      </c>
      <c r="B2456" s="135" t="s">
        <v>220</v>
      </c>
      <c r="C2456" s="245">
        <v>41933</v>
      </c>
      <c r="D2456" s="245">
        <v>42177</v>
      </c>
      <c r="E2456" s="195">
        <v>2015</v>
      </c>
      <c r="F2456" s="195">
        <v>4</v>
      </c>
      <c r="G2456" s="195">
        <v>3</v>
      </c>
      <c r="H2456" s="196">
        <v>21.903700162295273</v>
      </c>
      <c r="I2456" s="243">
        <v>2.0552000000000001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194">
        <v>0.38490999999999997</v>
      </c>
      <c r="Y2456" s="14">
        <v>79</v>
      </c>
    </row>
    <row r="2457" spans="1:25" x14ac:dyDescent="0.2">
      <c r="A2457" t="s">
        <v>143</v>
      </c>
      <c r="B2457" s="135" t="s">
        <v>220</v>
      </c>
      <c r="C2457" s="245">
        <v>41933</v>
      </c>
      <c r="D2457" s="245">
        <v>42177</v>
      </c>
      <c r="E2457" s="195">
        <v>2015</v>
      </c>
      <c r="F2457" s="195">
        <v>4</v>
      </c>
      <c r="G2457" s="195">
        <v>4</v>
      </c>
      <c r="H2457" s="196">
        <v>39.642862785050475</v>
      </c>
      <c r="I2457" s="243">
        <v>1.9116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194">
        <v>0.37452000000000002</v>
      </c>
      <c r="Y2457" s="14">
        <v>79</v>
      </c>
    </row>
    <row r="2458" spans="1:25" x14ac:dyDescent="0.2">
      <c r="A2458" s="135" t="s">
        <v>143</v>
      </c>
      <c r="B2458" s="135" t="s">
        <v>220</v>
      </c>
      <c r="C2458" s="245">
        <v>41933</v>
      </c>
      <c r="D2458" s="245">
        <v>42177</v>
      </c>
      <c r="E2458" s="195">
        <v>2015</v>
      </c>
      <c r="F2458" s="195">
        <v>4</v>
      </c>
      <c r="G2458" s="195">
        <v>5</v>
      </c>
      <c r="H2458" s="196">
        <v>28.600021893176095</v>
      </c>
      <c r="I2458" s="243">
        <v>2.1084000000000001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194">
        <v>0.27901500000000001</v>
      </c>
      <c r="Y2458" s="14">
        <v>79</v>
      </c>
    </row>
    <row r="2459" spans="1:25" x14ac:dyDescent="0.2">
      <c r="A2459" t="s">
        <v>143</v>
      </c>
      <c r="B2459" s="135" t="s">
        <v>220</v>
      </c>
      <c r="C2459" s="245">
        <v>41933</v>
      </c>
      <c r="D2459" s="245">
        <v>42177</v>
      </c>
      <c r="E2459" s="195">
        <v>2015</v>
      </c>
      <c r="F2459" s="195">
        <v>4</v>
      </c>
      <c r="G2459" s="195">
        <v>6</v>
      </c>
      <c r="H2459" s="196">
        <v>47.062293497183994</v>
      </c>
      <c r="I2459" s="243">
        <v>2.1913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194">
        <v>0.41004000000000002</v>
      </c>
      <c r="Y2459" s="14">
        <v>79</v>
      </c>
    </row>
    <row r="2460" spans="1:25" x14ac:dyDescent="0.2">
      <c r="A2460" s="135" t="s">
        <v>143</v>
      </c>
      <c r="B2460" s="135" t="s">
        <v>220</v>
      </c>
      <c r="C2460" s="245">
        <v>41933</v>
      </c>
      <c r="D2460" s="245">
        <v>42177</v>
      </c>
      <c r="E2460" s="195">
        <v>2015</v>
      </c>
      <c r="F2460" s="195">
        <v>4</v>
      </c>
      <c r="G2460" s="195">
        <v>7</v>
      </c>
      <c r="H2460" s="196">
        <v>49.551264740154274</v>
      </c>
      <c r="I2460" s="243">
        <v>2.2599999999999998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194">
        <v>0.39947500000000002</v>
      </c>
      <c r="Y2460" s="14">
        <v>79</v>
      </c>
    </row>
    <row r="2461" spans="1:25" x14ac:dyDescent="0.2">
      <c r="A2461" t="s">
        <v>143</v>
      </c>
      <c r="B2461" s="135" t="s">
        <v>220</v>
      </c>
      <c r="C2461" s="245">
        <v>41933</v>
      </c>
      <c r="D2461" s="245">
        <v>42177</v>
      </c>
      <c r="E2461" s="195">
        <v>2015</v>
      </c>
      <c r="F2461" s="195">
        <v>4</v>
      </c>
      <c r="G2461" s="195">
        <v>8</v>
      </c>
      <c r="H2461" s="196">
        <v>40.665396764640505</v>
      </c>
      <c r="I2461" s="243">
        <v>2.1880999999999999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194">
        <v>0.53876499999999994</v>
      </c>
      <c r="Y2461" s="14">
        <v>79</v>
      </c>
    </row>
    <row r="2462" spans="1:25" x14ac:dyDescent="0.2">
      <c r="A2462" s="135" t="s">
        <v>143</v>
      </c>
      <c r="B2462" s="135" t="s">
        <v>220</v>
      </c>
      <c r="C2462" s="245">
        <v>41933</v>
      </c>
      <c r="D2462" s="245">
        <v>42177</v>
      </c>
      <c r="E2462" s="195">
        <v>2015</v>
      </c>
      <c r="F2462" s="195">
        <v>4</v>
      </c>
      <c r="G2462" s="195">
        <v>9</v>
      </c>
      <c r="H2462" s="196">
        <v>44.770150903185325</v>
      </c>
      <c r="I2462" s="243">
        <v>2.0804999999999998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194">
        <v>0.39631</v>
      </c>
      <c r="Y2462" s="14">
        <v>79</v>
      </c>
    </row>
    <row r="2463" spans="1:25" x14ac:dyDescent="0.2">
      <c r="A2463" t="s">
        <v>143</v>
      </c>
      <c r="B2463" s="135" t="s">
        <v>220</v>
      </c>
      <c r="C2463" s="245">
        <v>41933</v>
      </c>
      <c r="D2463" s="245">
        <v>42177</v>
      </c>
      <c r="E2463" s="195">
        <v>2015</v>
      </c>
      <c r="F2463" s="195">
        <v>4</v>
      </c>
      <c r="G2463" s="195">
        <v>10</v>
      </c>
      <c r="H2463" s="196">
        <v>49.589681743002885</v>
      </c>
      <c r="I2463" s="243">
        <v>2.1473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194">
        <v>0.37811</v>
      </c>
      <c r="Y2463" s="14">
        <v>79</v>
      </c>
    </row>
    <row r="2464" spans="1:25" x14ac:dyDescent="0.2">
      <c r="A2464" s="135" t="s">
        <v>143</v>
      </c>
      <c r="B2464" s="135" t="s">
        <v>220</v>
      </c>
      <c r="C2464" s="245">
        <v>41933</v>
      </c>
      <c r="D2464" s="245">
        <v>42177</v>
      </c>
      <c r="E2464" s="195">
        <v>2015</v>
      </c>
      <c r="F2464" s="195">
        <v>4</v>
      </c>
      <c r="G2464" s="195">
        <v>11</v>
      </c>
      <c r="H2464" s="196">
        <v>54.648148075156314</v>
      </c>
      <c r="I2464" s="243">
        <v>2.0093000000000001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194">
        <v>0.44201999999999997</v>
      </c>
      <c r="Y2464" s="14">
        <v>79</v>
      </c>
    </row>
    <row r="2465" spans="1:25" x14ac:dyDescent="0.2">
      <c r="A2465" t="s">
        <v>143</v>
      </c>
      <c r="B2465" s="135" t="s">
        <v>220</v>
      </c>
      <c r="C2465" s="245">
        <v>41933</v>
      </c>
      <c r="D2465" s="245">
        <v>42177</v>
      </c>
      <c r="E2465" s="195">
        <v>2015</v>
      </c>
      <c r="F2465" s="195">
        <v>4</v>
      </c>
      <c r="G2465" s="195">
        <v>12</v>
      </c>
      <c r="H2465" s="196">
        <v>51.950823623059868</v>
      </c>
      <c r="I2465" s="243">
        <v>2.1526000000000001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194">
        <v>0.382965</v>
      </c>
      <c r="Y2465" s="14">
        <v>79</v>
      </c>
    </row>
    <row r="2466" spans="1:25" x14ac:dyDescent="0.2">
      <c r="A2466" s="135" t="s">
        <v>143</v>
      </c>
      <c r="B2466" s="135" t="s">
        <v>220</v>
      </c>
      <c r="C2466" s="245">
        <v>41933</v>
      </c>
      <c r="D2466" s="245">
        <v>42177</v>
      </c>
      <c r="E2466" s="195">
        <v>2015</v>
      </c>
      <c r="F2466" s="195">
        <v>4</v>
      </c>
      <c r="G2466" s="195">
        <v>13</v>
      </c>
      <c r="H2466" s="196">
        <v>43.459638245034711</v>
      </c>
      <c r="I2466" s="243">
        <v>2.2888000000000002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194">
        <v>0.40978500000000001</v>
      </c>
      <c r="Y2466" s="14">
        <v>79</v>
      </c>
    </row>
    <row r="2467" spans="1:25" x14ac:dyDescent="0.2">
      <c r="A2467" t="s">
        <v>143</v>
      </c>
      <c r="B2467" s="135" t="s">
        <v>220</v>
      </c>
      <c r="C2467" s="245">
        <v>41933</v>
      </c>
      <c r="D2467" s="245">
        <v>42177</v>
      </c>
      <c r="E2467" s="195">
        <v>2015</v>
      </c>
      <c r="F2467" s="195">
        <v>4</v>
      </c>
      <c r="G2467" s="195">
        <v>14</v>
      </c>
      <c r="H2467" s="196">
        <v>56.00161600861675</v>
      </c>
      <c r="I2467" s="243">
        <v>2.056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194">
        <v>0.44930000000000003</v>
      </c>
      <c r="Y2467" s="14">
        <v>79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11"/>
  <sheetViews>
    <sheetView workbookViewId="0">
      <selection activeCell="P58" sqref="P58"/>
    </sheetView>
  </sheetViews>
  <sheetFormatPr defaultRowHeight="12.75" x14ac:dyDescent="0.2"/>
  <sheetData>
    <row r="1" spans="1:14" x14ac:dyDescent="0.2">
      <c r="B1" t="s">
        <v>21</v>
      </c>
    </row>
    <row r="3" spans="1:14" x14ac:dyDescent="0.2">
      <c r="A3" t="s">
        <v>218</v>
      </c>
      <c r="B3" t="s">
        <v>5</v>
      </c>
      <c r="C3" t="s">
        <v>6</v>
      </c>
      <c r="D3" t="s">
        <v>7</v>
      </c>
      <c r="E3" t="s">
        <v>8</v>
      </c>
      <c r="F3" t="s">
        <v>216</v>
      </c>
    </row>
    <row r="4" spans="1:14" ht="15" x14ac:dyDescent="0.25">
      <c r="A4">
        <v>502</v>
      </c>
      <c r="B4">
        <v>1971</v>
      </c>
      <c r="C4">
        <v>1</v>
      </c>
      <c r="D4">
        <v>1</v>
      </c>
      <c r="E4">
        <v>31.4</v>
      </c>
      <c r="F4">
        <f>(E4*60*1.12)/1000</f>
        <v>2.1100800000000004</v>
      </c>
      <c r="I4" s="241">
        <v>2014</v>
      </c>
      <c r="J4" s="241">
        <v>1</v>
      </c>
      <c r="K4" s="241">
        <v>1</v>
      </c>
      <c r="L4" s="242">
        <v>30.13545512</v>
      </c>
      <c r="M4" s="186">
        <v>0.34931000000000001</v>
      </c>
      <c r="N4" s="14">
        <v>76</v>
      </c>
    </row>
    <row r="5" spans="1:14" ht="15" x14ac:dyDescent="0.25">
      <c r="A5">
        <v>502</v>
      </c>
      <c r="B5">
        <v>1971</v>
      </c>
      <c r="C5">
        <v>1</v>
      </c>
      <c r="D5">
        <v>2</v>
      </c>
      <c r="E5">
        <v>34</v>
      </c>
      <c r="F5">
        <f t="shared" ref="F5:F68" si="0">(E5*60*1.12)/1000</f>
        <v>2.2848000000000002</v>
      </c>
      <c r="I5" s="241">
        <v>2014</v>
      </c>
      <c r="J5" s="241">
        <v>1</v>
      </c>
      <c r="K5" s="241">
        <v>2</v>
      </c>
      <c r="L5" s="242">
        <v>21.68158163</v>
      </c>
      <c r="M5" s="186">
        <v>0.31590499999999999</v>
      </c>
      <c r="N5" s="14">
        <v>76</v>
      </c>
    </row>
    <row r="6" spans="1:14" ht="15" x14ac:dyDescent="0.25">
      <c r="A6">
        <v>502</v>
      </c>
      <c r="B6">
        <v>1971</v>
      </c>
      <c r="C6">
        <v>1</v>
      </c>
      <c r="D6">
        <v>3</v>
      </c>
      <c r="E6">
        <v>37.799999999999997</v>
      </c>
      <c r="F6">
        <f t="shared" si="0"/>
        <v>2.5401600000000002</v>
      </c>
      <c r="I6" s="241">
        <v>2014</v>
      </c>
      <c r="J6" s="241">
        <v>1</v>
      </c>
      <c r="K6" s="241">
        <v>3</v>
      </c>
      <c r="L6" s="242">
        <v>34.337514499999997</v>
      </c>
      <c r="M6" s="186">
        <v>0.36593500000000001</v>
      </c>
      <c r="N6" s="14">
        <v>76</v>
      </c>
    </row>
    <row r="7" spans="1:14" ht="15" x14ac:dyDescent="0.25">
      <c r="A7">
        <v>502</v>
      </c>
      <c r="B7">
        <v>1971</v>
      </c>
      <c r="C7">
        <v>1</v>
      </c>
      <c r="D7">
        <v>4</v>
      </c>
      <c r="E7">
        <v>27.8</v>
      </c>
      <c r="F7">
        <f t="shared" si="0"/>
        <v>1.86816</v>
      </c>
      <c r="I7" s="241">
        <v>2014</v>
      </c>
      <c r="J7" s="241">
        <v>1</v>
      </c>
      <c r="K7" s="241">
        <v>4</v>
      </c>
      <c r="L7" s="242">
        <v>28.17988965</v>
      </c>
      <c r="M7" s="186">
        <v>0.354995</v>
      </c>
      <c r="N7" s="14">
        <v>76</v>
      </c>
    </row>
    <row r="8" spans="1:14" ht="15" x14ac:dyDescent="0.25">
      <c r="A8">
        <v>502</v>
      </c>
      <c r="B8">
        <v>1971</v>
      </c>
      <c r="C8">
        <v>1</v>
      </c>
      <c r="D8">
        <v>5</v>
      </c>
      <c r="E8">
        <v>35.799999999999997</v>
      </c>
      <c r="F8">
        <f t="shared" si="0"/>
        <v>2.4057600000000003</v>
      </c>
      <c r="I8" s="241">
        <v>2014</v>
      </c>
      <c r="J8" s="241">
        <v>1</v>
      </c>
      <c r="K8" s="241">
        <v>5</v>
      </c>
      <c r="L8" s="242">
        <v>24.993936380000001</v>
      </c>
      <c r="M8" s="186">
        <v>0.290045</v>
      </c>
      <c r="N8" s="14">
        <v>76</v>
      </c>
    </row>
    <row r="9" spans="1:14" ht="15" x14ac:dyDescent="0.25">
      <c r="A9">
        <v>502</v>
      </c>
      <c r="B9">
        <v>1971</v>
      </c>
      <c r="C9">
        <v>1</v>
      </c>
      <c r="D9">
        <v>6</v>
      </c>
      <c r="E9">
        <v>32.4</v>
      </c>
      <c r="F9">
        <f t="shared" si="0"/>
        <v>2.1772800000000001</v>
      </c>
      <c r="I9" s="241">
        <v>2014</v>
      </c>
      <c r="J9" s="241">
        <v>1</v>
      </c>
      <c r="K9" s="241">
        <v>6</v>
      </c>
      <c r="L9" s="242">
        <v>24.948221419999999</v>
      </c>
      <c r="M9" s="186">
        <v>0.28036</v>
      </c>
      <c r="N9" s="14">
        <v>76</v>
      </c>
    </row>
    <row r="10" spans="1:14" ht="15" x14ac:dyDescent="0.25">
      <c r="A10">
        <v>502</v>
      </c>
      <c r="B10">
        <v>1971</v>
      </c>
      <c r="C10">
        <v>1</v>
      </c>
      <c r="D10">
        <v>7</v>
      </c>
      <c r="E10">
        <v>35.200000000000003</v>
      </c>
      <c r="F10">
        <f t="shared" si="0"/>
        <v>2.36544</v>
      </c>
      <c r="I10" s="241">
        <v>2014</v>
      </c>
      <c r="J10" s="241">
        <v>1</v>
      </c>
      <c r="K10" s="241">
        <v>7</v>
      </c>
      <c r="L10" s="242">
        <v>25.251993779999999</v>
      </c>
      <c r="M10" s="186">
        <v>0.23136499999999999</v>
      </c>
      <c r="N10" s="14">
        <v>76</v>
      </c>
    </row>
    <row r="11" spans="1:14" ht="15" x14ac:dyDescent="0.25">
      <c r="A11">
        <v>502</v>
      </c>
      <c r="B11">
        <v>1971</v>
      </c>
      <c r="C11">
        <v>1</v>
      </c>
      <c r="D11">
        <v>8</v>
      </c>
      <c r="E11">
        <v>28.7</v>
      </c>
      <c r="F11">
        <f t="shared" si="0"/>
        <v>1.9286400000000001</v>
      </c>
      <c r="I11" s="241">
        <v>2014</v>
      </c>
      <c r="J11" s="241">
        <v>1</v>
      </c>
      <c r="K11" s="241">
        <v>8</v>
      </c>
      <c r="L11" s="242">
        <v>20.503955869999999</v>
      </c>
      <c r="M11" s="186">
        <v>0.25758999999999999</v>
      </c>
      <c r="N11" s="14">
        <v>76</v>
      </c>
    </row>
    <row r="12" spans="1:14" ht="15" x14ac:dyDescent="0.25">
      <c r="A12">
        <v>502</v>
      </c>
      <c r="B12">
        <v>1971</v>
      </c>
      <c r="C12">
        <v>1</v>
      </c>
      <c r="D12">
        <v>9</v>
      </c>
      <c r="E12">
        <v>30.2</v>
      </c>
      <c r="F12">
        <f t="shared" si="0"/>
        <v>2.0294400000000001</v>
      </c>
      <c r="I12" s="241">
        <v>2014</v>
      </c>
      <c r="J12" s="241">
        <v>1</v>
      </c>
      <c r="K12" s="241">
        <v>9</v>
      </c>
      <c r="L12" s="242">
        <v>27.20184828</v>
      </c>
      <c r="M12" s="186">
        <v>0.28875000000000001</v>
      </c>
      <c r="N12" s="14">
        <v>76</v>
      </c>
    </row>
    <row r="13" spans="1:14" ht="15" x14ac:dyDescent="0.25">
      <c r="A13">
        <v>502</v>
      </c>
      <c r="B13">
        <v>1971</v>
      </c>
      <c r="C13">
        <v>1</v>
      </c>
      <c r="D13">
        <v>10</v>
      </c>
      <c r="E13">
        <v>30.2</v>
      </c>
      <c r="F13">
        <f t="shared" si="0"/>
        <v>2.0294400000000001</v>
      </c>
      <c r="I13" s="241">
        <v>2014</v>
      </c>
      <c r="J13" s="241">
        <v>1</v>
      </c>
      <c r="K13" s="241">
        <v>10</v>
      </c>
      <c r="L13" s="242">
        <v>24.41035175</v>
      </c>
      <c r="M13" s="186">
        <v>0.29244999999999999</v>
      </c>
      <c r="N13" s="14">
        <v>76</v>
      </c>
    </row>
    <row r="14" spans="1:14" ht="15" x14ac:dyDescent="0.25">
      <c r="A14">
        <v>502</v>
      </c>
      <c r="B14">
        <v>1971</v>
      </c>
      <c r="C14">
        <v>1</v>
      </c>
      <c r="D14">
        <v>11</v>
      </c>
      <c r="E14">
        <v>35.200000000000003</v>
      </c>
      <c r="F14">
        <f t="shared" si="0"/>
        <v>2.36544</v>
      </c>
      <c r="I14" s="241">
        <v>2014</v>
      </c>
      <c r="J14" s="241">
        <v>1</v>
      </c>
      <c r="K14" s="241">
        <v>11</v>
      </c>
      <c r="L14" s="242">
        <v>28.141238529999999</v>
      </c>
      <c r="M14" s="186">
        <v>0.27397499999999997</v>
      </c>
      <c r="N14" s="14">
        <v>76</v>
      </c>
    </row>
    <row r="15" spans="1:14" ht="15" x14ac:dyDescent="0.25">
      <c r="A15">
        <v>502</v>
      </c>
      <c r="B15">
        <v>1971</v>
      </c>
      <c r="C15">
        <v>1</v>
      </c>
      <c r="D15">
        <v>12</v>
      </c>
      <c r="E15">
        <v>40.5</v>
      </c>
      <c r="F15">
        <f t="shared" si="0"/>
        <v>2.7216000000000005</v>
      </c>
      <c r="I15" s="241">
        <v>2014</v>
      </c>
      <c r="J15" s="241">
        <v>1</v>
      </c>
      <c r="K15" s="241">
        <v>12</v>
      </c>
      <c r="L15" s="242">
        <v>25.601342880000001</v>
      </c>
      <c r="M15" s="186">
        <v>0.25768999999999997</v>
      </c>
      <c r="N15" s="14">
        <v>76</v>
      </c>
    </row>
    <row r="16" spans="1:14" ht="15" x14ac:dyDescent="0.25">
      <c r="A16">
        <v>502</v>
      </c>
      <c r="B16">
        <v>1971</v>
      </c>
      <c r="C16">
        <v>1</v>
      </c>
      <c r="D16">
        <v>13</v>
      </c>
      <c r="E16">
        <v>42.2</v>
      </c>
      <c r="F16">
        <f t="shared" si="0"/>
        <v>2.8358400000000001</v>
      </c>
      <c r="I16" s="241">
        <v>2014</v>
      </c>
      <c r="J16" s="241">
        <v>1</v>
      </c>
      <c r="K16" s="241">
        <v>13</v>
      </c>
      <c r="L16" s="242">
        <v>28.185194339999999</v>
      </c>
      <c r="M16" s="186">
        <v>0.24978499999999998</v>
      </c>
      <c r="N16" s="14">
        <v>76</v>
      </c>
    </row>
    <row r="17" spans="1:14" ht="15" x14ac:dyDescent="0.25">
      <c r="A17">
        <v>502</v>
      </c>
      <c r="B17">
        <v>1971</v>
      </c>
      <c r="C17">
        <v>1</v>
      </c>
      <c r="D17">
        <v>14</v>
      </c>
      <c r="E17">
        <v>31.9</v>
      </c>
      <c r="F17">
        <f t="shared" si="0"/>
        <v>2.1436800000000003</v>
      </c>
      <c r="I17" s="241">
        <v>2014</v>
      </c>
      <c r="J17" s="241">
        <v>1</v>
      </c>
      <c r="K17" s="241">
        <v>14</v>
      </c>
      <c r="L17" s="242">
        <v>26.683549200000002</v>
      </c>
      <c r="M17" s="186">
        <v>0.28640500000000002</v>
      </c>
      <c r="N17" s="14">
        <v>76</v>
      </c>
    </row>
    <row r="18" spans="1:14" ht="15" x14ac:dyDescent="0.25">
      <c r="A18">
        <v>502</v>
      </c>
      <c r="B18">
        <v>1971</v>
      </c>
      <c r="C18">
        <v>2</v>
      </c>
      <c r="D18">
        <v>1</v>
      </c>
      <c r="E18">
        <v>33.4</v>
      </c>
      <c r="F18">
        <f t="shared" si="0"/>
        <v>2.2444799999999998</v>
      </c>
      <c r="I18" s="241">
        <v>2014</v>
      </c>
      <c r="J18" s="241">
        <v>2</v>
      </c>
      <c r="K18" s="241">
        <v>1</v>
      </c>
      <c r="L18" s="242">
        <v>29.780746879999999</v>
      </c>
      <c r="M18" s="186">
        <v>0.34026000000000001</v>
      </c>
      <c r="N18" s="14">
        <v>76</v>
      </c>
    </row>
    <row r="19" spans="1:14" ht="15" x14ac:dyDescent="0.25">
      <c r="A19">
        <v>502</v>
      </c>
      <c r="B19">
        <v>1971</v>
      </c>
      <c r="C19">
        <v>2</v>
      </c>
      <c r="D19">
        <v>2</v>
      </c>
      <c r="E19">
        <v>36</v>
      </c>
      <c r="F19">
        <f t="shared" si="0"/>
        <v>2.4192000000000005</v>
      </c>
      <c r="I19" s="241">
        <v>2014</v>
      </c>
      <c r="J19" s="241">
        <v>2</v>
      </c>
      <c r="K19" s="241">
        <v>2</v>
      </c>
      <c r="L19" s="242">
        <v>33.298319489999997</v>
      </c>
      <c r="M19" s="186">
        <v>0.36617</v>
      </c>
      <c r="N19" s="14">
        <v>76</v>
      </c>
    </row>
    <row r="20" spans="1:14" ht="15" x14ac:dyDescent="0.25">
      <c r="A20">
        <v>502</v>
      </c>
      <c r="B20">
        <v>1971</v>
      </c>
      <c r="C20">
        <v>2</v>
      </c>
      <c r="D20">
        <v>3</v>
      </c>
      <c r="E20">
        <v>33.299999999999997</v>
      </c>
      <c r="F20">
        <f t="shared" si="0"/>
        <v>2.2377599999999997</v>
      </c>
      <c r="I20" s="241">
        <v>2014</v>
      </c>
      <c r="J20" s="241">
        <v>2</v>
      </c>
      <c r="K20" s="241">
        <v>3</v>
      </c>
      <c r="L20" s="242">
        <v>32.0129351</v>
      </c>
      <c r="M20" s="186">
        <v>0.34373500000000001</v>
      </c>
      <c r="N20" s="14">
        <v>76</v>
      </c>
    </row>
    <row r="21" spans="1:14" ht="15" x14ac:dyDescent="0.25">
      <c r="A21">
        <v>502</v>
      </c>
      <c r="B21">
        <v>1971</v>
      </c>
      <c r="C21">
        <v>2</v>
      </c>
      <c r="D21">
        <v>4</v>
      </c>
      <c r="E21">
        <v>35.4</v>
      </c>
      <c r="F21">
        <f t="shared" si="0"/>
        <v>2.3788800000000001</v>
      </c>
      <c r="I21" s="241">
        <v>2014</v>
      </c>
      <c r="J21" s="241">
        <v>2</v>
      </c>
      <c r="K21" s="241">
        <v>4</v>
      </c>
      <c r="L21" s="242">
        <v>28.59327824</v>
      </c>
      <c r="M21" s="186">
        <v>0.39406000000000002</v>
      </c>
      <c r="N21" s="14">
        <v>76</v>
      </c>
    </row>
    <row r="22" spans="1:14" ht="15" x14ac:dyDescent="0.25">
      <c r="A22">
        <v>502</v>
      </c>
      <c r="B22">
        <v>1971</v>
      </c>
      <c r="C22">
        <v>2</v>
      </c>
      <c r="D22">
        <v>5</v>
      </c>
      <c r="E22">
        <v>32.4</v>
      </c>
      <c r="F22">
        <f t="shared" si="0"/>
        <v>2.1772800000000001</v>
      </c>
      <c r="I22" s="241">
        <v>2014</v>
      </c>
      <c r="J22" s="241">
        <v>2</v>
      </c>
      <c r="K22" s="241">
        <v>5</v>
      </c>
      <c r="L22" s="242">
        <v>26.437789129999999</v>
      </c>
      <c r="M22" s="186">
        <v>0.31713999999999998</v>
      </c>
      <c r="N22" s="14">
        <v>76</v>
      </c>
    </row>
    <row r="23" spans="1:14" ht="15" x14ac:dyDescent="0.25">
      <c r="A23">
        <v>502</v>
      </c>
      <c r="B23">
        <v>1971</v>
      </c>
      <c r="C23">
        <v>2</v>
      </c>
      <c r="D23">
        <v>6</v>
      </c>
      <c r="E23">
        <v>37</v>
      </c>
      <c r="F23">
        <f t="shared" si="0"/>
        <v>2.4864000000000002</v>
      </c>
      <c r="I23" s="241">
        <v>2014</v>
      </c>
      <c r="J23" s="241">
        <v>2</v>
      </c>
      <c r="K23" s="241">
        <v>6</v>
      </c>
      <c r="L23" s="242">
        <v>27.817767830000001</v>
      </c>
      <c r="M23" s="186">
        <v>0.233795</v>
      </c>
      <c r="N23" s="14">
        <v>76</v>
      </c>
    </row>
    <row r="24" spans="1:14" ht="15" x14ac:dyDescent="0.25">
      <c r="A24">
        <v>502</v>
      </c>
      <c r="B24">
        <v>1971</v>
      </c>
      <c r="C24">
        <v>2</v>
      </c>
      <c r="D24">
        <v>7</v>
      </c>
      <c r="E24">
        <v>38.1</v>
      </c>
      <c r="F24">
        <f t="shared" si="0"/>
        <v>2.5603200000000004</v>
      </c>
      <c r="I24" s="241">
        <v>2014</v>
      </c>
      <c r="J24" s="241">
        <v>2</v>
      </c>
      <c r="K24" s="241">
        <v>7</v>
      </c>
      <c r="L24" s="242">
        <v>28.310892160000002</v>
      </c>
      <c r="M24" s="186">
        <v>0.21992</v>
      </c>
      <c r="N24" s="14">
        <v>76</v>
      </c>
    </row>
    <row r="25" spans="1:14" ht="15" x14ac:dyDescent="0.25">
      <c r="A25">
        <v>502</v>
      </c>
      <c r="B25">
        <v>1971</v>
      </c>
      <c r="C25">
        <v>2</v>
      </c>
      <c r="D25">
        <v>8</v>
      </c>
      <c r="E25">
        <v>29.2</v>
      </c>
      <c r="F25">
        <f t="shared" si="0"/>
        <v>1.9622400000000002</v>
      </c>
      <c r="I25" s="241">
        <v>2014</v>
      </c>
      <c r="J25" s="241">
        <v>2</v>
      </c>
      <c r="K25" s="241">
        <v>8</v>
      </c>
      <c r="L25" s="242">
        <v>27.275854209999999</v>
      </c>
      <c r="M25" s="186">
        <v>0.270455</v>
      </c>
      <c r="N25" s="14">
        <v>76</v>
      </c>
    </row>
    <row r="26" spans="1:14" ht="15" x14ac:dyDescent="0.25">
      <c r="A26">
        <v>502</v>
      </c>
      <c r="B26">
        <v>1971</v>
      </c>
      <c r="C26">
        <v>2</v>
      </c>
      <c r="D26">
        <v>9</v>
      </c>
      <c r="E26">
        <v>33.1</v>
      </c>
      <c r="F26">
        <f t="shared" si="0"/>
        <v>2.2243200000000001</v>
      </c>
      <c r="I26" s="241">
        <v>2014</v>
      </c>
      <c r="J26" s="241">
        <v>2</v>
      </c>
      <c r="K26" s="241">
        <v>9</v>
      </c>
      <c r="L26" s="242">
        <v>28.271501780000001</v>
      </c>
      <c r="M26" s="186">
        <v>0.24879500000000002</v>
      </c>
      <c r="N26" s="14">
        <v>76</v>
      </c>
    </row>
    <row r="27" spans="1:14" ht="15" x14ac:dyDescent="0.25">
      <c r="A27">
        <v>502</v>
      </c>
      <c r="B27">
        <v>1971</v>
      </c>
      <c r="C27">
        <v>2</v>
      </c>
      <c r="D27">
        <v>10</v>
      </c>
      <c r="E27">
        <v>37.799999999999997</v>
      </c>
      <c r="F27">
        <f t="shared" si="0"/>
        <v>2.5401600000000002</v>
      </c>
      <c r="I27" s="241">
        <v>2014</v>
      </c>
      <c r="J27" s="241">
        <v>2</v>
      </c>
      <c r="K27" s="241">
        <v>10</v>
      </c>
      <c r="L27" s="242">
        <v>30.565298080000002</v>
      </c>
      <c r="M27" s="186">
        <v>0.28009499999999998</v>
      </c>
      <c r="N27" s="14">
        <v>76</v>
      </c>
    </row>
    <row r="28" spans="1:14" ht="15" x14ac:dyDescent="0.25">
      <c r="A28">
        <v>502</v>
      </c>
      <c r="B28">
        <v>1971</v>
      </c>
      <c r="C28">
        <v>2</v>
      </c>
      <c r="D28">
        <v>11</v>
      </c>
      <c r="E28">
        <v>39.5</v>
      </c>
      <c r="F28">
        <f t="shared" si="0"/>
        <v>2.6543999999999999</v>
      </c>
      <c r="I28" s="241">
        <v>2014</v>
      </c>
      <c r="J28" s="241">
        <v>2</v>
      </c>
      <c r="K28" s="241">
        <v>11</v>
      </c>
      <c r="L28" s="242">
        <v>32.071573559999997</v>
      </c>
      <c r="M28" s="186">
        <v>0.26529999999999998</v>
      </c>
      <c r="N28" s="14">
        <v>76</v>
      </c>
    </row>
    <row r="29" spans="1:14" ht="15" x14ac:dyDescent="0.25">
      <c r="A29">
        <v>502</v>
      </c>
      <c r="B29">
        <v>1971</v>
      </c>
      <c r="C29">
        <v>2</v>
      </c>
      <c r="D29">
        <v>12</v>
      </c>
      <c r="E29">
        <v>38.299999999999997</v>
      </c>
      <c r="F29">
        <f t="shared" si="0"/>
        <v>2.57376</v>
      </c>
      <c r="I29" s="241">
        <v>2014</v>
      </c>
      <c r="J29" s="241">
        <v>2</v>
      </c>
      <c r="K29" s="241">
        <v>12</v>
      </c>
      <c r="L29" s="242">
        <v>33.573000890000003</v>
      </c>
      <c r="M29" s="186">
        <v>0.22103500000000001</v>
      </c>
      <c r="N29" s="14">
        <v>76</v>
      </c>
    </row>
    <row r="30" spans="1:14" ht="15" x14ac:dyDescent="0.25">
      <c r="A30">
        <v>502</v>
      </c>
      <c r="B30">
        <v>1971</v>
      </c>
      <c r="C30">
        <v>2</v>
      </c>
      <c r="D30">
        <v>13</v>
      </c>
      <c r="E30">
        <v>34.799999999999997</v>
      </c>
      <c r="F30">
        <f t="shared" si="0"/>
        <v>2.3385600000000002</v>
      </c>
      <c r="I30" s="241">
        <v>2014</v>
      </c>
      <c r="J30" s="241">
        <v>2</v>
      </c>
      <c r="K30" s="241">
        <v>13</v>
      </c>
      <c r="L30" s="242">
        <v>27.031796740000001</v>
      </c>
      <c r="M30" s="186">
        <v>0.21629999999999999</v>
      </c>
      <c r="N30" s="14">
        <v>76</v>
      </c>
    </row>
    <row r="31" spans="1:14" ht="15" x14ac:dyDescent="0.25">
      <c r="A31">
        <v>502</v>
      </c>
      <c r="B31">
        <v>1971</v>
      </c>
      <c r="C31">
        <v>2</v>
      </c>
      <c r="D31">
        <v>14</v>
      </c>
      <c r="E31">
        <v>38</v>
      </c>
      <c r="F31">
        <f t="shared" si="0"/>
        <v>2.5536000000000003</v>
      </c>
      <c r="I31" s="241">
        <v>2014</v>
      </c>
      <c r="J31" s="241">
        <v>2</v>
      </c>
      <c r="K31" s="241">
        <v>14</v>
      </c>
      <c r="L31" s="242">
        <v>30.261226239999999</v>
      </c>
      <c r="M31" s="186">
        <v>0.22678500000000001</v>
      </c>
      <c r="N31" s="14">
        <v>76</v>
      </c>
    </row>
    <row r="32" spans="1:14" ht="15" x14ac:dyDescent="0.25">
      <c r="A32">
        <v>502</v>
      </c>
      <c r="B32">
        <v>1971</v>
      </c>
      <c r="C32">
        <v>3</v>
      </c>
      <c r="D32">
        <v>1</v>
      </c>
      <c r="E32">
        <v>35.5</v>
      </c>
      <c r="F32">
        <f t="shared" si="0"/>
        <v>2.3856000000000002</v>
      </c>
      <c r="I32" s="241">
        <v>2014</v>
      </c>
      <c r="J32" s="241">
        <v>3</v>
      </c>
      <c r="K32" s="241">
        <v>1</v>
      </c>
      <c r="L32" s="242">
        <v>28.894101920000001</v>
      </c>
      <c r="M32" s="186">
        <v>0.34411999999999998</v>
      </c>
      <c r="N32" s="14">
        <v>76</v>
      </c>
    </row>
    <row r="33" spans="1:14" ht="15" x14ac:dyDescent="0.25">
      <c r="A33">
        <v>502</v>
      </c>
      <c r="B33">
        <v>1971</v>
      </c>
      <c r="C33">
        <v>3</v>
      </c>
      <c r="D33">
        <v>2</v>
      </c>
      <c r="E33">
        <v>37.6</v>
      </c>
      <c r="F33">
        <f t="shared" si="0"/>
        <v>2.5267200000000001</v>
      </c>
      <c r="I33" s="241">
        <v>2014</v>
      </c>
      <c r="J33" s="241">
        <v>3</v>
      </c>
      <c r="K33" s="241">
        <v>2</v>
      </c>
      <c r="L33" s="242">
        <v>33.014103059999997</v>
      </c>
      <c r="M33" s="186">
        <v>0.339725</v>
      </c>
      <c r="N33" s="14">
        <v>76</v>
      </c>
    </row>
    <row r="34" spans="1:14" ht="15" x14ac:dyDescent="0.25">
      <c r="A34">
        <v>502</v>
      </c>
      <c r="B34">
        <v>1971</v>
      </c>
      <c r="C34">
        <v>3</v>
      </c>
      <c r="D34">
        <v>3</v>
      </c>
      <c r="E34">
        <v>36.6</v>
      </c>
      <c r="F34">
        <f t="shared" si="0"/>
        <v>2.4595200000000004</v>
      </c>
      <c r="I34" s="241">
        <v>2014</v>
      </c>
      <c r="J34" s="241">
        <v>3</v>
      </c>
      <c r="K34" s="241">
        <v>3</v>
      </c>
      <c r="L34" s="242">
        <v>29.154266119999999</v>
      </c>
      <c r="M34" s="186">
        <v>0.30420000000000003</v>
      </c>
      <c r="N34" s="14">
        <v>76</v>
      </c>
    </row>
    <row r="35" spans="1:14" ht="15" x14ac:dyDescent="0.25">
      <c r="A35">
        <v>502</v>
      </c>
      <c r="B35">
        <v>1971</v>
      </c>
      <c r="C35">
        <v>3</v>
      </c>
      <c r="D35">
        <v>4</v>
      </c>
      <c r="E35">
        <v>39.299999999999997</v>
      </c>
      <c r="F35">
        <f t="shared" si="0"/>
        <v>2.6409600000000002</v>
      </c>
      <c r="I35" s="241">
        <v>2014</v>
      </c>
      <c r="J35" s="241">
        <v>3</v>
      </c>
      <c r="K35" s="241">
        <v>4</v>
      </c>
      <c r="L35" s="242">
        <v>28.678526000000002</v>
      </c>
      <c r="M35" s="186">
        <v>0.30840000000000001</v>
      </c>
      <c r="N35" s="14">
        <v>76</v>
      </c>
    </row>
    <row r="36" spans="1:14" ht="15" x14ac:dyDescent="0.25">
      <c r="A36">
        <v>502</v>
      </c>
      <c r="B36">
        <v>1971</v>
      </c>
      <c r="C36">
        <v>3</v>
      </c>
      <c r="D36">
        <v>5</v>
      </c>
      <c r="E36">
        <v>37.6</v>
      </c>
      <c r="F36">
        <f t="shared" si="0"/>
        <v>2.5267200000000001</v>
      </c>
      <c r="I36" s="241">
        <v>2014</v>
      </c>
      <c r="J36" s="241">
        <v>3</v>
      </c>
      <c r="K36" s="241">
        <v>5</v>
      </c>
      <c r="L36" s="242">
        <v>25.249819970000001</v>
      </c>
      <c r="M36" s="186">
        <v>0.278165</v>
      </c>
      <c r="N36" s="14">
        <v>76</v>
      </c>
    </row>
    <row r="37" spans="1:14" ht="15" x14ac:dyDescent="0.25">
      <c r="A37">
        <v>502</v>
      </c>
      <c r="B37">
        <v>1971</v>
      </c>
      <c r="C37">
        <v>3</v>
      </c>
      <c r="D37">
        <v>6</v>
      </c>
      <c r="E37">
        <v>33.700000000000003</v>
      </c>
      <c r="F37">
        <f t="shared" si="0"/>
        <v>2.2646400000000004</v>
      </c>
      <c r="I37" s="241">
        <v>2014</v>
      </c>
      <c r="J37" s="241">
        <v>3</v>
      </c>
      <c r="K37" s="241">
        <v>6</v>
      </c>
      <c r="L37" s="242">
        <v>29.545876799999998</v>
      </c>
      <c r="M37" s="186">
        <v>0.26363999999999999</v>
      </c>
      <c r="N37" s="14">
        <v>76</v>
      </c>
    </row>
    <row r="38" spans="1:14" ht="15" x14ac:dyDescent="0.25">
      <c r="A38">
        <v>502</v>
      </c>
      <c r="B38">
        <v>1971</v>
      </c>
      <c r="C38">
        <v>3</v>
      </c>
      <c r="D38">
        <v>7</v>
      </c>
      <c r="E38">
        <v>36.200000000000003</v>
      </c>
      <c r="F38">
        <f t="shared" si="0"/>
        <v>2.4326400000000001</v>
      </c>
      <c r="I38" s="241">
        <v>2014</v>
      </c>
      <c r="J38" s="241">
        <v>3</v>
      </c>
      <c r="K38" s="241">
        <v>7</v>
      </c>
      <c r="L38" s="242">
        <v>32.210823150000003</v>
      </c>
      <c r="M38" s="186">
        <v>0.231625</v>
      </c>
      <c r="N38" s="14">
        <v>76</v>
      </c>
    </row>
    <row r="39" spans="1:14" ht="15" x14ac:dyDescent="0.25">
      <c r="A39">
        <v>502</v>
      </c>
      <c r="B39">
        <v>1971</v>
      </c>
      <c r="C39">
        <v>3</v>
      </c>
      <c r="D39">
        <v>8</v>
      </c>
      <c r="E39">
        <v>34.299999999999997</v>
      </c>
      <c r="F39">
        <f t="shared" si="0"/>
        <v>2.3049599999999999</v>
      </c>
      <c r="I39" s="241">
        <v>2014</v>
      </c>
      <c r="J39" s="241">
        <v>3</v>
      </c>
      <c r="K39" s="241">
        <v>8</v>
      </c>
      <c r="L39" s="242">
        <v>30.41174908</v>
      </c>
      <c r="M39" s="186">
        <v>0.23985499999999998</v>
      </c>
      <c r="N39" s="14">
        <v>76</v>
      </c>
    </row>
    <row r="40" spans="1:14" ht="15" x14ac:dyDescent="0.25">
      <c r="A40">
        <v>502</v>
      </c>
      <c r="B40">
        <v>1971</v>
      </c>
      <c r="C40">
        <v>3</v>
      </c>
      <c r="D40">
        <v>9</v>
      </c>
      <c r="E40">
        <v>36.1</v>
      </c>
      <c r="F40">
        <f t="shared" si="0"/>
        <v>2.4259200000000001</v>
      </c>
      <c r="I40" s="241">
        <v>2014</v>
      </c>
      <c r="J40" s="241">
        <v>3</v>
      </c>
      <c r="K40" s="241">
        <v>9</v>
      </c>
      <c r="L40" s="242">
        <v>29.10433128</v>
      </c>
      <c r="M40" s="186">
        <v>0.27484999999999998</v>
      </c>
      <c r="N40" s="14">
        <v>76</v>
      </c>
    </row>
    <row r="41" spans="1:14" ht="15" x14ac:dyDescent="0.25">
      <c r="A41">
        <v>502</v>
      </c>
      <c r="B41">
        <v>1971</v>
      </c>
      <c r="C41">
        <v>3</v>
      </c>
      <c r="D41">
        <v>10</v>
      </c>
      <c r="E41">
        <v>37.799999999999997</v>
      </c>
      <c r="F41">
        <f t="shared" si="0"/>
        <v>2.5401600000000002</v>
      </c>
      <c r="I41" s="241">
        <v>2014</v>
      </c>
      <c r="J41" s="241">
        <v>3</v>
      </c>
      <c r="K41" s="241">
        <v>10</v>
      </c>
      <c r="L41" s="242">
        <v>30.666265129999999</v>
      </c>
      <c r="M41" s="186">
        <v>0.25592999999999999</v>
      </c>
      <c r="N41" s="14">
        <v>76</v>
      </c>
    </row>
    <row r="42" spans="1:14" ht="15" x14ac:dyDescent="0.25">
      <c r="A42">
        <v>502</v>
      </c>
      <c r="B42">
        <v>1971</v>
      </c>
      <c r="C42">
        <v>3</v>
      </c>
      <c r="D42">
        <v>11</v>
      </c>
      <c r="E42">
        <v>39.299999999999997</v>
      </c>
      <c r="F42">
        <f t="shared" si="0"/>
        <v>2.6409600000000002</v>
      </c>
      <c r="I42" s="241">
        <v>2014</v>
      </c>
      <c r="J42" s="241">
        <v>3</v>
      </c>
      <c r="K42" s="241">
        <v>11</v>
      </c>
      <c r="L42" s="242">
        <v>32.708073120000002</v>
      </c>
      <c r="M42" s="186">
        <v>0.23147000000000001</v>
      </c>
      <c r="N42" s="14">
        <v>76</v>
      </c>
    </row>
    <row r="43" spans="1:14" ht="15" x14ac:dyDescent="0.25">
      <c r="A43">
        <v>502</v>
      </c>
      <c r="B43">
        <v>1971</v>
      </c>
      <c r="C43">
        <v>3</v>
      </c>
      <c r="D43">
        <v>12</v>
      </c>
      <c r="E43">
        <v>36.6</v>
      </c>
      <c r="F43">
        <f t="shared" si="0"/>
        <v>2.4595200000000004</v>
      </c>
      <c r="I43" s="241">
        <v>2014</v>
      </c>
      <c r="J43" s="241">
        <v>3</v>
      </c>
      <c r="K43" s="241">
        <v>12</v>
      </c>
      <c r="L43" s="242">
        <v>30.227498650000001</v>
      </c>
      <c r="M43" s="186">
        <v>0.26161000000000001</v>
      </c>
      <c r="N43" s="14">
        <v>76</v>
      </c>
    </row>
    <row r="44" spans="1:14" ht="15" x14ac:dyDescent="0.25">
      <c r="A44">
        <v>502</v>
      </c>
      <c r="B44">
        <v>1971</v>
      </c>
      <c r="C44">
        <v>3</v>
      </c>
      <c r="D44">
        <v>13</v>
      </c>
      <c r="E44">
        <v>41.1</v>
      </c>
      <c r="F44">
        <f t="shared" si="0"/>
        <v>2.7619199999999999</v>
      </c>
      <c r="I44" s="241">
        <v>2014</v>
      </c>
      <c r="J44" s="241">
        <v>3</v>
      </c>
      <c r="K44" s="241">
        <v>13</v>
      </c>
      <c r="L44" s="242">
        <v>25.30655896</v>
      </c>
      <c r="M44" s="186">
        <v>0.23952499999999999</v>
      </c>
      <c r="N44" s="14">
        <v>76</v>
      </c>
    </row>
    <row r="45" spans="1:14" ht="15" x14ac:dyDescent="0.25">
      <c r="A45">
        <v>502</v>
      </c>
      <c r="B45">
        <v>1971</v>
      </c>
      <c r="C45">
        <v>3</v>
      </c>
      <c r="D45">
        <v>14</v>
      </c>
      <c r="E45">
        <v>36.299999999999997</v>
      </c>
      <c r="F45">
        <f t="shared" si="0"/>
        <v>2.4393600000000002</v>
      </c>
      <c r="I45" s="241">
        <v>2014</v>
      </c>
      <c r="J45" s="241">
        <v>3</v>
      </c>
      <c r="K45" s="241">
        <v>14</v>
      </c>
      <c r="L45" s="242">
        <v>32.617319629999997</v>
      </c>
      <c r="M45" s="186">
        <v>0.313975</v>
      </c>
      <c r="N45" s="14">
        <v>76</v>
      </c>
    </row>
    <row r="46" spans="1:14" ht="15" x14ac:dyDescent="0.25">
      <c r="A46">
        <v>502</v>
      </c>
      <c r="B46">
        <v>1971</v>
      </c>
      <c r="C46">
        <v>4</v>
      </c>
      <c r="D46">
        <v>1</v>
      </c>
      <c r="E46">
        <v>34.5</v>
      </c>
      <c r="F46">
        <f t="shared" si="0"/>
        <v>2.3184</v>
      </c>
      <c r="I46" s="241">
        <v>2014</v>
      </c>
      <c r="J46" s="241">
        <v>4</v>
      </c>
      <c r="K46" s="241">
        <v>1</v>
      </c>
      <c r="L46" s="242">
        <v>33.790413460000003</v>
      </c>
      <c r="M46" s="186">
        <v>0.34985500000000003</v>
      </c>
      <c r="N46" s="14">
        <v>76</v>
      </c>
    </row>
    <row r="47" spans="1:14" ht="15" x14ac:dyDescent="0.25">
      <c r="A47">
        <v>502</v>
      </c>
      <c r="B47">
        <v>1971</v>
      </c>
      <c r="C47">
        <v>4</v>
      </c>
      <c r="D47">
        <v>2</v>
      </c>
      <c r="E47">
        <v>39.299999999999997</v>
      </c>
      <c r="F47">
        <f t="shared" si="0"/>
        <v>2.6409600000000002</v>
      </c>
      <c r="I47" s="241">
        <v>2014</v>
      </c>
      <c r="J47" s="241">
        <v>4</v>
      </c>
      <c r="K47" s="241">
        <v>2</v>
      </c>
      <c r="L47" s="242">
        <v>31.1985055</v>
      </c>
      <c r="M47" s="186">
        <v>0.32515499999999997</v>
      </c>
      <c r="N47" s="14">
        <v>76</v>
      </c>
    </row>
    <row r="48" spans="1:14" ht="15" x14ac:dyDescent="0.25">
      <c r="A48">
        <v>502</v>
      </c>
      <c r="B48">
        <v>1971</v>
      </c>
      <c r="C48">
        <v>4</v>
      </c>
      <c r="D48">
        <v>3</v>
      </c>
      <c r="E48">
        <v>35.1</v>
      </c>
      <c r="F48">
        <f t="shared" si="0"/>
        <v>2.3587200000000004</v>
      </c>
      <c r="I48" s="241">
        <v>2014</v>
      </c>
      <c r="J48" s="241">
        <v>4</v>
      </c>
      <c r="K48" s="241">
        <v>3</v>
      </c>
      <c r="L48" s="242">
        <v>29.793548909999998</v>
      </c>
      <c r="M48" s="186">
        <v>0.332675</v>
      </c>
      <c r="N48" s="14">
        <v>76</v>
      </c>
    </row>
    <row r="49" spans="1:14" ht="15" x14ac:dyDescent="0.25">
      <c r="A49">
        <v>502</v>
      </c>
      <c r="B49">
        <v>1971</v>
      </c>
      <c r="C49">
        <v>4</v>
      </c>
      <c r="D49">
        <v>4</v>
      </c>
      <c r="E49">
        <v>39.6</v>
      </c>
      <c r="F49">
        <f t="shared" si="0"/>
        <v>2.6611200000000004</v>
      </c>
      <c r="I49" s="241">
        <v>2014</v>
      </c>
      <c r="J49" s="241">
        <v>4</v>
      </c>
      <c r="K49" s="241">
        <v>4</v>
      </c>
      <c r="L49" s="242">
        <v>25.933383169999999</v>
      </c>
      <c r="M49" s="186">
        <v>0.29947500000000005</v>
      </c>
      <c r="N49" s="14">
        <v>76</v>
      </c>
    </row>
    <row r="50" spans="1:14" ht="15" x14ac:dyDescent="0.25">
      <c r="A50">
        <v>502</v>
      </c>
      <c r="B50">
        <v>1971</v>
      </c>
      <c r="C50">
        <v>4</v>
      </c>
      <c r="D50">
        <v>5</v>
      </c>
      <c r="E50">
        <v>35.1</v>
      </c>
      <c r="F50">
        <f t="shared" si="0"/>
        <v>2.3587200000000004</v>
      </c>
      <c r="I50" s="241">
        <v>2014</v>
      </c>
      <c r="J50" s="241">
        <v>4</v>
      </c>
      <c r="K50" s="241">
        <v>5</v>
      </c>
      <c r="L50" s="242">
        <v>26.859852020000002</v>
      </c>
      <c r="M50" s="186">
        <v>0.31254499999999996</v>
      </c>
      <c r="N50" s="14">
        <v>76</v>
      </c>
    </row>
    <row r="51" spans="1:14" ht="15" x14ac:dyDescent="0.25">
      <c r="A51">
        <v>502</v>
      </c>
      <c r="B51">
        <v>1971</v>
      </c>
      <c r="C51">
        <v>4</v>
      </c>
      <c r="D51">
        <v>6</v>
      </c>
      <c r="E51">
        <v>38.6</v>
      </c>
      <c r="F51">
        <f t="shared" si="0"/>
        <v>2.5939200000000002</v>
      </c>
      <c r="I51" s="241">
        <v>2014</v>
      </c>
      <c r="J51" s="241">
        <v>4</v>
      </c>
      <c r="K51" s="241">
        <v>6</v>
      </c>
      <c r="L51" s="242">
        <v>26.83322806</v>
      </c>
      <c r="M51" s="186">
        <v>0.263345</v>
      </c>
      <c r="N51" s="14">
        <v>76</v>
      </c>
    </row>
    <row r="52" spans="1:14" ht="15" x14ac:dyDescent="0.25">
      <c r="A52">
        <v>502</v>
      </c>
      <c r="B52">
        <v>1971</v>
      </c>
      <c r="C52">
        <v>4</v>
      </c>
      <c r="D52">
        <v>7</v>
      </c>
      <c r="E52">
        <v>40.200000000000003</v>
      </c>
      <c r="F52">
        <f t="shared" si="0"/>
        <v>2.7014399999999998</v>
      </c>
      <c r="I52" s="241">
        <v>2014</v>
      </c>
      <c r="J52" s="241">
        <v>4</v>
      </c>
      <c r="K52" s="241">
        <v>7</v>
      </c>
      <c r="L52" s="242">
        <v>27.173821190000002</v>
      </c>
      <c r="M52" s="186">
        <v>0.25904499999999997</v>
      </c>
      <c r="N52" s="14">
        <v>76</v>
      </c>
    </row>
    <row r="53" spans="1:14" ht="15" x14ac:dyDescent="0.25">
      <c r="A53">
        <v>502</v>
      </c>
      <c r="B53">
        <v>1971</v>
      </c>
      <c r="C53">
        <v>4</v>
      </c>
      <c r="D53">
        <v>8</v>
      </c>
      <c r="E53">
        <v>30.8</v>
      </c>
      <c r="F53">
        <f t="shared" si="0"/>
        <v>2.06976</v>
      </c>
      <c r="I53" s="241">
        <v>2014</v>
      </c>
      <c r="J53" s="241">
        <v>4</v>
      </c>
      <c r="K53" s="241">
        <v>8</v>
      </c>
      <c r="L53" s="242">
        <v>28.135466829999999</v>
      </c>
      <c r="M53" s="186">
        <v>0.30047500000000005</v>
      </c>
      <c r="N53" s="14">
        <v>76</v>
      </c>
    </row>
    <row r="54" spans="1:14" ht="15" x14ac:dyDescent="0.25">
      <c r="A54">
        <v>502</v>
      </c>
      <c r="B54">
        <v>1971</v>
      </c>
      <c r="C54">
        <v>4</v>
      </c>
      <c r="D54">
        <v>9</v>
      </c>
      <c r="E54">
        <v>28</v>
      </c>
      <c r="F54">
        <f t="shared" si="0"/>
        <v>1.8816000000000002</v>
      </c>
      <c r="I54" s="241">
        <v>2014</v>
      </c>
      <c r="J54" s="241">
        <v>4</v>
      </c>
      <c r="K54" s="241">
        <v>9</v>
      </c>
      <c r="L54" s="242">
        <v>31.316603369999999</v>
      </c>
      <c r="M54" s="186">
        <v>0.29066499999999995</v>
      </c>
      <c r="N54" s="14">
        <v>76</v>
      </c>
    </row>
    <row r="55" spans="1:14" ht="15" x14ac:dyDescent="0.25">
      <c r="A55">
        <v>502</v>
      </c>
      <c r="B55">
        <v>1971</v>
      </c>
      <c r="C55">
        <v>4</v>
      </c>
      <c r="D55">
        <v>10</v>
      </c>
      <c r="E55">
        <v>36.4</v>
      </c>
      <c r="F55">
        <f t="shared" si="0"/>
        <v>2.4460800000000003</v>
      </c>
      <c r="I55" s="241">
        <v>2014</v>
      </c>
      <c r="J55" s="241">
        <v>4</v>
      </c>
      <c r="K55" s="241">
        <v>10</v>
      </c>
      <c r="L55" s="242">
        <v>28.873444429999999</v>
      </c>
      <c r="M55" s="186">
        <v>0.27008500000000002</v>
      </c>
      <c r="N55" s="14">
        <v>76</v>
      </c>
    </row>
    <row r="56" spans="1:14" ht="15" x14ac:dyDescent="0.25">
      <c r="A56">
        <v>502</v>
      </c>
      <c r="B56">
        <v>1971</v>
      </c>
      <c r="C56">
        <v>4</v>
      </c>
      <c r="D56">
        <v>11</v>
      </c>
      <c r="E56">
        <v>29.8</v>
      </c>
      <c r="F56">
        <f t="shared" si="0"/>
        <v>2.0025600000000003</v>
      </c>
      <c r="I56" s="241">
        <v>2014</v>
      </c>
      <c r="J56" s="241">
        <v>4</v>
      </c>
      <c r="K56" s="241">
        <v>11</v>
      </c>
      <c r="L56" s="242">
        <v>32.634012740000003</v>
      </c>
      <c r="M56" s="186">
        <v>0.31825000000000003</v>
      </c>
      <c r="N56" s="14">
        <v>76</v>
      </c>
    </row>
    <row r="57" spans="1:14" ht="15" x14ac:dyDescent="0.25">
      <c r="A57">
        <v>502</v>
      </c>
      <c r="B57">
        <v>1971</v>
      </c>
      <c r="C57">
        <v>4</v>
      </c>
      <c r="D57">
        <v>12</v>
      </c>
      <c r="E57">
        <v>40.200000000000003</v>
      </c>
      <c r="F57">
        <f t="shared" si="0"/>
        <v>2.7014399999999998</v>
      </c>
      <c r="I57" s="241">
        <v>2014</v>
      </c>
      <c r="J57" s="241">
        <v>4</v>
      </c>
      <c r="K57" s="241">
        <v>12</v>
      </c>
      <c r="L57" s="242">
        <v>27.762850820000001</v>
      </c>
      <c r="M57" s="186">
        <v>0.28276499999999999</v>
      </c>
      <c r="N57" s="14">
        <v>76</v>
      </c>
    </row>
    <row r="58" spans="1:14" ht="15" x14ac:dyDescent="0.25">
      <c r="A58">
        <v>502</v>
      </c>
      <c r="B58">
        <v>1971</v>
      </c>
      <c r="C58">
        <v>4</v>
      </c>
      <c r="D58">
        <v>13</v>
      </c>
      <c r="E58">
        <v>34.799999999999997</v>
      </c>
      <c r="F58">
        <f t="shared" si="0"/>
        <v>2.3385600000000002</v>
      </c>
      <c r="I58" s="241">
        <v>2014</v>
      </c>
      <c r="J58" s="241">
        <v>4</v>
      </c>
      <c r="K58" s="241">
        <v>13</v>
      </c>
      <c r="L58" s="242">
        <v>24.112654750000001</v>
      </c>
      <c r="M58" s="186">
        <v>0.254915</v>
      </c>
      <c r="N58" s="14">
        <v>76</v>
      </c>
    </row>
    <row r="59" spans="1:14" ht="15" x14ac:dyDescent="0.25">
      <c r="A59">
        <v>502</v>
      </c>
      <c r="B59">
        <v>1971</v>
      </c>
      <c r="C59">
        <v>4</v>
      </c>
      <c r="D59">
        <v>14</v>
      </c>
      <c r="E59">
        <v>31</v>
      </c>
      <c r="F59">
        <f t="shared" si="0"/>
        <v>2.0832000000000002</v>
      </c>
      <c r="I59" s="241">
        <v>2014</v>
      </c>
      <c r="J59" s="241">
        <v>4</v>
      </c>
      <c r="K59" s="241">
        <v>14</v>
      </c>
      <c r="L59" s="242">
        <v>37.850808600000001</v>
      </c>
      <c r="M59" s="186">
        <v>0.29600499999999996</v>
      </c>
      <c r="N59" s="14">
        <v>76</v>
      </c>
    </row>
    <row r="60" spans="1:14" x14ac:dyDescent="0.2">
      <c r="A60">
        <v>502</v>
      </c>
      <c r="B60">
        <v>1972</v>
      </c>
      <c r="C60">
        <v>1</v>
      </c>
      <c r="D60">
        <v>1</v>
      </c>
      <c r="E60">
        <v>29.64</v>
      </c>
      <c r="F60">
        <f t="shared" si="0"/>
        <v>1.9918080000000002</v>
      </c>
      <c r="I60" s="195">
        <v>2015</v>
      </c>
      <c r="J60" s="195">
        <v>1</v>
      </c>
      <c r="K60" s="195">
        <v>1</v>
      </c>
      <c r="L60" s="196">
        <v>21.281781174022854</v>
      </c>
      <c r="M60" s="194">
        <v>0.36553999999999998</v>
      </c>
      <c r="N60" s="14">
        <v>79</v>
      </c>
    </row>
    <row r="61" spans="1:14" x14ac:dyDescent="0.2">
      <c r="A61">
        <v>502</v>
      </c>
      <c r="B61">
        <v>1972</v>
      </c>
      <c r="C61">
        <v>1</v>
      </c>
      <c r="D61">
        <v>2</v>
      </c>
      <c r="E61">
        <v>28.31</v>
      </c>
      <c r="F61">
        <f t="shared" si="0"/>
        <v>1.9024320000000001</v>
      </c>
      <c r="I61" s="195">
        <v>2015</v>
      </c>
      <c r="J61" s="195">
        <v>1</v>
      </c>
      <c r="K61" s="195">
        <v>2</v>
      </c>
      <c r="L61" s="196">
        <v>12.360905597445326</v>
      </c>
      <c r="M61" s="194">
        <v>0.32844499999999999</v>
      </c>
      <c r="N61" s="14">
        <v>79</v>
      </c>
    </row>
    <row r="62" spans="1:14" x14ac:dyDescent="0.2">
      <c r="A62">
        <v>502</v>
      </c>
      <c r="B62">
        <v>1972</v>
      </c>
      <c r="C62">
        <v>1</v>
      </c>
      <c r="D62">
        <v>3</v>
      </c>
      <c r="E62">
        <v>30.98</v>
      </c>
      <c r="F62">
        <f t="shared" si="0"/>
        <v>2.0818560000000002</v>
      </c>
      <c r="I62" s="195">
        <v>2015</v>
      </c>
      <c r="J62" s="195">
        <v>1</v>
      </c>
      <c r="K62" s="195">
        <v>3</v>
      </c>
      <c r="L62" s="196">
        <v>40.422744124324844</v>
      </c>
      <c r="M62" s="194">
        <v>0.31176000000000004</v>
      </c>
      <c r="N62" s="14">
        <v>79</v>
      </c>
    </row>
    <row r="63" spans="1:14" x14ac:dyDescent="0.2">
      <c r="A63">
        <v>502</v>
      </c>
      <c r="B63">
        <v>1972</v>
      </c>
      <c r="C63">
        <v>1</v>
      </c>
      <c r="D63">
        <v>4</v>
      </c>
      <c r="E63">
        <v>28.31</v>
      </c>
      <c r="F63">
        <f t="shared" si="0"/>
        <v>1.9024320000000001</v>
      </c>
      <c r="I63" s="195">
        <v>2015</v>
      </c>
      <c r="J63" s="195">
        <v>1</v>
      </c>
      <c r="K63" s="195">
        <v>4</v>
      </c>
      <c r="L63" s="196">
        <v>26.827089094180394</v>
      </c>
      <c r="M63" s="194">
        <v>0.321575</v>
      </c>
      <c r="N63" s="14">
        <v>79</v>
      </c>
    </row>
    <row r="64" spans="1:14" x14ac:dyDescent="0.2">
      <c r="A64">
        <v>502</v>
      </c>
      <c r="B64">
        <v>1972</v>
      </c>
      <c r="C64">
        <v>1</v>
      </c>
      <c r="D64">
        <v>5</v>
      </c>
      <c r="E64">
        <v>30.85</v>
      </c>
      <c r="F64">
        <f t="shared" si="0"/>
        <v>2.0731200000000003</v>
      </c>
      <c r="I64" s="195">
        <v>2015</v>
      </c>
      <c r="J64" s="195">
        <v>1</v>
      </c>
      <c r="K64" s="195">
        <v>5</v>
      </c>
      <c r="L64" s="196">
        <v>50.874663865069223</v>
      </c>
      <c r="M64" s="194">
        <v>0.38253500000000001</v>
      </c>
      <c r="N64" s="14">
        <v>79</v>
      </c>
    </row>
    <row r="65" spans="1:14" x14ac:dyDescent="0.2">
      <c r="A65">
        <v>502</v>
      </c>
      <c r="B65">
        <v>1972</v>
      </c>
      <c r="C65">
        <v>1</v>
      </c>
      <c r="D65">
        <v>6</v>
      </c>
      <c r="E65">
        <v>24.2</v>
      </c>
      <c r="F65">
        <f t="shared" si="0"/>
        <v>1.6262400000000001</v>
      </c>
      <c r="I65" s="195">
        <v>2015</v>
      </c>
      <c r="J65" s="195">
        <v>1</v>
      </c>
      <c r="K65" s="195">
        <v>6</v>
      </c>
      <c r="L65" s="196">
        <v>50.007519237007784</v>
      </c>
      <c r="M65" s="194">
        <v>0.47195500000000001</v>
      </c>
      <c r="N65" s="14">
        <v>79</v>
      </c>
    </row>
    <row r="66" spans="1:14" x14ac:dyDescent="0.2">
      <c r="A66">
        <v>502</v>
      </c>
      <c r="B66">
        <v>1972</v>
      </c>
      <c r="C66">
        <v>1</v>
      </c>
      <c r="D66">
        <v>7</v>
      </c>
      <c r="E66">
        <v>25.05</v>
      </c>
      <c r="F66">
        <f t="shared" si="0"/>
        <v>1.6833600000000002</v>
      </c>
      <c r="I66" s="195">
        <v>2015</v>
      </c>
      <c r="J66" s="195">
        <v>1</v>
      </c>
      <c r="K66" s="195">
        <v>7</v>
      </c>
      <c r="L66" s="196">
        <v>39.302161020283926</v>
      </c>
      <c r="M66" s="194">
        <v>0.35561999999999999</v>
      </c>
      <c r="N66" s="14">
        <v>79</v>
      </c>
    </row>
    <row r="67" spans="1:14" x14ac:dyDescent="0.2">
      <c r="A67">
        <v>502</v>
      </c>
      <c r="B67">
        <v>1972</v>
      </c>
      <c r="C67">
        <v>1</v>
      </c>
      <c r="D67">
        <v>8</v>
      </c>
      <c r="E67">
        <v>28.43</v>
      </c>
      <c r="F67">
        <f t="shared" si="0"/>
        <v>1.9104960000000002</v>
      </c>
      <c r="I67" s="195">
        <v>2015</v>
      </c>
      <c r="J67" s="195">
        <v>1</v>
      </c>
      <c r="K67" s="195">
        <v>8</v>
      </c>
      <c r="L67" s="196">
        <v>36.332508560020486</v>
      </c>
      <c r="M67" s="194">
        <v>0.34584500000000001</v>
      </c>
      <c r="N67" s="14">
        <v>79</v>
      </c>
    </row>
    <row r="68" spans="1:14" x14ac:dyDescent="0.2">
      <c r="A68">
        <v>502</v>
      </c>
      <c r="B68">
        <v>1972</v>
      </c>
      <c r="C68">
        <v>1</v>
      </c>
      <c r="D68">
        <v>9</v>
      </c>
      <c r="E68">
        <v>26.86</v>
      </c>
      <c r="F68">
        <f t="shared" si="0"/>
        <v>1.8049919999999999</v>
      </c>
      <c r="I68" s="195">
        <v>2015</v>
      </c>
      <c r="J68" s="195">
        <v>1</v>
      </c>
      <c r="K68" s="195">
        <v>9</v>
      </c>
      <c r="L68" s="196">
        <v>49.640762964970818</v>
      </c>
      <c r="M68" s="194">
        <v>0.32486000000000004</v>
      </c>
      <c r="N68" s="14">
        <v>79</v>
      </c>
    </row>
    <row r="69" spans="1:14" x14ac:dyDescent="0.2">
      <c r="A69">
        <v>502</v>
      </c>
      <c r="B69">
        <v>1972</v>
      </c>
      <c r="C69">
        <v>1</v>
      </c>
      <c r="D69">
        <v>10</v>
      </c>
      <c r="E69">
        <v>29.04</v>
      </c>
      <c r="F69">
        <f t="shared" ref="F69:F132" si="1">(E69*60*1.12)/1000</f>
        <v>1.9514880000000001</v>
      </c>
      <c r="I69" s="195">
        <v>2015</v>
      </c>
      <c r="J69" s="195">
        <v>1</v>
      </c>
      <c r="K69" s="195">
        <v>10</v>
      </c>
      <c r="L69" s="196">
        <v>47.742871597356945</v>
      </c>
      <c r="M69" s="194">
        <v>0.32502999999999999</v>
      </c>
      <c r="N69" s="14">
        <v>79</v>
      </c>
    </row>
    <row r="70" spans="1:14" x14ac:dyDescent="0.2">
      <c r="A70">
        <v>502</v>
      </c>
      <c r="B70">
        <v>1972</v>
      </c>
      <c r="C70">
        <v>1</v>
      </c>
      <c r="D70">
        <v>11</v>
      </c>
      <c r="E70">
        <v>27.95</v>
      </c>
      <c r="F70">
        <f t="shared" si="1"/>
        <v>1.8782400000000001</v>
      </c>
      <c r="I70" s="195">
        <v>2015</v>
      </c>
      <c r="J70" s="195">
        <v>1</v>
      </c>
      <c r="K70" s="195">
        <v>11</v>
      </c>
      <c r="L70" s="196">
        <v>43.069571311154036</v>
      </c>
      <c r="M70" s="194">
        <v>0.395175</v>
      </c>
      <c r="N70" s="14">
        <v>79</v>
      </c>
    </row>
    <row r="71" spans="1:14" x14ac:dyDescent="0.2">
      <c r="A71">
        <v>502</v>
      </c>
      <c r="B71">
        <v>1972</v>
      </c>
      <c r="C71">
        <v>1</v>
      </c>
      <c r="D71">
        <v>12</v>
      </c>
      <c r="E71">
        <v>29.89</v>
      </c>
      <c r="F71">
        <f t="shared" si="1"/>
        <v>2.0086080000000006</v>
      </c>
      <c r="I71" s="195">
        <v>2015</v>
      </c>
      <c r="J71" s="195">
        <v>1</v>
      </c>
      <c r="K71" s="195">
        <v>12</v>
      </c>
      <c r="L71" s="196">
        <v>43.062968656123083</v>
      </c>
      <c r="M71" s="194">
        <v>0.27386500000000003</v>
      </c>
      <c r="N71" s="14">
        <v>79</v>
      </c>
    </row>
    <row r="72" spans="1:14" x14ac:dyDescent="0.2">
      <c r="A72">
        <v>502</v>
      </c>
      <c r="B72">
        <v>1972</v>
      </c>
      <c r="C72">
        <v>1</v>
      </c>
      <c r="D72">
        <v>13</v>
      </c>
      <c r="E72">
        <v>24.2</v>
      </c>
      <c r="F72">
        <f t="shared" si="1"/>
        <v>1.6262400000000001</v>
      </c>
      <c r="I72" s="195">
        <v>2015</v>
      </c>
      <c r="J72" s="195">
        <v>1</v>
      </c>
      <c r="K72" s="195">
        <v>13</v>
      </c>
      <c r="L72" s="196">
        <v>34.369735692895745</v>
      </c>
      <c r="M72" s="194">
        <v>0.33898499999999998</v>
      </c>
      <c r="N72" s="14">
        <v>79</v>
      </c>
    </row>
    <row r="73" spans="1:14" x14ac:dyDescent="0.2">
      <c r="A73">
        <v>502</v>
      </c>
      <c r="B73">
        <v>1972</v>
      </c>
      <c r="C73">
        <v>1</v>
      </c>
      <c r="D73">
        <v>14</v>
      </c>
      <c r="E73">
        <v>26.62</v>
      </c>
      <c r="F73">
        <f t="shared" si="1"/>
        <v>1.7888640000000002</v>
      </c>
      <c r="I73" s="195">
        <v>2015</v>
      </c>
      <c r="J73" s="195">
        <v>1</v>
      </c>
      <c r="K73" s="195">
        <v>14</v>
      </c>
      <c r="L73" s="196">
        <v>47.731113399410873</v>
      </c>
      <c r="M73" s="194">
        <v>0.34379000000000004</v>
      </c>
      <c r="N73" s="14">
        <v>79</v>
      </c>
    </row>
    <row r="74" spans="1:14" x14ac:dyDescent="0.2">
      <c r="A74">
        <v>502</v>
      </c>
      <c r="B74">
        <v>1972</v>
      </c>
      <c r="C74">
        <v>2</v>
      </c>
      <c r="D74">
        <v>1</v>
      </c>
      <c r="E74">
        <v>29.52</v>
      </c>
      <c r="F74">
        <f t="shared" si="1"/>
        <v>1.9837440000000002</v>
      </c>
      <c r="I74" s="195">
        <v>2015</v>
      </c>
      <c r="J74" s="195">
        <v>2</v>
      </c>
      <c r="K74" s="195">
        <v>1</v>
      </c>
      <c r="L74" s="196">
        <v>22.884333371916838</v>
      </c>
      <c r="M74" s="194">
        <v>0.34787000000000001</v>
      </c>
      <c r="N74" s="14">
        <v>79</v>
      </c>
    </row>
    <row r="75" spans="1:14" x14ac:dyDescent="0.2">
      <c r="A75">
        <v>502</v>
      </c>
      <c r="B75">
        <v>1972</v>
      </c>
      <c r="C75">
        <v>2</v>
      </c>
      <c r="D75">
        <v>2</v>
      </c>
      <c r="E75">
        <v>27.1</v>
      </c>
      <c r="F75">
        <f t="shared" si="1"/>
        <v>1.8211200000000001</v>
      </c>
      <c r="I75" s="195">
        <v>2015</v>
      </c>
      <c r="J75" s="195">
        <v>2</v>
      </c>
      <c r="K75" s="195">
        <v>2</v>
      </c>
      <c r="L75" s="196">
        <v>24.693955315570332</v>
      </c>
      <c r="M75" s="194">
        <v>0.57251000000000007</v>
      </c>
      <c r="N75" s="14">
        <v>79</v>
      </c>
    </row>
    <row r="76" spans="1:14" x14ac:dyDescent="0.2">
      <c r="A76">
        <v>502</v>
      </c>
      <c r="B76">
        <v>1972</v>
      </c>
      <c r="C76">
        <v>2</v>
      </c>
      <c r="D76">
        <v>3</v>
      </c>
      <c r="E76">
        <v>28.43</v>
      </c>
      <c r="F76">
        <f t="shared" si="1"/>
        <v>1.9104960000000002</v>
      </c>
      <c r="I76" s="195">
        <v>2015</v>
      </c>
      <c r="J76" s="195">
        <v>2</v>
      </c>
      <c r="K76" s="195">
        <v>3</v>
      </c>
      <c r="L76" s="196">
        <v>37.147570816513877</v>
      </c>
      <c r="M76" s="194">
        <v>0.48158000000000001</v>
      </c>
      <c r="N76" s="14">
        <v>79</v>
      </c>
    </row>
    <row r="77" spans="1:14" x14ac:dyDescent="0.2">
      <c r="A77">
        <v>502</v>
      </c>
      <c r="B77">
        <v>1972</v>
      </c>
      <c r="C77">
        <v>2</v>
      </c>
      <c r="D77">
        <v>4</v>
      </c>
      <c r="E77">
        <v>26.01</v>
      </c>
      <c r="F77">
        <f t="shared" si="1"/>
        <v>1.7478720000000003</v>
      </c>
      <c r="I77" s="195">
        <v>2015</v>
      </c>
      <c r="J77" s="195">
        <v>2</v>
      </c>
      <c r="K77" s="195">
        <v>4</v>
      </c>
      <c r="L77" s="196">
        <v>34.68025932636116</v>
      </c>
      <c r="M77" s="194">
        <v>0.42269000000000001</v>
      </c>
      <c r="N77" s="14">
        <v>79</v>
      </c>
    </row>
    <row r="78" spans="1:14" x14ac:dyDescent="0.2">
      <c r="A78">
        <v>502</v>
      </c>
      <c r="B78">
        <v>1972</v>
      </c>
      <c r="C78">
        <v>2</v>
      </c>
      <c r="D78">
        <v>5</v>
      </c>
      <c r="E78">
        <v>26.14</v>
      </c>
      <c r="F78">
        <f t="shared" si="1"/>
        <v>1.7566080000000002</v>
      </c>
      <c r="I78" s="195">
        <v>2015</v>
      </c>
      <c r="J78" s="195">
        <v>2</v>
      </c>
      <c r="K78" s="195">
        <v>5</v>
      </c>
      <c r="L78" s="196">
        <v>38.795769774372936</v>
      </c>
      <c r="M78" s="194">
        <v>0.48486499999999999</v>
      </c>
      <c r="N78" s="14">
        <v>79</v>
      </c>
    </row>
    <row r="79" spans="1:14" x14ac:dyDescent="0.2">
      <c r="A79">
        <v>502</v>
      </c>
      <c r="B79">
        <v>1972</v>
      </c>
      <c r="C79">
        <v>2</v>
      </c>
      <c r="D79">
        <v>6</v>
      </c>
      <c r="E79">
        <v>21.05</v>
      </c>
      <c r="F79">
        <f t="shared" si="1"/>
        <v>1.4145600000000003</v>
      </c>
      <c r="I79" s="195">
        <v>2015</v>
      </c>
      <c r="J79" s="195">
        <v>2</v>
      </c>
      <c r="K79" s="195">
        <v>6</v>
      </c>
      <c r="L79" s="196">
        <v>37.219160565138729</v>
      </c>
      <c r="M79" s="194">
        <v>0.430585</v>
      </c>
      <c r="N79" s="14">
        <v>79</v>
      </c>
    </row>
    <row r="80" spans="1:14" x14ac:dyDescent="0.2">
      <c r="A80">
        <v>502</v>
      </c>
      <c r="B80">
        <v>1972</v>
      </c>
      <c r="C80">
        <v>2</v>
      </c>
      <c r="D80">
        <v>7</v>
      </c>
      <c r="E80">
        <v>22.99</v>
      </c>
      <c r="F80">
        <f t="shared" si="1"/>
        <v>1.5449279999999999</v>
      </c>
      <c r="I80" s="195">
        <v>2015</v>
      </c>
      <c r="J80" s="195">
        <v>2</v>
      </c>
      <c r="K80" s="195">
        <v>7</v>
      </c>
      <c r="L80" s="196">
        <v>33.505708786727652</v>
      </c>
      <c r="M80" s="194">
        <v>0.56930000000000003</v>
      </c>
      <c r="N80" s="14">
        <v>79</v>
      </c>
    </row>
    <row r="81" spans="1:14" x14ac:dyDescent="0.2">
      <c r="A81">
        <v>502</v>
      </c>
      <c r="B81">
        <v>1972</v>
      </c>
      <c r="C81">
        <v>2</v>
      </c>
      <c r="D81">
        <v>8</v>
      </c>
      <c r="E81">
        <v>28.31</v>
      </c>
      <c r="F81">
        <f t="shared" si="1"/>
        <v>1.9024320000000001</v>
      </c>
      <c r="I81" s="195">
        <v>2015</v>
      </c>
      <c r="J81" s="195">
        <v>2</v>
      </c>
      <c r="K81" s="195">
        <v>8</v>
      </c>
      <c r="L81" s="196">
        <v>14.000240068965075</v>
      </c>
      <c r="M81" s="194">
        <v>0.50586500000000001</v>
      </c>
      <c r="N81" s="14">
        <v>79</v>
      </c>
    </row>
    <row r="82" spans="1:14" x14ac:dyDescent="0.2">
      <c r="A82">
        <v>502</v>
      </c>
      <c r="B82">
        <v>1972</v>
      </c>
      <c r="C82">
        <v>2</v>
      </c>
      <c r="D82">
        <v>9</v>
      </c>
      <c r="E82">
        <v>21.78</v>
      </c>
      <c r="F82">
        <f t="shared" si="1"/>
        <v>1.4636160000000005</v>
      </c>
      <c r="I82" s="195">
        <v>2015</v>
      </c>
      <c r="J82" s="195">
        <v>2</v>
      </c>
      <c r="K82" s="195">
        <v>9</v>
      </c>
      <c r="L82" s="196">
        <v>42.940520847642588</v>
      </c>
      <c r="M82" s="194">
        <v>0.50886999999999993</v>
      </c>
      <c r="N82" s="14">
        <v>79</v>
      </c>
    </row>
    <row r="83" spans="1:14" x14ac:dyDescent="0.2">
      <c r="A83">
        <v>502</v>
      </c>
      <c r="B83">
        <v>1972</v>
      </c>
      <c r="C83">
        <v>2</v>
      </c>
      <c r="D83">
        <v>10</v>
      </c>
      <c r="E83">
        <v>23.59</v>
      </c>
      <c r="F83">
        <f t="shared" si="1"/>
        <v>1.5852480000000002</v>
      </c>
      <c r="I83" s="195">
        <v>2015</v>
      </c>
      <c r="J83" s="195">
        <v>2</v>
      </c>
      <c r="K83" s="195">
        <v>10</v>
      </c>
      <c r="L83" s="196">
        <v>44.138950278816566</v>
      </c>
      <c r="M83" s="194">
        <v>0.51407999999999998</v>
      </c>
      <c r="N83" s="14">
        <v>79</v>
      </c>
    </row>
    <row r="84" spans="1:14" x14ac:dyDescent="0.2">
      <c r="A84">
        <v>502</v>
      </c>
      <c r="B84">
        <v>1972</v>
      </c>
      <c r="C84">
        <v>2</v>
      </c>
      <c r="D84">
        <v>11</v>
      </c>
      <c r="E84">
        <v>24.2</v>
      </c>
      <c r="F84">
        <f t="shared" si="1"/>
        <v>1.6262400000000001</v>
      </c>
      <c r="I84" s="195">
        <v>2015</v>
      </c>
      <c r="J84" s="195">
        <v>2</v>
      </c>
      <c r="K84" s="195">
        <v>11</v>
      </c>
      <c r="L84" s="196">
        <v>46.242792249351623</v>
      </c>
      <c r="M84" s="194">
        <v>0.431535</v>
      </c>
      <c r="N84" s="14">
        <v>79</v>
      </c>
    </row>
    <row r="85" spans="1:14" x14ac:dyDescent="0.2">
      <c r="A85">
        <v>502</v>
      </c>
      <c r="B85">
        <v>1972</v>
      </c>
      <c r="C85">
        <v>2</v>
      </c>
      <c r="D85">
        <v>12</v>
      </c>
      <c r="E85">
        <v>24.32</v>
      </c>
      <c r="F85">
        <f t="shared" si="1"/>
        <v>1.6343040000000004</v>
      </c>
      <c r="I85" s="195">
        <v>2015</v>
      </c>
      <c r="J85" s="195">
        <v>2</v>
      </c>
      <c r="K85" s="195">
        <v>12</v>
      </c>
      <c r="L85" s="196">
        <v>38.716808956831549</v>
      </c>
      <c r="M85" s="194">
        <v>0.50336500000000006</v>
      </c>
      <c r="N85" s="14">
        <v>79</v>
      </c>
    </row>
    <row r="86" spans="1:14" x14ac:dyDescent="0.2">
      <c r="A86">
        <v>502</v>
      </c>
      <c r="B86">
        <v>1972</v>
      </c>
      <c r="C86">
        <v>2</v>
      </c>
      <c r="D86">
        <v>13</v>
      </c>
      <c r="E86">
        <v>21.3</v>
      </c>
      <c r="F86">
        <f t="shared" si="1"/>
        <v>1.4313600000000002</v>
      </c>
      <c r="I86" s="195">
        <v>2015</v>
      </c>
      <c r="J86" s="195">
        <v>2</v>
      </c>
      <c r="K86" s="195">
        <v>13</v>
      </c>
      <c r="L86" s="196">
        <v>32.77248794123053</v>
      </c>
      <c r="M86" s="194">
        <v>0.47516000000000003</v>
      </c>
      <c r="N86" s="14">
        <v>79</v>
      </c>
    </row>
    <row r="87" spans="1:14" x14ac:dyDescent="0.2">
      <c r="A87">
        <v>502</v>
      </c>
      <c r="B87">
        <v>1972</v>
      </c>
      <c r="C87">
        <v>2</v>
      </c>
      <c r="D87">
        <v>14</v>
      </c>
      <c r="E87">
        <v>23.84</v>
      </c>
      <c r="F87">
        <f t="shared" si="1"/>
        <v>1.6020480000000001</v>
      </c>
      <c r="I87" s="195">
        <v>2015</v>
      </c>
      <c r="J87" s="195">
        <v>2</v>
      </c>
      <c r="K87" s="195">
        <v>14</v>
      </c>
      <c r="L87" s="196">
        <v>38.822730775675602</v>
      </c>
      <c r="M87" s="194">
        <v>0.48257</v>
      </c>
      <c r="N87" s="14">
        <v>79</v>
      </c>
    </row>
    <row r="88" spans="1:14" x14ac:dyDescent="0.2">
      <c r="A88">
        <v>502</v>
      </c>
      <c r="B88">
        <v>1972</v>
      </c>
      <c r="C88">
        <v>3</v>
      </c>
      <c r="D88">
        <v>1</v>
      </c>
      <c r="E88">
        <v>25.41</v>
      </c>
      <c r="F88">
        <f t="shared" si="1"/>
        <v>1.7075520000000002</v>
      </c>
      <c r="I88" s="195">
        <v>2015</v>
      </c>
      <c r="J88" s="195">
        <v>3</v>
      </c>
      <c r="K88" s="195">
        <v>1</v>
      </c>
      <c r="L88" s="196">
        <v>14.619183710511489</v>
      </c>
      <c r="M88" s="194">
        <v>0.51489499999999999</v>
      </c>
      <c r="N88" s="14">
        <v>79</v>
      </c>
    </row>
    <row r="89" spans="1:14" x14ac:dyDescent="0.2">
      <c r="A89">
        <v>502</v>
      </c>
      <c r="B89">
        <v>1972</v>
      </c>
      <c r="C89">
        <v>3</v>
      </c>
      <c r="D89">
        <v>2</v>
      </c>
      <c r="E89">
        <v>27.83</v>
      </c>
      <c r="F89">
        <f t="shared" si="1"/>
        <v>1.8701760000000001</v>
      </c>
      <c r="I89" s="195">
        <v>2015</v>
      </c>
      <c r="J89" s="195">
        <v>3</v>
      </c>
      <c r="K89" s="195">
        <v>2</v>
      </c>
      <c r="L89" s="196">
        <v>35.148294632424737</v>
      </c>
      <c r="M89" s="194">
        <v>0.48562</v>
      </c>
      <c r="N89" s="14">
        <v>79</v>
      </c>
    </row>
    <row r="90" spans="1:14" x14ac:dyDescent="0.2">
      <c r="A90">
        <v>502</v>
      </c>
      <c r="B90">
        <v>1972</v>
      </c>
      <c r="C90">
        <v>3</v>
      </c>
      <c r="D90">
        <v>3</v>
      </c>
      <c r="E90">
        <v>27.83</v>
      </c>
      <c r="F90">
        <f t="shared" si="1"/>
        <v>1.8701760000000001</v>
      </c>
      <c r="I90" s="195">
        <v>2015</v>
      </c>
      <c r="J90" s="195">
        <v>3</v>
      </c>
      <c r="K90" s="195">
        <v>3</v>
      </c>
      <c r="L90" s="196">
        <v>37.239764390706078</v>
      </c>
      <c r="M90" s="194">
        <v>0.47294000000000003</v>
      </c>
      <c r="N90" s="14">
        <v>79</v>
      </c>
    </row>
    <row r="91" spans="1:14" x14ac:dyDescent="0.2">
      <c r="A91">
        <v>502</v>
      </c>
      <c r="B91">
        <v>1972</v>
      </c>
      <c r="C91">
        <v>3</v>
      </c>
      <c r="D91">
        <v>4</v>
      </c>
      <c r="E91">
        <v>23.35</v>
      </c>
      <c r="F91">
        <f t="shared" si="1"/>
        <v>1.5691200000000001</v>
      </c>
      <c r="I91" s="195">
        <v>2015</v>
      </c>
      <c r="J91" s="195">
        <v>3</v>
      </c>
      <c r="K91" s="195">
        <v>4</v>
      </c>
      <c r="L91" s="196">
        <v>29.930979782090429</v>
      </c>
      <c r="M91" s="194">
        <v>0.52957999999999994</v>
      </c>
      <c r="N91" s="14">
        <v>79</v>
      </c>
    </row>
    <row r="92" spans="1:14" x14ac:dyDescent="0.2">
      <c r="A92">
        <v>502</v>
      </c>
      <c r="B92">
        <v>1972</v>
      </c>
      <c r="C92">
        <v>3</v>
      </c>
      <c r="D92">
        <v>5</v>
      </c>
      <c r="E92">
        <v>22.51</v>
      </c>
      <c r="F92">
        <f t="shared" si="1"/>
        <v>1.5126720000000002</v>
      </c>
      <c r="I92" s="195">
        <v>2015</v>
      </c>
      <c r="J92" s="195">
        <v>3</v>
      </c>
      <c r="K92" s="195">
        <v>5</v>
      </c>
      <c r="L92" s="196">
        <v>38.260388873225601</v>
      </c>
      <c r="M92" s="194">
        <v>0.41382000000000002</v>
      </c>
      <c r="N92" s="14">
        <v>79</v>
      </c>
    </row>
    <row r="93" spans="1:14" x14ac:dyDescent="0.2">
      <c r="A93">
        <v>502</v>
      </c>
      <c r="B93">
        <v>1972</v>
      </c>
      <c r="C93">
        <v>3</v>
      </c>
      <c r="D93">
        <v>6</v>
      </c>
      <c r="E93">
        <v>24.8</v>
      </c>
      <c r="F93">
        <f t="shared" si="1"/>
        <v>1.6665600000000003</v>
      </c>
      <c r="I93" s="195">
        <v>2015</v>
      </c>
      <c r="J93" s="195">
        <v>3</v>
      </c>
      <c r="K93" s="195">
        <v>6</v>
      </c>
      <c r="L93" s="196">
        <v>38.666561524568905</v>
      </c>
      <c r="M93" s="194">
        <v>0.31306999999999996</v>
      </c>
      <c r="N93" s="14">
        <v>79</v>
      </c>
    </row>
    <row r="94" spans="1:14" x14ac:dyDescent="0.2">
      <c r="A94">
        <v>502</v>
      </c>
      <c r="B94">
        <v>1972</v>
      </c>
      <c r="C94">
        <v>3</v>
      </c>
      <c r="D94">
        <v>7</v>
      </c>
      <c r="E94">
        <v>21.05</v>
      </c>
      <c r="F94">
        <f t="shared" si="1"/>
        <v>1.4145600000000003</v>
      </c>
      <c r="I94" s="195">
        <v>2015</v>
      </c>
      <c r="J94" s="195">
        <v>3</v>
      </c>
      <c r="K94" s="195">
        <v>7</v>
      </c>
      <c r="L94" s="196">
        <v>38.017880148690516</v>
      </c>
      <c r="M94" s="194">
        <v>0.49685999999999997</v>
      </c>
      <c r="N94" s="14">
        <v>79</v>
      </c>
    </row>
    <row r="95" spans="1:14" x14ac:dyDescent="0.2">
      <c r="A95">
        <v>502</v>
      </c>
      <c r="B95">
        <v>1972</v>
      </c>
      <c r="C95">
        <v>3</v>
      </c>
      <c r="D95">
        <v>8</v>
      </c>
      <c r="E95">
        <v>28.19</v>
      </c>
      <c r="F95">
        <f t="shared" si="1"/>
        <v>1.8943680000000005</v>
      </c>
      <c r="I95" s="195">
        <v>2015</v>
      </c>
      <c r="J95" s="195">
        <v>3</v>
      </c>
      <c r="K95" s="195">
        <v>8</v>
      </c>
      <c r="L95" s="196">
        <v>30.476272548898876</v>
      </c>
      <c r="M95" s="194">
        <v>0.42585000000000001</v>
      </c>
      <c r="N95" s="14">
        <v>79</v>
      </c>
    </row>
    <row r="96" spans="1:14" x14ac:dyDescent="0.2">
      <c r="A96">
        <v>502</v>
      </c>
      <c r="B96">
        <v>1972</v>
      </c>
      <c r="C96">
        <v>3</v>
      </c>
      <c r="D96">
        <v>9</v>
      </c>
      <c r="E96">
        <v>20.69</v>
      </c>
      <c r="F96">
        <f t="shared" si="1"/>
        <v>1.3903680000000003</v>
      </c>
      <c r="I96" s="195">
        <v>2015</v>
      </c>
      <c r="J96" s="195">
        <v>3</v>
      </c>
      <c r="K96" s="195">
        <v>9</v>
      </c>
      <c r="L96" s="196">
        <v>59.246514365411777</v>
      </c>
      <c r="M96" s="194">
        <v>0.43845000000000001</v>
      </c>
      <c r="N96" s="14">
        <v>79</v>
      </c>
    </row>
    <row r="97" spans="1:14" x14ac:dyDescent="0.2">
      <c r="A97">
        <v>502</v>
      </c>
      <c r="B97">
        <v>1972</v>
      </c>
      <c r="C97">
        <v>3</v>
      </c>
      <c r="D97">
        <v>10</v>
      </c>
      <c r="E97">
        <v>25.53</v>
      </c>
      <c r="F97">
        <f t="shared" si="1"/>
        <v>1.7156160000000005</v>
      </c>
      <c r="I97" s="195">
        <v>2015</v>
      </c>
      <c r="J97" s="195">
        <v>3</v>
      </c>
      <c r="K97" s="195">
        <v>10</v>
      </c>
      <c r="L97" s="196">
        <v>41.84519372913438</v>
      </c>
      <c r="M97" s="194">
        <v>0.42830499999999999</v>
      </c>
      <c r="N97" s="14">
        <v>79</v>
      </c>
    </row>
    <row r="98" spans="1:14" x14ac:dyDescent="0.2">
      <c r="A98">
        <v>502</v>
      </c>
      <c r="B98">
        <v>1972</v>
      </c>
      <c r="C98">
        <v>3</v>
      </c>
      <c r="D98">
        <v>11</v>
      </c>
      <c r="E98">
        <v>24.2</v>
      </c>
      <c r="F98">
        <f t="shared" si="1"/>
        <v>1.6262400000000001</v>
      </c>
      <c r="I98" s="195">
        <v>2015</v>
      </c>
      <c r="J98" s="195">
        <v>3</v>
      </c>
      <c r="K98" s="195">
        <v>11</v>
      </c>
      <c r="L98" s="196">
        <v>41.946842762216889</v>
      </c>
      <c r="M98" s="194">
        <v>0.44154499999999997</v>
      </c>
      <c r="N98" s="14">
        <v>79</v>
      </c>
    </row>
    <row r="99" spans="1:14" x14ac:dyDescent="0.2">
      <c r="A99">
        <v>502</v>
      </c>
      <c r="B99">
        <v>1972</v>
      </c>
      <c r="C99">
        <v>3</v>
      </c>
      <c r="D99">
        <v>12</v>
      </c>
      <c r="E99">
        <v>21.54</v>
      </c>
      <c r="F99">
        <f t="shared" si="1"/>
        <v>1.4474880000000001</v>
      </c>
      <c r="I99" s="195">
        <v>2015</v>
      </c>
      <c r="J99" s="195">
        <v>3</v>
      </c>
      <c r="K99" s="195">
        <v>12</v>
      </c>
      <c r="L99" s="196">
        <v>44.23168303021788</v>
      </c>
      <c r="M99" s="194">
        <v>0.541045</v>
      </c>
      <c r="N99" s="14">
        <v>79</v>
      </c>
    </row>
    <row r="100" spans="1:14" x14ac:dyDescent="0.2">
      <c r="A100">
        <v>502</v>
      </c>
      <c r="B100">
        <v>1972</v>
      </c>
      <c r="C100">
        <v>3</v>
      </c>
      <c r="D100">
        <v>13</v>
      </c>
      <c r="E100">
        <v>21.3</v>
      </c>
      <c r="F100">
        <f t="shared" si="1"/>
        <v>1.4313600000000002</v>
      </c>
      <c r="I100" s="195">
        <v>2015</v>
      </c>
      <c r="J100" s="195">
        <v>3</v>
      </c>
      <c r="K100" s="195">
        <v>13</v>
      </c>
      <c r="L100" s="196">
        <v>31.307453280999155</v>
      </c>
      <c r="M100" s="194">
        <v>0.43986500000000001</v>
      </c>
      <c r="N100" s="14">
        <v>79</v>
      </c>
    </row>
    <row r="101" spans="1:14" x14ac:dyDescent="0.2">
      <c r="A101">
        <v>502</v>
      </c>
      <c r="B101">
        <v>1972</v>
      </c>
      <c r="C101">
        <v>3</v>
      </c>
      <c r="D101">
        <v>14</v>
      </c>
      <c r="E101">
        <v>23.47</v>
      </c>
      <c r="F101">
        <f t="shared" si="1"/>
        <v>1.5771839999999999</v>
      </c>
      <c r="I101" s="195">
        <v>2015</v>
      </c>
      <c r="J101" s="195">
        <v>3</v>
      </c>
      <c r="K101" s="195">
        <v>14</v>
      </c>
      <c r="L101" s="196">
        <v>29.375412641761248</v>
      </c>
      <c r="M101" s="194">
        <v>0.48238999999999999</v>
      </c>
      <c r="N101" s="14">
        <v>79</v>
      </c>
    </row>
    <row r="102" spans="1:14" x14ac:dyDescent="0.2">
      <c r="A102">
        <v>502</v>
      </c>
      <c r="B102">
        <v>1972</v>
      </c>
      <c r="C102">
        <v>4</v>
      </c>
      <c r="D102">
        <v>1</v>
      </c>
      <c r="E102">
        <v>27.35</v>
      </c>
      <c r="F102">
        <f t="shared" si="1"/>
        <v>1.83792</v>
      </c>
      <c r="I102" s="195">
        <v>2015</v>
      </c>
      <c r="J102" s="195">
        <v>4</v>
      </c>
      <c r="K102" s="195">
        <v>1</v>
      </c>
      <c r="L102" s="196">
        <v>26.789092984321805</v>
      </c>
      <c r="M102" s="194">
        <v>0.41866000000000003</v>
      </c>
      <c r="N102" s="14">
        <v>79</v>
      </c>
    </row>
    <row r="103" spans="1:14" x14ac:dyDescent="0.2">
      <c r="A103">
        <v>502</v>
      </c>
      <c r="B103">
        <v>1972</v>
      </c>
      <c r="C103">
        <v>4</v>
      </c>
      <c r="D103">
        <v>2</v>
      </c>
      <c r="E103">
        <v>28.56</v>
      </c>
      <c r="F103">
        <f t="shared" si="1"/>
        <v>1.919232</v>
      </c>
      <c r="I103" s="195">
        <v>2015</v>
      </c>
      <c r="J103" s="195">
        <v>4</v>
      </c>
      <c r="K103" s="195">
        <v>2</v>
      </c>
      <c r="L103" s="196">
        <v>41.856019711088962</v>
      </c>
      <c r="M103" s="194">
        <v>0.38112499999999999</v>
      </c>
      <c r="N103" s="14">
        <v>79</v>
      </c>
    </row>
    <row r="104" spans="1:14" x14ac:dyDescent="0.2">
      <c r="A104">
        <v>502</v>
      </c>
      <c r="B104">
        <v>1972</v>
      </c>
      <c r="C104">
        <v>4</v>
      </c>
      <c r="D104">
        <v>3</v>
      </c>
      <c r="E104">
        <v>22.99</v>
      </c>
      <c r="F104">
        <f t="shared" si="1"/>
        <v>1.5449279999999999</v>
      </c>
      <c r="I104" s="195">
        <v>2015</v>
      </c>
      <c r="J104" s="195">
        <v>4</v>
      </c>
      <c r="K104" s="195">
        <v>3</v>
      </c>
      <c r="L104" s="196">
        <v>21.903700162295273</v>
      </c>
      <c r="M104" s="194">
        <v>0.38490999999999997</v>
      </c>
      <c r="N104" s="14">
        <v>79</v>
      </c>
    </row>
    <row r="105" spans="1:14" x14ac:dyDescent="0.2">
      <c r="A105">
        <v>502</v>
      </c>
      <c r="B105">
        <v>1972</v>
      </c>
      <c r="C105">
        <v>4</v>
      </c>
      <c r="D105">
        <v>4</v>
      </c>
      <c r="E105">
        <v>23.84</v>
      </c>
      <c r="F105">
        <f t="shared" si="1"/>
        <v>1.6020480000000001</v>
      </c>
      <c r="I105" s="195">
        <v>2015</v>
      </c>
      <c r="J105" s="195">
        <v>4</v>
      </c>
      <c r="K105" s="195">
        <v>4</v>
      </c>
      <c r="L105" s="196">
        <v>39.642862785050475</v>
      </c>
      <c r="M105" s="194">
        <v>0.37452000000000002</v>
      </c>
      <c r="N105" s="14">
        <v>79</v>
      </c>
    </row>
    <row r="106" spans="1:14" x14ac:dyDescent="0.2">
      <c r="A106">
        <v>502</v>
      </c>
      <c r="B106">
        <v>1972</v>
      </c>
      <c r="C106">
        <v>4</v>
      </c>
      <c r="D106">
        <v>5</v>
      </c>
      <c r="E106">
        <v>20.57</v>
      </c>
      <c r="F106">
        <f t="shared" si="1"/>
        <v>1.382304</v>
      </c>
      <c r="I106" s="195">
        <v>2015</v>
      </c>
      <c r="J106" s="195">
        <v>4</v>
      </c>
      <c r="K106" s="195">
        <v>5</v>
      </c>
      <c r="L106" s="196">
        <v>28.600021893176095</v>
      </c>
      <c r="M106" s="194">
        <v>0.27901500000000001</v>
      </c>
      <c r="N106" s="14">
        <v>79</v>
      </c>
    </row>
    <row r="107" spans="1:14" x14ac:dyDescent="0.2">
      <c r="A107">
        <v>502</v>
      </c>
      <c r="B107">
        <v>1972</v>
      </c>
      <c r="C107">
        <v>4</v>
      </c>
      <c r="D107">
        <v>6</v>
      </c>
      <c r="E107">
        <v>22.14</v>
      </c>
      <c r="F107">
        <f t="shared" si="1"/>
        <v>1.4878080000000002</v>
      </c>
      <c r="I107" s="195">
        <v>2015</v>
      </c>
      <c r="J107" s="195">
        <v>4</v>
      </c>
      <c r="K107" s="195">
        <v>6</v>
      </c>
      <c r="L107" s="196">
        <v>47.062293497183994</v>
      </c>
      <c r="M107" s="194">
        <v>0.41004000000000002</v>
      </c>
      <c r="N107" s="14">
        <v>79</v>
      </c>
    </row>
    <row r="108" spans="1:14" x14ac:dyDescent="0.2">
      <c r="A108">
        <v>502</v>
      </c>
      <c r="B108">
        <v>1972</v>
      </c>
      <c r="C108">
        <v>4</v>
      </c>
      <c r="D108">
        <v>7</v>
      </c>
      <c r="E108">
        <v>18.27</v>
      </c>
      <c r="F108">
        <f t="shared" si="1"/>
        <v>1.2277440000000002</v>
      </c>
      <c r="I108" s="195">
        <v>2015</v>
      </c>
      <c r="J108" s="195">
        <v>4</v>
      </c>
      <c r="K108" s="195">
        <v>7</v>
      </c>
      <c r="L108" s="196">
        <v>49.551264740154274</v>
      </c>
      <c r="M108" s="194">
        <v>0.39947500000000002</v>
      </c>
      <c r="N108" s="14">
        <v>79</v>
      </c>
    </row>
    <row r="109" spans="1:14" x14ac:dyDescent="0.2">
      <c r="A109">
        <v>502</v>
      </c>
      <c r="B109">
        <v>1972</v>
      </c>
      <c r="C109">
        <v>4</v>
      </c>
      <c r="D109">
        <v>8</v>
      </c>
      <c r="E109">
        <v>24.68</v>
      </c>
      <c r="F109">
        <f t="shared" si="1"/>
        <v>1.6584960000000002</v>
      </c>
      <c r="I109" s="195">
        <v>2015</v>
      </c>
      <c r="J109" s="195">
        <v>4</v>
      </c>
      <c r="K109" s="195">
        <v>8</v>
      </c>
      <c r="L109" s="196">
        <v>40.665396764640505</v>
      </c>
      <c r="M109" s="194">
        <v>0.53876499999999994</v>
      </c>
      <c r="N109" s="14">
        <v>79</v>
      </c>
    </row>
    <row r="110" spans="1:14" x14ac:dyDescent="0.2">
      <c r="A110">
        <v>502</v>
      </c>
      <c r="B110">
        <v>1972</v>
      </c>
      <c r="C110">
        <v>4</v>
      </c>
      <c r="D110">
        <v>9</v>
      </c>
      <c r="E110">
        <v>32.67</v>
      </c>
      <c r="F110">
        <f t="shared" si="1"/>
        <v>2.1954240000000005</v>
      </c>
      <c r="I110" s="195">
        <v>2015</v>
      </c>
      <c r="J110" s="195">
        <v>4</v>
      </c>
      <c r="K110" s="195">
        <v>9</v>
      </c>
      <c r="L110" s="196">
        <v>44.770150903185325</v>
      </c>
      <c r="M110" s="194">
        <v>0.39631</v>
      </c>
      <c r="N110" s="14">
        <v>79</v>
      </c>
    </row>
    <row r="111" spans="1:14" x14ac:dyDescent="0.2">
      <c r="A111">
        <v>502</v>
      </c>
      <c r="B111">
        <v>1972</v>
      </c>
      <c r="C111">
        <v>4</v>
      </c>
      <c r="D111">
        <v>10</v>
      </c>
      <c r="E111">
        <v>24.44</v>
      </c>
      <c r="F111">
        <f t="shared" si="1"/>
        <v>1.6423680000000003</v>
      </c>
      <c r="I111" s="195">
        <v>2015</v>
      </c>
      <c r="J111" s="195">
        <v>4</v>
      </c>
      <c r="K111" s="195">
        <v>10</v>
      </c>
      <c r="L111" s="196">
        <v>49.589681743002885</v>
      </c>
      <c r="M111" s="194">
        <v>0.37811</v>
      </c>
      <c r="N111" s="14">
        <v>79</v>
      </c>
    </row>
    <row r="112" spans="1:14" x14ac:dyDescent="0.2">
      <c r="A112">
        <v>502</v>
      </c>
      <c r="B112">
        <v>1972</v>
      </c>
      <c r="C112">
        <v>4</v>
      </c>
      <c r="D112">
        <v>11</v>
      </c>
      <c r="E112">
        <v>31.94</v>
      </c>
      <c r="F112">
        <f t="shared" si="1"/>
        <v>2.1463680000000003</v>
      </c>
      <c r="I112" s="195">
        <v>2015</v>
      </c>
      <c r="J112" s="195">
        <v>4</v>
      </c>
      <c r="K112" s="195">
        <v>11</v>
      </c>
      <c r="L112" s="196">
        <v>54.648148075156314</v>
      </c>
      <c r="M112" s="194">
        <v>0.44201999999999997</v>
      </c>
      <c r="N112" s="14">
        <v>79</v>
      </c>
    </row>
    <row r="113" spans="1:14" x14ac:dyDescent="0.2">
      <c r="A113">
        <v>502</v>
      </c>
      <c r="B113">
        <v>1972</v>
      </c>
      <c r="C113">
        <v>4</v>
      </c>
      <c r="D113">
        <v>12</v>
      </c>
      <c r="E113">
        <v>23.72</v>
      </c>
      <c r="F113">
        <f t="shared" si="1"/>
        <v>1.5939839999999998</v>
      </c>
      <c r="I113" s="195">
        <v>2015</v>
      </c>
      <c r="J113" s="195">
        <v>4</v>
      </c>
      <c r="K113" s="195">
        <v>12</v>
      </c>
      <c r="L113" s="196">
        <v>51.950823623059868</v>
      </c>
      <c r="M113" s="194">
        <v>0.382965</v>
      </c>
      <c r="N113" s="14">
        <v>79</v>
      </c>
    </row>
    <row r="114" spans="1:14" x14ac:dyDescent="0.2">
      <c r="A114">
        <v>502</v>
      </c>
      <c r="B114">
        <v>1972</v>
      </c>
      <c r="C114">
        <v>4</v>
      </c>
      <c r="D114">
        <v>13</v>
      </c>
      <c r="E114">
        <v>18.510000000000002</v>
      </c>
      <c r="F114">
        <f t="shared" si="1"/>
        <v>1.2438720000000003</v>
      </c>
      <c r="I114" s="195">
        <v>2015</v>
      </c>
      <c r="J114" s="195">
        <v>4</v>
      </c>
      <c r="K114" s="195">
        <v>13</v>
      </c>
      <c r="L114" s="196">
        <v>43.459638245034711</v>
      </c>
      <c r="M114" s="194">
        <v>0.40978500000000001</v>
      </c>
      <c r="N114" s="14">
        <v>79</v>
      </c>
    </row>
    <row r="115" spans="1:14" x14ac:dyDescent="0.2">
      <c r="A115">
        <v>502</v>
      </c>
      <c r="B115">
        <v>1972</v>
      </c>
      <c r="C115">
        <v>4</v>
      </c>
      <c r="D115">
        <v>14</v>
      </c>
      <c r="E115">
        <v>27.83</v>
      </c>
      <c r="F115">
        <f t="shared" si="1"/>
        <v>1.8701760000000001</v>
      </c>
      <c r="I115" s="195">
        <v>2015</v>
      </c>
      <c r="J115" s="195">
        <v>4</v>
      </c>
      <c r="K115" s="195">
        <v>14</v>
      </c>
      <c r="L115" s="196">
        <v>56.00161600861675</v>
      </c>
      <c r="M115" s="194">
        <v>0.44930000000000003</v>
      </c>
      <c r="N115" s="14">
        <v>79</v>
      </c>
    </row>
    <row r="116" spans="1:14" x14ac:dyDescent="0.2">
      <c r="A116">
        <v>502</v>
      </c>
      <c r="B116">
        <v>1974</v>
      </c>
      <c r="C116">
        <v>1</v>
      </c>
      <c r="D116">
        <v>1</v>
      </c>
      <c r="E116">
        <v>15.972</v>
      </c>
      <c r="F116">
        <f t="shared" si="1"/>
        <v>1.0733184</v>
      </c>
      <c r="I116" t="s">
        <v>217</v>
      </c>
    </row>
    <row r="117" spans="1:14" x14ac:dyDescent="0.2">
      <c r="A117">
        <v>502</v>
      </c>
      <c r="B117">
        <v>1974</v>
      </c>
      <c r="C117">
        <v>1</v>
      </c>
      <c r="D117">
        <v>2</v>
      </c>
      <c r="E117">
        <v>18.149999999999999</v>
      </c>
      <c r="F117">
        <f t="shared" si="1"/>
        <v>1.2196800000000001</v>
      </c>
    </row>
    <row r="118" spans="1:14" x14ac:dyDescent="0.2">
      <c r="A118">
        <v>502</v>
      </c>
      <c r="B118">
        <v>1974</v>
      </c>
      <c r="C118">
        <v>1</v>
      </c>
      <c r="D118">
        <v>3</v>
      </c>
      <c r="E118">
        <v>27.225000000000001</v>
      </c>
      <c r="F118">
        <f t="shared" si="1"/>
        <v>1.8295200000000003</v>
      </c>
    </row>
    <row r="119" spans="1:14" x14ac:dyDescent="0.2">
      <c r="A119">
        <v>502</v>
      </c>
      <c r="B119">
        <v>1974</v>
      </c>
      <c r="C119">
        <v>1</v>
      </c>
      <c r="D119">
        <v>4</v>
      </c>
      <c r="E119">
        <v>35.573999999999998</v>
      </c>
      <c r="F119">
        <f t="shared" si="1"/>
        <v>2.3905728000000002</v>
      </c>
    </row>
    <row r="120" spans="1:14" x14ac:dyDescent="0.2">
      <c r="A120">
        <v>502</v>
      </c>
      <c r="B120">
        <v>1974</v>
      </c>
      <c r="C120">
        <v>1</v>
      </c>
      <c r="D120">
        <v>5</v>
      </c>
      <c r="E120">
        <v>33.759</v>
      </c>
      <c r="F120">
        <f t="shared" si="1"/>
        <v>2.2686047999999999</v>
      </c>
    </row>
    <row r="121" spans="1:14" x14ac:dyDescent="0.2">
      <c r="A121">
        <v>502</v>
      </c>
      <c r="B121">
        <v>1974</v>
      </c>
      <c r="C121">
        <v>1</v>
      </c>
      <c r="D121">
        <v>6</v>
      </c>
      <c r="E121">
        <v>35.332000000000001</v>
      </c>
      <c r="F121">
        <f t="shared" si="1"/>
        <v>2.3743104000000002</v>
      </c>
    </row>
    <row r="122" spans="1:14" x14ac:dyDescent="0.2">
      <c r="A122">
        <v>502</v>
      </c>
      <c r="B122">
        <v>1974</v>
      </c>
      <c r="C122">
        <v>1</v>
      </c>
      <c r="D122">
        <v>7</v>
      </c>
      <c r="E122">
        <v>30.975999999999999</v>
      </c>
      <c r="F122">
        <f t="shared" si="1"/>
        <v>2.0815872</v>
      </c>
    </row>
    <row r="123" spans="1:14" x14ac:dyDescent="0.2">
      <c r="A123">
        <v>502</v>
      </c>
      <c r="B123">
        <v>1974</v>
      </c>
      <c r="C123">
        <v>1</v>
      </c>
      <c r="D123">
        <v>8</v>
      </c>
      <c r="E123">
        <v>26.378</v>
      </c>
      <c r="F123">
        <f t="shared" si="1"/>
        <v>1.7726016000000002</v>
      </c>
    </row>
    <row r="124" spans="1:14" x14ac:dyDescent="0.2">
      <c r="A124">
        <v>502</v>
      </c>
      <c r="B124">
        <v>1974</v>
      </c>
      <c r="C124">
        <v>1</v>
      </c>
      <c r="D124">
        <v>9</v>
      </c>
      <c r="E124">
        <v>29.524000000000001</v>
      </c>
      <c r="F124">
        <f t="shared" si="1"/>
        <v>1.9840128000000001</v>
      </c>
    </row>
    <row r="125" spans="1:14" x14ac:dyDescent="0.2">
      <c r="A125">
        <v>502</v>
      </c>
      <c r="B125">
        <v>1974</v>
      </c>
      <c r="C125">
        <v>1</v>
      </c>
      <c r="D125">
        <v>10</v>
      </c>
      <c r="E125">
        <v>37.872999999999998</v>
      </c>
      <c r="F125">
        <f t="shared" si="1"/>
        <v>2.5450656</v>
      </c>
    </row>
    <row r="126" spans="1:14" x14ac:dyDescent="0.2">
      <c r="A126">
        <v>502</v>
      </c>
      <c r="B126">
        <v>1974</v>
      </c>
      <c r="C126">
        <v>1</v>
      </c>
      <c r="D126">
        <v>11</v>
      </c>
      <c r="E126">
        <v>35.695</v>
      </c>
      <c r="F126">
        <f t="shared" si="1"/>
        <v>2.3987040000000004</v>
      </c>
    </row>
    <row r="127" spans="1:14" x14ac:dyDescent="0.2">
      <c r="A127">
        <v>502</v>
      </c>
      <c r="B127">
        <v>1974</v>
      </c>
      <c r="C127">
        <v>1</v>
      </c>
      <c r="D127">
        <v>12</v>
      </c>
      <c r="E127">
        <v>34.484999999999999</v>
      </c>
      <c r="F127">
        <f t="shared" si="1"/>
        <v>2.3173920000000003</v>
      </c>
    </row>
    <row r="128" spans="1:14" x14ac:dyDescent="0.2">
      <c r="A128">
        <v>502</v>
      </c>
      <c r="B128">
        <v>1974</v>
      </c>
      <c r="C128">
        <v>1</v>
      </c>
      <c r="D128">
        <v>13</v>
      </c>
      <c r="E128">
        <v>35.210999999999999</v>
      </c>
      <c r="F128">
        <f t="shared" si="1"/>
        <v>2.3661791999999999</v>
      </c>
    </row>
    <row r="129" spans="1:6" x14ac:dyDescent="0.2">
      <c r="A129">
        <v>502</v>
      </c>
      <c r="B129">
        <v>1974</v>
      </c>
      <c r="C129">
        <v>1</v>
      </c>
      <c r="D129">
        <v>14</v>
      </c>
      <c r="E129">
        <v>33.396000000000001</v>
      </c>
      <c r="F129">
        <f t="shared" si="1"/>
        <v>2.2442112000000001</v>
      </c>
    </row>
    <row r="130" spans="1:6" x14ac:dyDescent="0.2">
      <c r="A130">
        <v>502</v>
      </c>
      <c r="B130">
        <v>1974</v>
      </c>
      <c r="C130">
        <v>2</v>
      </c>
      <c r="D130">
        <v>1</v>
      </c>
      <c r="E130">
        <v>13.673</v>
      </c>
      <c r="F130">
        <f t="shared" si="1"/>
        <v>0.91882560000000013</v>
      </c>
    </row>
    <row r="131" spans="1:6" x14ac:dyDescent="0.2">
      <c r="A131">
        <v>502</v>
      </c>
      <c r="B131">
        <v>1974</v>
      </c>
      <c r="C131">
        <v>2</v>
      </c>
      <c r="D131">
        <v>2</v>
      </c>
      <c r="E131">
        <v>14.398999999999999</v>
      </c>
      <c r="F131">
        <f t="shared" si="1"/>
        <v>0.96761279999999994</v>
      </c>
    </row>
    <row r="132" spans="1:6" x14ac:dyDescent="0.2">
      <c r="A132">
        <v>502</v>
      </c>
      <c r="B132">
        <v>1974</v>
      </c>
      <c r="C132">
        <v>2</v>
      </c>
      <c r="D132">
        <v>3</v>
      </c>
      <c r="E132">
        <v>23.716000000000001</v>
      </c>
      <c r="F132">
        <f t="shared" si="1"/>
        <v>1.5937152000000001</v>
      </c>
    </row>
    <row r="133" spans="1:6" x14ac:dyDescent="0.2">
      <c r="A133">
        <v>502</v>
      </c>
      <c r="B133">
        <v>1974</v>
      </c>
      <c r="C133">
        <v>2</v>
      </c>
      <c r="D133">
        <v>4</v>
      </c>
      <c r="E133">
        <v>30.613</v>
      </c>
      <c r="F133">
        <f t="shared" ref="F133:F196" si="2">(E133*60*1.12)/1000</f>
        <v>2.0571936000000002</v>
      </c>
    </row>
    <row r="134" spans="1:6" x14ac:dyDescent="0.2">
      <c r="A134">
        <v>502</v>
      </c>
      <c r="B134">
        <v>1974</v>
      </c>
      <c r="C134">
        <v>2</v>
      </c>
      <c r="D134">
        <v>5</v>
      </c>
      <c r="E134">
        <v>32.186</v>
      </c>
      <c r="F134">
        <f t="shared" si="2"/>
        <v>2.1628992000000005</v>
      </c>
    </row>
    <row r="135" spans="1:6" x14ac:dyDescent="0.2">
      <c r="A135">
        <v>502</v>
      </c>
      <c r="B135">
        <v>1974</v>
      </c>
      <c r="C135">
        <v>2</v>
      </c>
      <c r="D135">
        <v>6</v>
      </c>
      <c r="E135">
        <v>28.797999999999998</v>
      </c>
      <c r="F135">
        <f t="shared" si="2"/>
        <v>1.9352255999999999</v>
      </c>
    </row>
    <row r="136" spans="1:6" x14ac:dyDescent="0.2">
      <c r="A136">
        <v>502</v>
      </c>
      <c r="B136">
        <v>1974</v>
      </c>
      <c r="C136">
        <v>2</v>
      </c>
      <c r="D136">
        <v>7</v>
      </c>
      <c r="E136">
        <v>25.773</v>
      </c>
      <c r="F136">
        <f t="shared" si="2"/>
        <v>1.7319456</v>
      </c>
    </row>
    <row r="137" spans="1:6" x14ac:dyDescent="0.2">
      <c r="A137">
        <v>502</v>
      </c>
      <c r="B137">
        <v>1974</v>
      </c>
      <c r="C137">
        <v>2</v>
      </c>
      <c r="D137">
        <v>8</v>
      </c>
      <c r="E137">
        <v>22.748000000000001</v>
      </c>
      <c r="F137">
        <f t="shared" si="2"/>
        <v>1.5286656000000003</v>
      </c>
    </row>
    <row r="138" spans="1:6" x14ac:dyDescent="0.2">
      <c r="A138">
        <v>502</v>
      </c>
      <c r="B138">
        <v>1974</v>
      </c>
      <c r="C138">
        <v>2</v>
      </c>
      <c r="D138">
        <v>9</v>
      </c>
      <c r="E138">
        <v>34.122</v>
      </c>
      <c r="F138">
        <f t="shared" si="2"/>
        <v>2.2929984000000001</v>
      </c>
    </row>
    <row r="139" spans="1:6" x14ac:dyDescent="0.2">
      <c r="A139">
        <v>502</v>
      </c>
      <c r="B139">
        <v>1974</v>
      </c>
      <c r="C139">
        <v>2</v>
      </c>
      <c r="D139">
        <v>10</v>
      </c>
      <c r="E139">
        <v>31.823</v>
      </c>
      <c r="F139">
        <f t="shared" si="2"/>
        <v>2.1385056000000002</v>
      </c>
    </row>
    <row r="140" spans="1:6" x14ac:dyDescent="0.2">
      <c r="A140">
        <v>502</v>
      </c>
      <c r="B140">
        <v>1974</v>
      </c>
      <c r="C140">
        <v>2</v>
      </c>
      <c r="D140">
        <v>11</v>
      </c>
      <c r="E140">
        <v>35.453000000000003</v>
      </c>
      <c r="F140">
        <f t="shared" si="2"/>
        <v>2.3824416000000004</v>
      </c>
    </row>
    <row r="141" spans="1:6" x14ac:dyDescent="0.2">
      <c r="A141">
        <v>502</v>
      </c>
      <c r="B141">
        <v>1974</v>
      </c>
      <c r="C141">
        <v>2</v>
      </c>
      <c r="D141">
        <v>12</v>
      </c>
      <c r="E141">
        <v>31.218</v>
      </c>
      <c r="F141">
        <f t="shared" si="2"/>
        <v>2.0978496</v>
      </c>
    </row>
    <row r="142" spans="1:6" x14ac:dyDescent="0.2">
      <c r="A142">
        <v>502</v>
      </c>
      <c r="B142">
        <v>1974</v>
      </c>
      <c r="C142">
        <v>2</v>
      </c>
      <c r="D142">
        <v>13</v>
      </c>
      <c r="E142">
        <v>29.161000000000001</v>
      </c>
      <c r="F142">
        <f t="shared" si="2"/>
        <v>1.9596192000000003</v>
      </c>
    </row>
    <row r="143" spans="1:6" x14ac:dyDescent="0.2">
      <c r="A143">
        <v>502</v>
      </c>
      <c r="B143">
        <v>1974</v>
      </c>
      <c r="C143">
        <v>2</v>
      </c>
      <c r="D143">
        <v>14</v>
      </c>
      <c r="E143">
        <v>33.759</v>
      </c>
      <c r="F143">
        <f t="shared" si="2"/>
        <v>2.2686047999999999</v>
      </c>
    </row>
    <row r="144" spans="1:6" x14ac:dyDescent="0.2">
      <c r="A144">
        <v>502</v>
      </c>
      <c r="B144">
        <v>1974</v>
      </c>
      <c r="C144">
        <v>3</v>
      </c>
      <c r="D144">
        <v>1</v>
      </c>
      <c r="E144">
        <v>18.997</v>
      </c>
      <c r="F144">
        <f t="shared" si="2"/>
        <v>1.2765984000000001</v>
      </c>
    </row>
    <row r="145" spans="1:6" x14ac:dyDescent="0.2">
      <c r="A145">
        <v>502</v>
      </c>
      <c r="B145">
        <v>1974</v>
      </c>
      <c r="C145">
        <v>3</v>
      </c>
      <c r="D145">
        <v>2</v>
      </c>
      <c r="E145">
        <v>15.851000000000001</v>
      </c>
      <c r="F145">
        <f t="shared" si="2"/>
        <v>1.0651872</v>
      </c>
    </row>
    <row r="146" spans="1:6" x14ac:dyDescent="0.2">
      <c r="A146">
        <v>502</v>
      </c>
      <c r="B146">
        <v>1974</v>
      </c>
      <c r="C146">
        <v>3</v>
      </c>
      <c r="D146">
        <v>3</v>
      </c>
      <c r="E146">
        <v>24.079000000000001</v>
      </c>
      <c r="F146">
        <f t="shared" si="2"/>
        <v>1.6181088000000001</v>
      </c>
    </row>
    <row r="147" spans="1:6" x14ac:dyDescent="0.2">
      <c r="A147">
        <v>502</v>
      </c>
      <c r="B147">
        <v>1974</v>
      </c>
      <c r="C147">
        <v>3</v>
      </c>
      <c r="D147">
        <v>4</v>
      </c>
      <c r="E147">
        <v>34.847999999999999</v>
      </c>
      <c r="F147">
        <f t="shared" si="2"/>
        <v>2.3417856000000001</v>
      </c>
    </row>
    <row r="148" spans="1:6" x14ac:dyDescent="0.2">
      <c r="A148">
        <v>502</v>
      </c>
      <c r="B148">
        <v>1974</v>
      </c>
      <c r="C148">
        <v>3</v>
      </c>
      <c r="D148">
        <v>5</v>
      </c>
      <c r="E148">
        <v>28.677</v>
      </c>
      <c r="F148">
        <f t="shared" si="2"/>
        <v>1.9270943999999999</v>
      </c>
    </row>
    <row r="149" spans="1:6" x14ac:dyDescent="0.2">
      <c r="A149">
        <v>502</v>
      </c>
      <c r="B149">
        <v>1974</v>
      </c>
      <c r="C149">
        <v>3</v>
      </c>
      <c r="D149">
        <v>6</v>
      </c>
      <c r="E149">
        <v>28.677</v>
      </c>
      <c r="F149">
        <f t="shared" si="2"/>
        <v>1.9270943999999999</v>
      </c>
    </row>
    <row r="150" spans="1:6" x14ac:dyDescent="0.2">
      <c r="A150">
        <v>502</v>
      </c>
      <c r="B150">
        <v>1974</v>
      </c>
      <c r="C150">
        <v>3</v>
      </c>
      <c r="D150">
        <v>7</v>
      </c>
      <c r="E150">
        <v>26.257000000000001</v>
      </c>
      <c r="F150">
        <f t="shared" si="2"/>
        <v>1.7644704000000002</v>
      </c>
    </row>
    <row r="151" spans="1:6" x14ac:dyDescent="0.2">
      <c r="A151">
        <v>502</v>
      </c>
      <c r="B151">
        <v>1974</v>
      </c>
      <c r="C151">
        <v>3</v>
      </c>
      <c r="D151">
        <v>8</v>
      </c>
      <c r="E151">
        <v>22.748000000000001</v>
      </c>
      <c r="F151">
        <f t="shared" si="2"/>
        <v>1.5286656000000003</v>
      </c>
    </row>
    <row r="152" spans="1:6" x14ac:dyDescent="0.2">
      <c r="A152">
        <v>502</v>
      </c>
      <c r="B152">
        <v>1974</v>
      </c>
      <c r="C152">
        <v>3</v>
      </c>
      <c r="D152">
        <v>9</v>
      </c>
      <c r="E152">
        <v>30.007999999999999</v>
      </c>
      <c r="F152">
        <f t="shared" si="2"/>
        <v>2.0165375999999999</v>
      </c>
    </row>
    <row r="153" spans="1:6" x14ac:dyDescent="0.2">
      <c r="A153">
        <v>502</v>
      </c>
      <c r="B153">
        <v>1974</v>
      </c>
      <c r="C153">
        <v>3</v>
      </c>
      <c r="D153">
        <v>10</v>
      </c>
      <c r="E153">
        <v>35.695</v>
      </c>
      <c r="F153">
        <f t="shared" si="2"/>
        <v>2.3987040000000004</v>
      </c>
    </row>
    <row r="154" spans="1:6" x14ac:dyDescent="0.2">
      <c r="A154">
        <v>502</v>
      </c>
      <c r="B154">
        <v>1974</v>
      </c>
      <c r="C154">
        <v>3</v>
      </c>
      <c r="D154">
        <v>11</v>
      </c>
      <c r="E154">
        <v>30.855</v>
      </c>
      <c r="F154">
        <f t="shared" si="2"/>
        <v>2.0734560000000002</v>
      </c>
    </row>
    <row r="155" spans="1:6" x14ac:dyDescent="0.2">
      <c r="A155">
        <v>502</v>
      </c>
      <c r="B155">
        <v>1974</v>
      </c>
      <c r="C155">
        <v>3</v>
      </c>
      <c r="D155">
        <v>12</v>
      </c>
      <c r="E155">
        <v>26.861999999999998</v>
      </c>
      <c r="F155">
        <f t="shared" si="2"/>
        <v>1.8051263999999998</v>
      </c>
    </row>
    <row r="156" spans="1:6" x14ac:dyDescent="0.2">
      <c r="A156">
        <v>502</v>
      </c>
      <c r="B156">
        <v>1974</v>
      </c>
      <c r="C156">
        <v>3</v>
      </c>
      <c r="D156">
        <v>13</v>
      </c>
      <c r="E156">
        <v>25.047000000000001</v>
      </c>
      <c r="F156">
        <f t="shared" si="2"/>
        <v>1.6831583999999999</v>
      </c>
    </row>
    <row r="157" spans="1:6" x14ac:dyDescent="0.2">
      <c r="A157">
        <v>502</v>
      </c>
      <c r="B157">
        <v>1974</v>
      </c>
      <c r="C157">
        <v>3</v>
      </c>
      <c r="D157">
        <v>14</v>
      </c>
      <c r="E157">
        <v>30.25</v>
      </c>
      <c r="F157">
        <f t="shared" si="2"/>
        <v>2.0328000000000004</v>
      </c>
    </row>
    <row r="158" spans="1:6" x14ac:dyDescent="0.2">
      <c r="A158">
        <v>502</v>
      </c>
      <c r="B158">
        <v>1974</v>
      </c>
      <c r="C158">
        <v>4</v>
      </c>
      <c r="D158">
        <v>1</v>
      </c>
      <c r="E158">
        <v>19.602</v>
      </c>
      <c r="F158">
        <f t="shared" si="2"/>
        <v>1.3172544000000002</v>
      </c>
    </row>
    <row r="159" spans="1:6" x14ac:dyDescent="0.2">
      <c r="A159">
        <v>502</v>
      </c>
      <c r="B159">
        <v>1974</v>
      </c>
      <c r="C159">
        <v>4</v>
      </c>
      <c r="D159">
        <v>2</v>
      </c>
      <c r="E159">
        <v>17.786999999999999</v>
      </c>
      <c r="F159">
        <f t="shared" si="2"/>
        <v>1.1952864000000001</v>
      </c>
    </row>
    <row r="160" spans="1:6" x14ac:dyDescent="0.2">
      <c r="A160">
        <v>502</v>
      </c>
      <c r="B160">
        <v>1974</v>
      </c>
      <c r="C160">
        <v>4</v>
      </c>
      <c r="D160">
        <v>3</v>
      </c>
      <c r="E160">
        <v>33.154000000000003</v>
      </c>
      <c r="F160">
        <f t="shared" si="2"/>
        <v>2.2279488000000005</v>
      </c>
    </row>
    <row r="161" spans="1:6" x14ac:dyDescent="0.2">
      <c r="A161">
        <v>502</v>
      </c>
      <c r="B161">
        <v>1974</v>
      </c>
      <c r="C161">
        <v>4</v>
      </c>
      <c r="D161">
        <v>4</v>
      </c>
      <c r="E161">
        <v>29.402999999999999</v>
      </c>
      <c r="F161">
        <f t="shared" si="2"/>
        <v>1.9758815999999999</v>
      </c>
    </row>
    <row r="162" spans="1:6" x14ac:dyDescent="0.2">
      <c r="A162">
        <v>502</v>
      </c>
      <c r="B162">
        <v>1974</v>
      </c>
      <c r="C162">
        <v>4</v>
      </c>
      <c r="D162">
        <v>5</v>
      </c>
      <c r="E162">
        <v>26.62</v>
      </c>
      <c r="F162">
        <f t="shared" si="2"/>
        <v>1.7888640000000002</v>
      </c>
    </row>
    <row r="163" spans="1:6" x14ac:dyDescent="0.2">
      <c r="A163">
        <v>502</v>
      </c>
      <c r="B163">
        <v>1974</v>
      </c>
      <c r="C163">
        <v>4</v>
      </c>
      <c r="D163">
        <v>6</v>
      </c>
      <c r="E163">
        <v>25.773</v>
      </c>
      <c r="F163">
        <f t="shared" si="2"/>
        <v>1.7319456</v>
      </c>
    </row>
    <row r="164" spans="1:6" x14ac:dyDescent="0.2">
      <c r="A164">
        <v>502</v>
      </c>
      <c r="B164">
        <v>1974</v>
      </c>
      <c r="C164">
        <v>4</v>
      </c>
      <c r="D164">
        <v>7</v>
      </c>
      <c r="E164">
        <v>28.193000000000001</v>
      </c>
      <c r="F164">
        <f t="shared" si="2"/>
        <v>1.8945696000000003</v>
      </c>
    </row>
    <row r="165" spans="1:6" x14ac:dyDescent="0.2">
      <c r="A165">
        <v>502</v>
      </c>
      <c r="B165">
        <v>1974</v>
      </c>
      <c r="C165">
        <v>4</v>
      </c>
      <c r="D165">
        <v>8</v>
      </c>
      <c r="E165">
        <v>25.047000000000001</v>
      </c>
      <c r="F165">
        <f t="shared" si="2"/>
        <v>1.6831583999999999</v>
      </c>
    </row>
    <row r="166" spans="1:6" x14ac:dyDescent="0.2">
      <c r="A166">
        <v>502</v>
      </c>
      <c r="B166">
        <v>1974</v>
      </c>
      <c r="C166">
        <v>4</v>
      </c>
      <c r="D166">
        <v>9</v>
      </c>
      <c r="E166">
        <v>33.637999999999998</v>
      </c>
      <c r="F166">
        <f t="shared" si="2"/>
        <v>2.2604736000000001</v>
      </c>
    </row>
    <row r="167" spans="1:6" x14ac:dyDescent="0.2">
      <c r="A167">
        <v>502</v>
      </c>
      <c r="B167">
        <v>1974</v>
      </c>
      <c r="C167">
        <v>4</v>
      </c>
      <c r="D167">
        <v>10</v>
      </c>
      <c r="E167">
        <v>29.524000000000001</v>
      </c>
      <c r="F167">
        <f t="shared" si="2"/>
        <v>1.9840128000000001</v>
      </c>
    </row>
    <row r="168" spans="1:6" x14ac:dyDescent="0.2">
      <c r="A168">
        <v>502</v>
      </c>
      <c r="B168">
        <v>1974</v>
      </c>
      <c r="C168">
        <v>4</v>
      </c>
      <c r="D168">
        <v>11</v>
      </c>
      <c r="E168">
        <v>35.090000000000003</v>
      </c>
      <c r="F168">
        <f t="shared" si="2"/>
        <v>2.3580480000000001</v>
      </c>
    </row>
    <row r="169" spans="1:6" x14ac:dyDescent="0.2">
      <c r="A169">
        <v>502</v>
      </c>
      <c r="B169">
        <v>1974</v>
      </c>
      <c r="C169">
        <v>4</v>
      </c>
      <c r="D169">
        <v>12</v>
      </c>
      <c r="E169">
        <v>30.734000000000002</v>
      </c>
      <c r="F169">
        <f t="shared" si="2"/>
        <v>2.0653248000000004</v>
      </c>
    </row>
    <row r="170" spans="1:6" x14ac:dyDescent="0.2">
      <c r="A170">
        <v>502</v>
      </c>
      <c r="B170">
        <v>1974</v>
      </c>
      <c r="C170">
        <v>4</v>
      </c>
      <c r="D170">
        <v>13</v>
      </c>
      <c r="E170">
        <v>27.103999999999999</v>
      </c>
      <c r="F170">
        <f t="shared" si="2"/>
        <v>1.8213888000000003</v>
      </c>
    </row>
    <row r="171" spans="1:6" x14ac:dyDescent="0.2">
      <c r="A171">
        <v>502</v>
      </c>
      <c r="B171">
        <v>1974</v>
      </c>
      <c r="C171">
        <v>4</v>
      </c>
      <c r="D171">
        <v>14</v>
      </c>
      <c r="E171">
        <v>30.370999999999999</v>
      </c>
      <c r="F171">
        <f t="shared" si="2"/>
        <v>2.0409312000000002</v>
      </c>
    </row>
    <row r="172" spans="1:6" x14ac:dyDescent="0.2">
      <c r="A172">
        <v>502</v>
      </c>
      <c r="B172">
        <v>1975</v>
      </c>
      <c r="C172">
        <v>1</v>
      </c>
      <c r="D172">
        <v>1</v>
      </c>
      <c r="E172">
        <v>23.353000000000002</v>
      </c>
      <c r="F172">
        <f t="shared" si="2"/>
        <v>1.5693216000000003</v>
      </c>
    </row>
    <row r="173" spans="1:6" x14ac:dyDescent="0.2">
      <c r="A173">
        <v>502</v>
      </c>
      <c r="B173">
        <v>1975</v>
      </c>
      <c r="C173">
        <v>1</v>
      </c>
      <c r="D173">
        <v>2</v>
      </c>
      <c r="E173">
        <v>24.442</v>
      </c>
      <c r="F173">
        <f t="shared" si="2"/>
        <v>1.6425024000000001</v>
      </c>
    </row>
    <row r="174" spans="1:6" x14ac:dyDescent="0.2">
      <c r="A174">
        <v>502</v>
      </c>
      <c r="B174">
        <v>1975</v>
      </c>
      <c r="C174">
        <v>1</v>
      </c>
      <c r="D174">
        <v>3</v>
      </c>
      <c r="E174">
        <v>33.033000000000001</v>
      </c>
      <c r="F174">
        <f t="shared" si="2"/>
        <v>2.2198176000000003</v>
      </c>
    </row>
    <row r="175" spans="1:6" x14ac:dyDescent="0.2">
      <c r="A175">
        <v>502</v>
      </c>
      <c r="B175">
        <v>1975</v>
      </c>
      <c r="C175">
        <v>1</v>
      </c>
      <c r="D175">
        <v>4</v>
      </c>
      <c r="E175">
        <v>34.969000000000001</v>
      </c>
      <c r="F175">
        <f t="shared" si="2"/>
        <v>2.3499167999999999</v>
      </c>
    </row>
    <row r="176" spans="1:6" x14ac:dyDescent="0.2">
      <c r="A176">
        <v>502</v>
      </c>
      <c r="B176">
        <v>1975</v>
      </c>
      <c r="C176">
        <v>1</v>
      </c>
      <c r="D176">
        <v>5</v>
      </c>
      <c r="E176">
        <v>41.624000000000002</v>
      </c>
      <c r="F176">
        <f t="shared" si="2"/>
        <v>2.7971328000000004</v>
      </c>
    </row>
    <row r="177" spans="1:6" x14ac:dyDescent="0.2">
      <c r="A177">
        <v>502</v>
      </c>
      <c r="B177">
        <v>1975</v>
      </c>
      <c r="C177">
        <v>1</v>
      </c>
      <c r="D177">
        <v>6</v>
      </c>
      <c r="E177">
        <v>53.119</v>
      </c>
      <c r="F177">
        <f t="shared" si="2"/>
        <v>3.5695968000000002</v>
      </c>
    </row>
    <row r="178" spans="1:6" x14ac:dyDescent="0.2">
      <c r="A178">
        <v>502</v>
      </c>
      <c r="B178">
        <v>1975</v>
      </c>
      <c r="C178">
        <v>1</v>
      </c>
      <c r="D178">
        <v>7</v>
      </c>
      <c r="E178">
        <v>47.552999999999997</v>
      </c>
      <c r="F178">
        <f t="shared" si="2"/>
        <v>3.1955616</v>
      </c>
    </row>
    <row r="179" spans="1:6" x14ac:dyDescent="0.2">
      <c r="A179">
        <v>502</v>
      </c>
      <c r="B179">
        <v>1975</v>
      </c>
      <c r="C179">
        <v>1</v>
      </c>
      <c r="D179">
        <v>8</v>
      </c>
      <c r="E179">
        <v>49.368000000000002</v>
      </c>
      <c r="F179">
        <f t="shared" si="2"/>
        <v>3.3175296000000003</v>
      </c>
    </row>
    <row r="180" spans="1:6" x14ac:dyDescent="0.2">
      <c r="A180">
        <v>502</v>
      </c>
      <c r="B180">
        <v>1975</v>
      </c>
      <c r="C180">
        <v>1</v>
      </c>
      <c r="D180">
        <v>9</v>
      </c>
      <c r="E180">
        <v>43.680999999999997</v>
      </c>
      <c r="F180">
        <f t="shared" si="2"/>
        <v>2.9353631999999998</v>
      </c>
    </row>
    <row r="181" spans="1:6" x14ac:dyDescent="0.2">
      <c r="A181">
        <v>502</v>
      </c>
      <c r="B181">
        <v>1975</v>
      </c>
      <c r="C181">
        <v>1</v>
      </c>
      <c r="D181">
        <v>10</v>
      </c>
      <c r="E181">
        <v>42.591999999999999</v>
      </c>
      <c r="F181">
        <f t="shared" si="2"/>
        <v>2.8621824</v>
      </c>
    </row>
    <row r="182" spans="1:6" x14ac:dyDescent="0.2">
      <c r="A182">
        <v>502</v>
      </c>
      <c r="B182">
        <v>1975</v>
      </c>
      <c r="C182">
        <v>1</v>
      </c>
      <c r="D182">
        <v>11</v>
      </c>
      <c r="E182">
        <v>49.005000000000003</v>
      </c>
      <c r="F182">
        <f t="shared" si="2"/>
        <v>3.2931360000000005</v>
      </c>
    </row>
    <row r="183" spans="1:6" x14ac:dyDescent="0.2">
      <c r="A183">
        <v>502</v>
      </c>
      <c r="B183">
        <v>1975</v>
      </c>
      <c r="C183">
        <v>1</v>
      </c>
      <c r="D183">
        <v>12</v>
      </c>
      <c r="E183">
        <v>45.253999999999998</v>
      </c>
      <c r="F183">
        <f t="shared" si="2"/>
        <v>3.0410688000000001</v>
      </c>
    </row>
    <row r="184" spans="1:6" x14ac:dyDescent="0.2">
      <c r="A184">
        <v>502</v>
      </c>
      <c r="B184">
        <v>1975</v>
      </c>
      <c r="C184">
        <v>1</v>
      </c>
      <c r="D184">
        <v>13</v>
      </c>
      <c r="E184">
        <v>52.151000000000003</v>
      </c>
      <c r="F184">
        <f t="shared" si="2"/>
        <v>3.5045472000000011</v>
      </c>
    </row>
    <row r="185" spans="1:6" x14ac:dyDescent="0.2">
      <c r="A185">
        <v>502</v>
      </c>
      <c r="B185">
        <v>1975</v>
      </c>
      <c r="C185">
        <v>1</v>
      </c>
      <c r="D185">
        <v>14</v>
      </c>
      <c r="E185">
        <v>46.706000000000003</v>
      </c>
      <c r="F185">
        <f t="shared" si="2"/>
        <v>3.1386432000000006</v>
      </c>
    </row>
    <row r="186" spans="1:6" x14ac:dyDescent="0.2">
      <c r="A186">
        <v>502</v>
      </c>
      <c r="B186">
        <v>1975</v>
      </c>
      <c r="C186">
        <v>2</v>
      </c>
      <c r="D186">
        <v>1</v>
      </c>
      <c r="E186">
        <v>27.103999999999999</v>
      </c>
      <c r="F186">
        <f t="shared" si="2"/>
        <v>1.8213888000000003</v>
      </c>
    </row>
    <row r="187" spans="1:6" x14ac:dyDescent="0.2">
      <c r="A187">
        <v>502</v>
      </c>
      <c r="B187">
        <v>1975</v>
      </c>
      <c r="C187">
        <v>2</v>
      </c>
      <c r="D187">
        <v>2</v>
      </c>
      <c r="E187">
        <v>26.135999999999999</v>
      </c>
      <c r="F187">
        <f t="shared" si="2"/>
        <v>1.7563392</v>
      </c>
    </row>
    <row r="188" spans="1:6" x14ac:dyDescent="0.2">
      <c r="A188">
        <v>502</v>
      </c>
      <c r="B188">
        <v>1975</v>
      </c>
      <c r="C188">
        <v>2</v>
      </c>
      <c r="D188">
        <v>3</v>
      </c>
      <c r="E188">
        <v>31.46</v>
      </c>
      <c r="F188">
        <f t="shared" si="2"/>
        <v>2.1141120000000004</v>
      </c>
    </row>
    <row r="189" spans="1:6" x14ac:dyDescent="0.2">
      <c r="A189">
        <v>502</v>
      </c>
      <c r="B189">
        <v>1975</v>
      </c>
      <c r="C189">
        <v>2</v>
      </c>
      <c r="D189">
        <v>4</v>
      </c>
      <c r="E189">
        <v>43.317999999999998</v>
      </c>
      <c r="F189">
        <f t="shared" si="2"/>
        <v>2.9109696000000005</v>
      </c>
    </row>
    <row r="190" spans="1:6" x14ac:dyDescent="0.2">
      <c r="A190">
        <v>502</v>
      </c>
      <c r="B190">
        <v>1975</v>
      </c>
      <c r="C190">
        <v>2</v>
      </c>
      <c r="D190">
        <v>5</v>
      </c>
      <c r="E190">
        <v>46.706000000000003</v>
      </c>
      <c r="F190">
        <f t="shared" si="2"/>
        <v>3.1386432000000006</v>
      </c>
    </row>
    <row r="191" spans="1:6" x14ac:dyDescent="0.2">
      <c r="A191">
        <v>502</v>
      </c>
      <c r="B191">
        <v>1975</v>
      </c>
      <c r="C191">
        <v>2</v>
      </c>
      <c r="D191">
        <v>6</v>
      </c>
      <c r="E191">
        <v>52.393000000000001</v>
      </c>
      <c r="F191">
        <f t="shared" si="2"/>
        <v>3.5208096000000002</v>
      </c>
    </row>
    <row r="192" spans="1:6" x14ac:dyDescent="0.2">
      <c r="A192">
        <v>502</v>
      </c>
      <c r="B192">
        <v>1975</v>
      </c>
      <c r="C192">
        <v>2</v>
      </c>
      <c r="D192">
        <v>7</v>
      </c>
      <c r="E192">
        <v>52.514000000000003</v>
      </c>
      <c r="F192">
        <f t="shared" si="2"/>
        <v>3.5289408000000004</v>
      </c>
    </row>
    <row r="193" spans="1:6" x14ac:dyDescent="0.2">
      <c r="A193">
        <v>502</v>
      </c>
      <c r="B193">
        <v>1975</v>
      </c>
      <c r="C193">
        <v>2</v>
      </c>
      <c r="D193">
        <v>8</v>
      </c>
      <c r="E193">
        <v>50.82</v>
      </c>
      <c r="F193">
        <f t="shared" si="2"/>
        <v>3.4151040000000004</v>
      </c>
    </row>
    <row r="194" spans="1:6" x14ac:dyDescent="0.2">
      <c r="A194">
        <v>502</v>
      </c>
      <c r="B194">
        <v>1975</v>
      </c>
      <c r="C194">
        <v>2</v>
      </c>
      <c r="D194">
        <v>9</v>
      </c>
      <c r="E194">
        <v>45.375</v>
      </c>
      <c r="F194">
        <f t="shared" si="2"/>
        <v>3.0492000000000004</v>
      </c>
    </row>
    <row r="195" spans="1:6" x14ac:dyDescent="0.2">
      <c r="A195">
        <v>502</v>
      </c>
      <c r="B195">
        <v>1975</v>
      </c>
      <c r="C195">
        <v>2</v>
      </c>
      <c r="D195">
        <v>10</v>
      </c>
      <c r="E195">
        <v>46.100999999999999</v>
      </c>
      <c r="F195">
        <f t="shared" si="2"/>
        <v>3.0979871999999999</v>
      </c>
    </row>
    <row r="196" spans="1:6" x14ac:dyDescent="0.2">
      <c r="A196">
        <v>502</v>
      </c>
      <c r="B196">
        <v>1975</v>
      </c>
      <c r="C196">
        <v>2</v>
      </c>
      <c r="D196">
        <v>11</v>
      </c>
      <c r="E196">
        <v>43.802</v>
      </c>
      <c r="F196">
        <f t="shared" si="2"/>
        <v>2.9434944000000001</v>
      </c>
    </row>
    <row r="197" spans="1:6" x14ac:dyDescent="0.2">
      <c r="A197">
        <v>502</v>
      </c>
      <c r="B197">
        <v>1975</v>
      </c>
      <c r="C197">
        <v>2</v>
      </c>
      <c r="D197">
        <v>12</v>
      </c>
      <c r="E197">
        <v>49.005000000000003</v>
      </c>
      <c r="F197">
        <f t="shared" ref="F197:F260" si="3">(E197*60*1.12)/1000</f>
        <v>3.2931360000000005</v>
      </c>
    </row>
    <row r="198" spans="1:6" x14ac:dyDescent="0.2">
      <c r="A198">
        <v>502</v>
      </c>
      <c r="B198">
        <v>1975</v>
      </c>
      <c r="C198">
        <v>2</v>
      </c>
      <c r="D198">
        <v>13</v>
      </c>
      <c r="E198">
        <v>48.4</v>
      </c>
      <c r="F198">
        <f t="shared" si="3"/>
        <v>3.2524800000000003</v>
      </c>
    </row>
    <row r="199" spans="1:6" x14ac:dyDescent="0.2">
      <c r="A199">
        <v>502</v>
      </c>
      <c r="B199">
        <v>1975</v>
      </c>
      <c r="C199">
        <v>2</v>
      </c>
      <c r="D199">
        <v>14</v>
      </c>
      <c r="E199">
        <v>45.859000000000002</v>
      </c>
      <c r="F199">
        <f t="shared" si="3"/>
        <v>3.0817248000000004</v>
      </c>
    </row>
    <row r="200" spans="1:6" x14ac:dyDescent="0.2">
      <c r="A200">
        <v>502</v>
      </c>
      <c r="B200">
        <v>1975</v>
      </c>
      <c r="C200">
        <v>3</v>
      </c>
      <c r="D200">
        <v>1</v>
      </c>
      <c r="E200">
        <v>31.218</v>
      </c>
      <c r="F200">
        <f t="shared" si="3"/>
        <v>2.0978496</v>
      </c>
    </row>
    <row r="201" spans="1:6" x14ac:dyDescent="0.2">
      <c r="A201">
        <v>502</v>
      </c>
      <c r="B201">
        <v>1975</v>
      </c>
      <c r="C201">
        <v>3</v>
      </c>
      <c r="D201">
        <v>2</v>
      </c>
      <c r="E201">
        <v>26.741</v>
      </c>
      <c r="F201">
        <f t="shared" si="3"/>
        <v>1.7969952000000002</v>
      </c>
    </row>
    <row r="202" spans="1:6" x14ac:dyDescent="0.2">
      <c r="A202">
        <v>502</v>
      </c>
      <c r="B202">
        <v>1975</v>
      </c>
      <c r="C202">
        <v>3</v>
      </c>
      <c r="D202">
        <v>3</v>
      </c>
      <c r="E202">
        <v>34.122</v>
      </c>
      <c r="F202">
        <f t="shared" si="3"/>
        <v>2.2929984000000001</v>
      </c>
    </row>
    <row r="203" spans="1:6" x14ac:dyDescent="0.2">
      <c r="A203">
        <v>502</v>
      </c>
      <c r="B203">
        <v>1975</v>
      </c>
      <c r="C203">
        <v>3</v>
      </c>
      <c r="D203">
        <v>4</v>
      </c>
      <c r="E203">
        <v>38.478000000000002</v>
      </c>
      <c r="F203">
        <f t="shared" si="3"/>
        <v>2.5857216000000007</v>
      </c>
    </row>
    <row r="204" spans="1:6" x14ac:dyDescent="0.2">
      <c r="A204">
        <v>502</v>
      </c>
      <c r="B204">
        <v>1975</v>
      </c>
      <c r="C204">
        <v>3</v>
      </c>
      <c r="D204">
        <v>5</v>
      </c>
      <c r="E204">
        <v>48.762999999999998</v>
      </c>
      <c r="F204">
        <f t="shared" si="3"/>
        <v>3.2768736000000001</v>
      </c>
    </row>
    <row r="205" spans="1:6" x14ac:dyDescent="0.2">
      <c r="A205">
        <v>502</v>
      </c>
      <c r="B205">
        <v>1975</v>
      </c>
      <c r="C205">
        <v>3</v>
      </c>
      <c r="D205">
        <v>6</v>
      </c>
      <c r="E205">
        <v>45.98</v>
      </c>
      <c r="F205">
        <f t="shared" si="3"/>
        <v>3.0898559999999997</v>
      </c>
    </row>
    <row r="206" spans="1:6" x14ac:dyDescent="0.2">
      <c r="A206">
        <v>502</v>
      </c>
      <c r="B206">
        <v>1975</v>
      </c>
      <c r="C206">
        <v>3</v>
      </c>
      <c r="D206">
        <v>7</v>
      </c>
      <c r="E206">
        <v>49.851999999999997</v>
      </c>
      <c r="F206">
        <f t="shared" si="3"/>
        <v>3.3500543999999999</v>
      </c>
    </row>
    <row r="207" spans="1:6" x14ac:dyDescent="0.2">
      <c r="A207">
        <v>502</v>
      </c>
      <c r="B207">
        <v>1975</v>
      </c>
      <c r="C207">
        <v>3</v>
      </c>
      <c r="D207">
        <v>8</v>
      </c>
      <c r="E207">
        <v>54.087000000000003</v>
      </c>
      <c r="F207">
        <f t="shared" si="3"/>
        <v>3.6346464000000007</v>
      </c>
    </row>
    <row r="208" spans="1:6" x14ac:dyDescent="0.2">
      <c r="A208">
        <v>502</v>
      </c>
      <c r="B208">
        <v>1975</v>
      </c>
      <c r="C208">
        <v>3</v>
      </c>
      <c r="D208">
        <v>9</v>
      </c>
      <c r="E208">
        <v>36.662999999999997</v>
      </c>
      <c r="F208">
        <f t="shared" si="3"/>
        <v>2.4637536</v>
      </c>
    </row>
    <row r="209" spans="1:6" x14ac:dyDescent="0.2">
      <c r="A209">
        <v>502</v>
      </c>
      <c r="B209">
        <v>1975</v>
      </c>
      <c r="C209">
        <v>3</v>
      </c>
      <c r="D209">
        <v>10</v>
      </c>
      <c r="E209">
        <v>47.069000000000003</v>
      </c>
      <c r="F209">
        <f t="shared" si="3"/>
        <v>3.1630368000000009</v>
      </c>
    </row>
    <row r="210" spans="1:6" x14ac:dyDescent="0.2">
      <c r="A210">
        <v>502</v>
      </c>
      <c r="B210">
        <v>1975</v>
      </c>
      <c r="C210">
        <v>3</v>
      </c>
      <c r="D210">
        <v>11</v>
      </c>
      <c r="E210">
        <v>46.826999999999998</v>
      </c>
      <c r="F210">
        <f t="shared" si="3"/>
        <v>3.1467744000000004</v>
      </c>
    </row>
    <row r="211" spans="1:6" x14ac:dyDescent="0.2">
      <c r="A211">
        <v>502</v>
      </c>
      <c r="B211">
        <v>1975</v>
      </c>
      <c r="C211">
        <v>3</v>
      </c>
      <c r="D211">
        <v>12</v>
      </c>
      <c r="E211">
        <v>46.948</v>
      </c>
      <c r="F211">
        <f t="shared" si="3"/>
        <v>3.1549056000000006</v>
      </c>
    </row>
    <row r="212" spans="1:6" x14ac:dyDescent="0.2">
      <c r="A212">
        <v>502</v>
      </c>
      <c r="B212">
        <v>1975</v>
      </c>
      <c r="C212">
        <v>3</v>
      </c>
      <c r="D212">
        <v>13</v>
      </c>
      <c r="E212">
        <v>44.649000000000001</v>
      </c>
      <c r="F212">
        <f t="shared" si="3"/>
        <v>3.0004128000000003</v>
      </c>
    </row>
    <row r="213" spans="1:6" x14ac:dyDescent="0.2">
      <c r="A213">
        <v>502</v>
      </c>
      <c r="B213">
        <v>1975</v>
      </c>
      <c r="C213">
        <v>3</v>
      </c>
      <c r="D213">
        <v>14</v>
      </c>
      <c r="E213">
        <v>45.012</v>
      </c>
      <c r="F213">
        <f t="shared" si="3"/>
        <v>3.0248064000000006</v>
      </c>
    </row>
    <row r="214" spans="1:6" x14ac:dyDescent="0.2">
      <c r="A214">
        <v>502</v>
      </c>
      <c r="B214">
        <v>1975</v>
      </c>
      <c r="C214">
        <v>4</v>
      </c>
      <c r="D214">
        <v>1</v>
      </c>
      <c r="E214">
        <v>33.517000000000003</v>
      </c>
      <c r="F214">
        <f t="shared" si="3"/>
        <v>2.2523424000000003</v>
      </c>
    </row>
    <row r="215" spans="1:6" x14ac:dyDescent="0.2">
      <c r="A215">
        <v>502</v>
      </c>
      <c r="B215">
        <v>1975</v>
      </c>
      <c r="C215">
        <v>4</v>
      </c>
      <c r="D215">
        <v>2</v>
      </c>
      <c r="E215">
        <v>30.129000000000001</v>
      </c>
      <c r="F215">
        <f t="shared" si="3"/>
        <v>2.0246688000000002</v>
      </c>
    </row>
    <row r="216" spans="1:6" x14ac:dyDescent="0.2">
      <c r="A216">
        <v>502</v>
      </c>
      <c r="B216">
        <v>1975</v>
      </c>
      <c r="C216">
        <v>4</v>
      </c>
      <c r="D216">
        <v>3</v>
      </c>
      <c r="E216">
        <v>40.898000000000003</v>
      </c>
      <c r="F216">
        <f t="shared" si="3"/>
        <v>2.7483456000000004</v>
      </c>
    </row>
    <row r="217" spans="1:6" x14ac:dyDescent="0.2">
      <c r="A217">
        <v>502</v>
      </c>
      <c r="B217">
        <v>1975</v>
      </c>
      <c r="C217">
        <v>4</v>
      </c>
      <c r="D217">
        <v>4</v>
      </c>
      <c r="E217">
        <v>42.107999999999997</v>
      </c>
      <c r="F217">
        <f t="shared" si="3"/>
        <v>2.8296576000000004</v>
      </c>
    </row>
    <row r="218" spans="1:6" x14ac:dyDescent="0.2">
      <c r="A218">
        <v>502</v>
      </c>
      <c r="B218">
        <v>1975</v>
      </c>
      <c r="C218">
        <v>4</v>
      </c>
      <c r="D218">
        <v>5</v>
      </c>
      <c r="E218">
        <v>50.335999999999999</v>
      </c>
      <c r="F218">
        <f t="shared" si="3"/>
        <v>3.3825792000000003</v>
      </c>
    </row>
    <row r="219" spans="1:6" x14ac:dyDescent="0.2">
      <c r="A219">
        <v>502</v>
      </c>
      <c r="B219">
        <v>1975</v>
      </c>
      <c r="C219">
        <v>4</v>
      </c>
      <c r="D219">
        <v>6</v>
      </c>
      <c r="E219">
        <v>53.603000000000002</v>
      </c>
      <c r="F219">
        <f t="shared" si="3"/>
        <v>3.6021216000000007</v>
      </c>
    </row>
    <row r="220" spans="1:6" x14ac:dyDescent="0.2">
      <c r="A220">
        <v>502</v>
      </c>
      <c r="B220">
        <v>1975</v>
      </c>
      <c r="C220">
        <v>4</v>
      </c>
      <c r="D220">
        <v>7</v>
      </c>
      <c r="E220">
        <v>52.271999999999998</v>
      </c>
      <c r="F220">
        <f t="shared" si="3"/>
        <v>3.5126784</v>
      </c>
    </row>
    <row r="221" spans="1:6" x14ac:dyDescent="0.2">
      <c r="A221">
        <v>502</v>
      </c>
      <c r="B221">
        <v>1975</v>
      </c>
      <c r="C221">
        <v>4</v>
      </c>
      <c r="D221">
        <v>8</v>
      </c>
      <c r="E221">
        <v>50.457000000000001</v>
      </c>
      <c r="F221">
        <f t="shared" si="3"/>
        <v>3.3907104000000006</v>
      </c>
    </row>
    <row r="222" spans="1:6" x14ac:dyDescent="0.2">
      <c r="A222">
        <v>502</v>
      </c>
      <c r="B222">
        <v>1975</v>
      </c>
      <c r="C222">
        <v>4</v>
      </c>
      <c r="D222">
        <v>9</v>
      </c>
      <c r="E222">
        <v>49.731000000000002</v>
      </c>
      <c r="F222">
        <f t="shared" si="3"/>
        <v>3.3419232000000005</v>
      </c>
    </row>
    <row r="223" spans="1:6" x14ac:dyDescent="0.2">
      <c r="A223">
        <v>502</v>
      </c>
      <c r="B223">
        <v>1975</v>
      </c>
      <c r="C223">
        <v>4</v>
      </c>
      <c r="D223">
        <v>10</v>
      </c>
      <c r="E223">
        <v>45.133000000000003</v>
      </c>
      <c r="F223">
        <f t="shared" si="3"/>
        <v>3.0329376000000003</v>
      </c>
    </row>
    <row r="224" spans="1:6" x14ac:dyDescent="0.2">
      <c r="A224">
        <v>502</v>
      </c>
      <c r="B224">
        <v>1975</v>
      </c>
      <c r="C224">
        <v>4</v>
      </c>
      <c r="D224">
        <v>11</v>
      </c>
      <c r="E224">
        <v>47.673999999999999</v>
      </c>
      <c r="F224">
        <f t="shared" si="3"/>
        <v>3.2036928000000002</v>
      </c>
    </row>
    <row r="225" spans="1:6" x14ac:dyDescent="0.2">
      <c r="A225">
        <v>502</v>
      </c>
      <c r="B225">
        <v>1975</v>
      </c>
      <c r="C225">
        <v>4</v>
      </c>
      <c r="D225">
        <v>12</v>
      </c>
      <c r="E225">
        <v>47.552999999999997</v>
      </c>
      <c r="F225">
        <f t="shared" si="3"/>
        <v>3.1955616</v>
      </c>
    </row>
    <row r="226" spans="1:6" x14ac:dyDescent="0.2">
      <c r="A226">
        <v>502</v>
      </c>
      <c r="B226">
        <v>1975</v>
      </c>
      <c r="C226">
        <v>4</v>
      </c>
      <c r="D226">
        <v>13</v>
      </c>
      <c r="E226">
        <v>49.731000000000002</v>
      </c>
      <c r="F226">
        <f t="shared" si="3"/>
        <v>3.3419232000000005</v>
      </c>
    </row>
    <row r="227" spans="1:6" x14ac:dyDescent="0.2">
      <c r="A227">
        <v>502</v>
      </c>
      <c r="B227">
        <v>1975</v>
      </c>
      <c r="C227">
        <v>4</v>
      </c>
      <c r="D227">
        <v>14</v>
      </c>
      <c r="E227">
        <v>54.087000000000003</v>
      </c>
      <c r="F227">
        <f t="shared" si="3"/>
        <v>3.6346464000000007</v>
      </c>
    </row>
    <row r="228" spans="1:6" x14ac:dyDescent="0.2">
      <c r="A228">
        <v>502</v>
      </c>
      <c r="B228">
        <v>1976</v>
      </c>
      <c r="C228">
        <v>1</v>
      </c>
      <c r="D228">
        <v>1</v>
      </c>
      <c r="E228">
        <v>21.78</v>
      </c>
      <c r="F228">
        <f t="shared" si="3"/>
        <v>1.4636160000000005</v>
      </c>
    </row>
    <row r="229" spans="1:6" x14ac:dyDescent="0.2">
      <c r="A229">
        <v>502</v>
      </c>
      <c r="B229">
        <v>1976</v>
      </c>
      <c r="C229">
        <v>1</v>
      </c>
      <c r="D229">
        <v>2</v>
      </c>
      <c r="E229">
        <v>19.239000000000001</v>
      </c>
      <c r="F229">
        <f t="shared" si="3"/>
        <v>1.2928608000000004</v>
      </c>
    </row>
    <row r="230" spans="1:6" x14ac:dyDescent="0.2">
      <c r="A230">
        <v>502</v>
      </c>
      <c r="B230">
        <v>1976</v>
      </c>
      <c r="C230">
        <v>1</v>
      </c>
      <c r="D230">
        <v>3</v>
      </c>
      <c r="E230">
        <v>24.805</v>
      </c>
      <c r="F230">
        <f t="shared" si="3"/>
        <v>1.6668960000000002</v>
      </c>
    </row>
    <row r="231" spans="1:6" x14ac:dyDescent="0.2">
      <c r="A231">
        <v>502</v>
      </c>
      <c r="B231">
        <v>1976</v>
      </c>
      <c r="C231">
        <v>1</v>
      </c>
      <c r="D231">
        <v>4</v>
      </c>
      <c r="E231">
        <v>29.04</v>
      </c>
      <c r="F231">
        <f t="shared" si="3"/>
        <v>1.9514880000000001</v>
      </c>
    </row>
    <row r="232" spans="1:6" x14ac:dyDescent="0.2">
      <c r="A232">
        <v>502</v>
      </c>
      <c r="B232">
        <v>1976</v>
      </c>
      <c r="C232">
        <v>1</v>
      </c>
      <c r="D232">
        <v>5</v>
      </c>
      <c r="E232">
        <v>39.808999999999997</v>
      </c>
      <c r="F232">
        <f t="shared" si="3"/>
        <v>2.6751648000000001</v>
      </c>
    </row>
    <row r="233" spans="1:6" x14ac:dyDescent="0.2">
      <c r="A233">
        <v>502</v>
      </c>
      <c r="B233">
        <v>1976</v>
      </c>
      <c r="C233">
        <v>1</v>
      </c>
      <c r="D233">
        <v>6</v>
      </c>
      <c r="E233">
        <v>40.898000000000003</v>
      </c>
      <c r="F233">
        <f t="shared" si="3"/>
        <v>2.7483456000000004</v>
      </c>
    </row>
    <row r="234" spans="1:6" x14ac:dyDescent="0.2">
      <c r="A234">
        <v>502</v>
      </c>
      <c r="B234">
        <v>1976</v>
      </c>
      <c r="C234">
        <v>1</v>
      </c>
      <c r="D234">
        <v>7</v>
      </c>
      <c r="E234">
        <v>47.915999999999997</v>
      </c>
      <c r="F234">
        <f t="shared" si="3"/>
        <v>3.2199552000000002</v>
      </c>
    </row>
    <row r="235" spans="1:6" x14ac:dyDescent="0.2">
      <c r="A235">
        <v>502</v>
      </c>
      <c r="B235">
        <v>1976</v>
      </c>
      <c r="C235">
        <v>1</v>
      </c>
      <c r="D235">
        <v>8</v>
      </c>
      <c r="E235">
        <v>34.606000000000002</v>
      </c>
      <c r="F235">
        <f t="shared" si="3"/>
        <v>2.3255232000000006</v>
      </c>
    </row>
    <row r="236" spans="1:6" x14ac:dyDescent="0.2">
      <c r="A236">
        <v>502</v>
      </c>
      <c r="B236">
        <v>1976</v>
      </c>
      <c r="C236">
        <v>1</v>
      </c>
      <c r="D236">
        <v>9</v>
      </c>
      <c r="E236">
        <v>37.026000000000003</v>
      </c>
      <c r="F236">
        <f t="shared" si="3"/>
        <v>2.4881472000000007</v>
      </c>
    </row>
    <row r="237" spans="1:6" x14ac:dyDescent="0.2">
      <c r="A237">
        <v>502</v>
      </c>
      <c r="B237">
        <v>1976</v>
      </c>
      <c r="C237">
        <v>1</v>
      </c>
      <c r="D237">
        <v>10</v>
      </c>
      <c r="E237">
        <v>37.872999999999998</v>
      </c>
      <c r="F237">
        <f t="shared" si="3"/>
        <v>2.5450656</v>
      </c>
    </row>
    <row r="238" spans="1:6" x14ac:dyDescent="0.2">
      <c r="A238">
        <v>502</v>
      </c>
      <c r="B238">
        <v>1976</v>
      </c>
      <c r="C238">
        <v>1</v>
      </c>
      <c r="D238">
        <v>11</v>
      </c>
      <c r="E238">
        <v>42.107999999999997</v>
      </c>
      <c r="F238">
        <f t="shared" si="3"/>
        <v>2.8296576000000004</v>
      </c>
    </row>
    <row r="239" spans="1:6" x14ac:dyDescent="0.2">
      <c r="A239">
        <v>502</v>
      </c>
      <c r="B239">
        <v>1976</v>
      </c>
      <c r="C239">
        <v>1</v>
      </c>
      <c r="D239">
        <v>12</v>
      </c>
      <c r="E239">
        <v>36.905000000000001</v>
      </c>
      <c r="F239">
        <f t="shared" si="3"/>
        <v>2.4800160000000004</v>
      </c>
    </row>
    <row r="240" spans="1:6" x14ac:dyDescent="0.2">
      <c r="A240">
        <v>502</v>
      </c>
      <c r="B240">
        <v>1976</v>
      </c>
      <c r="C240">
        <v>1</v>
      </c>
      <c r="D240">
        <v>13</v>
      </c>
      <c r="E240">
        <v>46.343000000000004</v>
      </c>
      <c r="F240">
        <f t="shared" si="3"/>
        <v>3.1142496000000004</v>
      </c>
    </row>
    <row r="241" spans="1:6" x14ac:dyDescent="0.2">
      <c r="A241">
        <v>502</v>
      </c>
      <c r="B241">
        <v>1976</v>
      </c>
      <c r="C241">
        <v>1</v>
      </c>
      <c r="D241">
        <v>14</v>
      </c>
      <c r="E241">
        <v>40.292999999999999</v>
      </c>
      <c r="F241">
        <f t="shared" si="3"/>
        <v>2.7076896000000001</v>
      </c>
    </row>
    <row r="242" spans="1:6" x14ac:dyDescent="0.2">
      <c r="A242">
        <v>502</v>
      </c>
      <c r="B242">
        <v>1976</v>
      </c>
      <c r="C242">
        <v>2</v>
      </c>
      <c r="D242">
        <v>1</v>
      </c>
      <c r="E242">
        <v>23.474</v>
      </c>
      <c r="F242">
        <f t="shared" si="3"/>
        <v>1.5774528000000003</v>
      </c>
    </row>
    <row r="243" spans="1:6" x14ac:dyDescent="0.2">
      <c r="A243">
        <v>502</v>
      </c>
      <c r="B243">
        <v>1976</v>
      </c>
      <c r="C243">
        <v>2</v>
      </c>
      <c r="D243">
        <v>2</v>
      </c>
      <c r="E243">
        <v>24.805</v>
      </c>
      <c r="F243">
        <f t="shared" si="3"/>
        <v>1.6668960000000002</v>
      </c>
    </row>
    <row r="244" spans="1:6" x14ac:dyDescent="0.2">
      <c r="A244">
        <v>502</v>
      </c>
      <c r="B244">
        <v>1976</v>
      </c>
      <c r="C244">
        <v>2</v>
      </c>
      <c r="D244">
        <v>3</v>
      </c>
      <c r="E244">
        <v>25.289000000000001</v>
      </c>
      <c r="F244">
        <f t="shared" si="3"/>
        <v>1.6994208000000004</v>
      </c>
    </row>
    <row r="245" spans="1:6" x14ac:dyDescent="0.2">
      <c r="A245">
        <v>502</v>
      </c>
      <c r="B245">
        <v>1976</v>
      </c>
      <c r="C245">
        <v>2</v>
      </c>
      <c r="D245">
        <v>4</v>
      </c>
      <c r="E245">
        <v>32.064999999999998</v>
      </c>
      <c r="F245">
        <f t="shared" si="3"/>
        <v>2.1547680000000002</v>
      </c>
    </row>
    <row r="246" spans="1:6" x14ac:dyDescent="0.2">
      <c r="A246">
        <v>502</v>
      </c>
      <c r="B246">
        <v>1976</v>
      </c>
      <c r="C246">
        <v>2</v>
      </c>
      <c r="D246">
        <v>5</v>
      </c>
      <c r="E246">
        <v>41.261000000000003</v>
      </c>
      <c r="F246">
        <f t="shared" si="3"/>
        <v>2.7727392000000006</v>
      </c>
    </row>
    <row r="247" spans="1:6" x14ac:dyDescent="0.2">
      <c r="A247">
        <v>502</v>
      </c>
      <c r="B247">
        <v>1976</v>
      </c>
      <c r="C247">
        <v>2</v>
      </c>
      <c r="D247">
        <v>6</v>
      </c>
      <c r="E247">
        <v>46.463999999999999</v>
      </c>
      <c r="F247">
        <f t="shared" si="3"/>
        <v>3.1223808000000002</v>
      </c>
    </row>
    <row r="248" spans="1:6" x14ac:dyDescent="0.2">
      <c r="A248">
        <v>502</v>
      </c>
      <c r="B248">
        <v>1976</v>
      </c>
      <c r="C248">
        <v>2</v>
      </c>
      <c r="D248">
        <v>7</v>
      </c>
      <c r="E248">
        <v>48.884</v>
      </c>
      <c r="F248">
        <f t="shared" si="3"/>
        <v>3.2850048000000003</v>
      </c>
    </row>
    <row r="249" spans="1:6" x14ac:dyDescent="0.2">
      <c r="A249">
        <v>502</v>
      </c>
      <c r="B249">
        <v>1976</v>
      </c>
      <c r="C249">
        <v>2</v>
      </c>
      <c r="D249">
        <v>8</v>
      </c>
      <c r="E249">
        <v>35.695</v>
      </c>
      <c r="F249">
        <f t="shared" si="3"/>
        <v>2.3987040000000004</v>
      </c>
    </row>
    <row r="250" spans="1:6" x14ac:dyDescent="0.2">
      <c r="A250">
        <v>502</v>
      </c>
      <c r="B250">
        <v>1976</v>
      </c>
      <c r="C250">
        <v>2</v>
      </c>
      <c r="D250">
        <v>9</v>
      </c>
      <c r="E250">
        <v>42.35</v>
      </c>
      <c r="F250">
        <f t="shared" si="3"/>
        <v>2.84592</v>
      </c>
    </row>
    <row r="251" spans="1:6" x14ac:dyDescent="0.2">
      <c r="A251">
        <v>502</v>
      </c>
      <c r="B251">
        <v>1976</v>
      </c>
      <c r="C251">
        <v>2</v>
      </c>
      <c r="D251">
        <v>10</v>
      </c>
      <c r="E251">
        <v>39.808999999999997</v>
      </c>
      <c r="F251">
        <f t="shared" si="3"/>
        <v>2.6751648000000001</v>
      </c>
    </row>
    <row r="252" spans="1:6" x14ac:dyDescent="0.2">
      <c r="A252">
        <v>502</v>
      </c>
      <c r="B252">
        <v>1976</v>
      </c>
      <c r="C252">
        <v>2</v>
      </c>
      <c r="D252">
        <v>11</v>
      </c>
      <c r="E252">
        <v>39.445999999999998</v>
      </c>
      <c r="F252">
        <f t="shared" si="3"/>
        <v>2.6507712000000003</v>
      </c>
    </row>
    <row r="253" spans="1:6" x14ac:dyDescent="0.2">
      <c r="A253">
        <v>502</v>
      </c>
      <c r="B253">
        <v>1976</v>
      </c>
      <c r="C253">
        <v>2</v>
      </c>
      <c r="D253">
        <v>12</v>
      </c>
      <c r="E253">
        <v>44.890999999999998</v>
      </c>
      <c r="F253">
        <f t="shared" si="3"/>
        <v>3.0166752000000003</v>
      </c>
    </row>
    <row r="254" spans="1:6" x14ac:dyDescent="0.2">
      <c r="A254">
        <v>502</v>
      </c>
      <c r="B254">
        <v>1976</v>
      </c>
      <c r="C254">
        <v>2</v>
      </c>
      <c r="D254">
        <v>13</v>
      </c>
      <c r="E254">
        <v>47.915999999999997</v>
      </c>
      <c r="F254">
        <f t="shared" si="3"/>
        <v>3.2199552000000002</v>
      </c>
    </row>
    <row r="255" spans="1:6" x14ac:dyDescent="0.2">
      <c r="A255">
        <v>502</v>
      </c>
      <c r="B255">
        <v>1976</v>
      </c>
      <c r="C255">
        <v>2</v>
      </c>
      <c r="D255">
        <v>14</v>
      </c>
      <c r="E255">
        <v>45.012</v>
      </c>
      <c r="F255">
        <f t="shared" si="3"/>
        <v>3.0248064000000006</v>
      </c>
    </row>
    <row r="256" spans="1:6" x14ac:dyDescent="0.2">
      <c r="A256">
        <v>502</v>
      </c>
      <c r="B256">
        <v>1976</v>
      </c>
      <c r="C256">
        <v>3</v>
      </c>
      <c r="D256">
        <v>1</v>
      </c>
      <c r="E256">
        <v>26.135999999999999</v>
      </c>
      <c r="F256">
        <f t="shared" si="3"/>
        <v>1.7563392</v>
      </c>
    </row>
    <row r="257" spans="1:6" x14ac:dyDescent="0.2">
      <c r="A257">
        <v>502</v>
      </c>
      <c r="B257">
        <v>1976</v>
      </c>
      <c r="C257">
        <v>3</v>
      </c>
      <c r="D257">
        <v>2</v>
      </c>
      <c r="E257">
        <v>24.2</v>
      </c>
      <c r="F257">
        <f t="shared" si="3"/>
        <v>1.6262400000000001</v>
      </c>
    </row>
    <row r="258" spans="1:6" x14ac:dyDescent="0.2">
      <c r="A258">
        <v>502</v>
      </c>
      <c r="B258">
        <v>1976</v>
      </c>
      <c r="C258">
        <v>3</v>
      </c>
      <c r="D258">
        <v>3</v>
      </c>
      <c r="E258">
        <v>29.887</v>
      </c>
      <c r="F258">
        <f t="shared" si="3"/>
        <v>2.0084064000000001</v>
      </c>
    </row>
    <row r="259" spans="1:6" x14ac:dyDescent="0.2">
      <c r="A259">
        <v>502</v>
      </c>
      <c r="B259">
        <v>1976</v>
      </c>
      <c r="C259">
        <v>3</v>
      </c>
      <c r="D259">
        <v>4</v>
      </c>
      <c r="E259">
        <v>35.816000000000003</v>
      </c>
      <c r="F259">
        <f t="shared" si="3"/>
        <v>2.4068352000000006</v>
      </c>
    </row>
    <row r="260" spans="1:6" x14ac:dyDescent="0.2">
      <c r="A260">
        <v>502</v>
      </c>
      <c r="B260">
        <v>1976</v>
      </c>
      <c r="C260">
        <v>3</v>
      </c>
      <c r="D260">
        <v>5</v>
      </c>
      <c r="E260">
        <v>38.356999999999999</v>
      </c>
      <c r="F260">
        <f t="shared" si="3"/>
        <v>2.5775904000000005</v>
      </c>
    </row>
    <row r="261" spans="1:6" x14ac:dyDescent="0.2">
      <c r="A261">
        <v>502</v>
      </c>
      <c r="B261">
        <v>1976</v>
      </c>
      <c r="C261">
        <v>3</v>
      </c>
      <c r="D261">
        <v>6</v>
      </c>
      <c r="E261">
        <v>45.738</v>
      </c>
      <c r="F261">
        <f t="shared" ref="F261:F324" si="4">(E261*60*1.12)/1000</f>
        <v>3.0735936000000001</v>
      </c>
    </row>
    <row r="262" spans="1:6" x14ac:dyDescent="0.2">
      <c r="A262">
        <v>502</v>
      </c>
      <c r="B262">
        <v>1976</v>
      </c>
      <c r="C262">
        <v>3</v>
      </c>
      <c r="D262">
        <v>7</v>
      </c>
      <c r="E262">
        <v>45.738</v>
      </c>
      <c r="F262">
        <f t="shared" si="4"/>
        <v>3.0735936000000001</v>
      </c>
    </row>
    <row r="263" spans="1:6" x14ac:dyDescent="0.2">
      <c r="A263">
        <v>502</v>
      </c>
      <c r="B263">
        <v>1976</v>
      </c>
      <c r="C263">
        <v>3</v>
      </c>
      <c r="D263">
        <v>8</v>
      </c>
      <c r="E263">
        <v>44.890999999999998</v>
      </c>
      <c r="F263">
        <f t="shared" si="4"/>
        <v>3.0166752000000003</v>
      </c>
    </row>
    <row r="264" spans="1:6" x14ac:dyDescent="0.2">
      <c r="A264">
        <v>502</v>
      </c>
      <c r="B264">
        <v>1976</v>
      </c>
      <c r="C264">
        <v>3</v>
      </c>
      <c r="D264">
        <v>9</v>
      </c>
      <c r="E264">
        <v>38.115000000000002</v>
      </c>
      <c r="F264">
        <f t="shared" si="4"/>
        <v>2.5613280000000005</v>
      </c>
    </row>
    <row r="265" spans="1:6" x14ac:dyDescent="0.2">
      <c r="A265">
        <v>502</v>
      </c>
      <c r="B265">
        <v>1976</v>
      </c>
      <c r="C265">
        <v>3</v>
      </c>
      <c r="D265">
        <v>10</v>
      </c>
      <c r="E265">
        <v>40.777000000000001</v>
      </c>
      <c r="F265">
        <f t="shared" si="4"/>
        <v>2.7402144000000002</v>
      </c>
    </row>
    <row r="266" spans="1:6" x14ac:dyDescent="0.2">
      <c r="A266">
        <v>502</v>
      </c>
      <c r="B266">
        <v>1976</v>
      </c>
      <c r="C266">
        <v>3</v>
      </c>
      <c r="D266">
        <v>11</v>
      </c>
      <c r="E266">
        <v>39.082999999999998</v>
      </c>
      <c r="F266">
        <f t="shared" si="4"/>
        <v>2.6263776000000001</v>
      </c>
    </row>
    <row r="267" spans="1:6" x14ac:dyDescent="0.2">
      <c r="A267">
        <v>502</v>
      </c>
      <c r="B267">
        <v>1976</v>
      </c>
      <c r="C267">
        <v>3</v>
      </c>
      <c r="D267">
        <v>12</v>
      </c>
      <c r="E267">
        <v>36.299999999999997</v>
      </c>
      <c r="F267">
        <f t="shared" si="4"/>
        <v>2.4393600000000002</v>
      </c>
    </row>
    <row r="268" spans="1:6" x14ac:dyDescent="0.2">
      <c r="A268">
        <v>502</v>
      </c>
      <c r="B268">
        <v>1976</v>
      </c>
      <c r="C268">
        <v>3</v>
      </c>
      <c r="D268">
        <v>13</v>
      </c>
      <c r="E268">
        <v>44.406999999999996</v>
      </c>
      <c r="F268">
        <f t="shared" si="4"/>
        <v>2.9841503999999999</v>
      </c>
    </row>
    <row r="269" spans="1:6" x14ac:dyDescent="0.2">
      <c r="A269">
        <v>502</v>
      </c>
      <c r="B269">
        <v>1976</v>
      </c>
      <c r="C269">
        <v>3</v>
      </c>
      <c r="D269">
        <v>14</v>
      </c>
      <c r="E269">
        <v>39.082999999999998</v>
      </c>
      <c r="F269">
        <f t="shared" si="4"/>
        <v>2.6263776000000001</v>
      </c>
    </row>
    <row r="270" spans="1:6" x14ac:dyDescent="0.2">
      <c r="A270">
        <v>502</v>
      </c>
      <c r="B270">
        <v>1976</v>
      </c>
      <c r="C270">
        <v>4</v>
      </c>
      <c r="D270">
        <v>1</v>
      </c>
      <c r="E270">
        <v>30.370999999999999</v>
      </c>
      <c r="F270">
        <f t="shared" si="4"/>
        <v>2.0409312000000002</v>
      </c>
    </row>
    <row r="271" spans="1:6" x14ac:dyDescent="0.2">
      <c r="A271">
        <v>502</v>
      </c>
      <c r="B271">
        <v>1976</v>
      </c>
      <c r="C271">
        <v>4</v>
      </c>
      <c r="D271">
        <v>2</v>
      </c>
      <c r="E271">
        <v>24.805</v>
      </c>
      <c r="F271">
        <f t="shared" si="4"/>
        <v>1.6668960000000002</v>
      </c>
    </row>
    <row r="272" spans="1:6" x14ac:dyDescent="0.2">
      <c r="A272">
        <v>502</v>
      </c>
      <c r="B272">
        <v>1976</v>
      </c>
      <c r="C272">
        <v>4</v>
      </c>
      <c r="D272">
        <v>3</v>
      </c>
      <c r="E272">
        <v>30.007999999999999</v>
      </c>
      <c r="F272">
        <f t="shared" si="4"/>
        <v>2.0165375999999999</v>
      </c>
    </row>
    <row r="273" spans="1:6" x14ac:dyDescent="0.2">
      <c r="A273">
        <v>502</v>
      </c>
      <c r="B273">
        <v>1976</v>
      </c>
      <c r="C273">
        <v>4</v>
      </c>
      <c r="D273">
        <v>4</v>
      </c>
      <c r="E273">
        <v>31.338999999999999</v>
      </c>
      <c r="F273">
        <f t="shared" si="4"/>
        <v>2.1059808000000002</v>
      </c>
    </row>
    <row r="274" spans="1:6" x14ac:dyDescent="0.2">
      <c r="A274">
        <v>502</v>
      </c>
      <c r="B274">
        <v>1976</v>
      </c>
      <c r="C274">
        <v>4</v>
      </c>
      <c r="D274">
        <v>5</v>
      </c>
      <c r="E274">
        <v>41.018999999999998</v>
      </c>
      <c r="F274">
        <f t="shared" si="4"/>
        <v>2.7564767999999997</v>
      </c>
    </row>
    <row r="275" spans="1:6" x14ac:dyDescent="0.2">
      <c r="A275">
        <v>502</v>
      </c>
      <c r="B275">
        <v>1976</v>
      </c>
      <c r="C275">
        <v>4</v>
      </c>
      <c r="D275">
        <v>6</v>
      </c>
      <c r="E275">
        <v>45.253999999999998</v>
      </c>
      <c r="F275">
        <f t="shared" si="4"/>
        <v>3.0410688000000001</v>
      </c>
    </row>
    <row r="276" spans="1:6" x14ac:dyDescent="0.2">
      <c r="A276">
        <v>502</v>
      </c>
      <c r="B276">
        <v>1976</v>
      </c>
      <c r="C276">
        <v>4</v>
      </c>
      <c r="D276">
        <v>7</v>
      </c>
      <c r="E276">
        <v>44.406999999999996</v>
      </c>
      <c r="F276">
        <f t="shared" si="4"/>
        <v>2.9841503999999999</v>
      </c>
    </row>
    <row r="277" spans="1:6" x14ac:dyDescent="0.2">
      <c r="A277">
        <v>502</v>
      </c>
      <c r="B277">
        <v>1976</v>
      </c>
      <c r="C277">
        <v>4</v>
      </c>
      <c r="D277">
        <v>8</v>
      </c>
      <c r="E277">
        <v>44.649000000000001</v>
      </c>
      <c r="F277">
        <f t="shared" si="4"/>
        <v>3.0004128000000003</v>
      </c>
    </row>
    <row r="278" spans="1:6" x14ac:dyDescent="0.2">
      <c r="A278">
        <v>502</v>
      </c>
      <c r="B278">
        <v>1976</v>
      </c>
      <c r="C278">
        <v>4</v>
      </c>
      <c r="D278">
        <v>9</v>
      </c>
      <c r="E278">
        <v>40.534999999999997</v>
      </c>
      <c r="F278">
        <f t="shared" si="4"/>
        <v>2.7239520000000002</v>
      </c>
    </row>
    <row r="279" spans="1:6" x14ac:dyDescent="0.2">
      <c r="A279">
        <v>502</v>
      </c>
      <c r="B279">
        <v>1976</v>
      </c>
      <c r="C279">
        <v>4</v>
      </c>
      <c r="D279">
        <v>10</v>
      </c>
      <c r="E279">
        <v>33.154000000000003</v>
      </c>
      <c r="F279">
        <f t="shared" si="4"/>
        <v>2.2279488000000005</v>
      </c>
    </row>
    <row r="280" spans="1:6" x14ac:dyDescent="0.2">
      <c r="A280">
        <v>502</v>
      </c>
      <c r="B280">
        <v>1976</v>
      </c>
      <c r="C280">
        <v>4</v>
      </c>
      <c r="D280">
        <v>11</v>
      </c>
      <c r="E280">
        <v>36.542000000000002</v>
      </c>
      <c r="F280">
        <f t="shared" si="4"/>
        <v>2.4556224000000002</v>
      </c>
    </row>
    <row r="281" spans="1:6" x14ac:dyDescent="0.2">
      <c r="A281">
        <v>502</v>
      </c>
      <c r="B281">
        <v>1976</v>
      </c>
      <c r="C281">
        <v>4</v>
      </c>
      <c r="D281">
        <v>12</v>
      </c>
      <c r="E281">
        <v>38.841000000000001</v>
      </c>
      <c r="F281">
        <f t="shared" si="4"/>
        <v>2.6101152000000001</v>
      </c>
    </row>
    <row r="282" spans="1:6" x14ac:dyDescent="0.2">
      <c r="A282">
        <v>502</v>
      </c>
      <c r="B282">
        <v>1976</v>
      </c>
      <c r="C282">
        <v>4</v>
      </c>
      <c r="D282">
        <v>13</v>
      </c>
      <c r="E282">
        <v>45.616999999999997</v>
      </c>
      <c r="F282">
        <f t="shared" si="4"/>
        <v>3.0654624000000004</v>
      </c>
    </row>
    <row r="283" spans="1:6" x14ac:dyDescent="0.2">
      <c r="A283">
        <v>502</v>
      </c>
      <c r="B283">
        <v>1976</v>
      </c>
      <c r="C283">
        <v>4</v>
      </c>
      <c r="D283">
        <v>14</v>
      </c>
      <c r="E283">
        <v>47.673999999999999</v>
      </c>
      <c r="F283">
        <f t="shared" si="4"/>
        <v>3.2036928000000002</v>
      </c>
    </row>
    <row r="284" spans="1:6" x14ac:dyDescent="0.2">
      <c r="A284">
        <v>502</v>
      </c>
      <c r="B284">
        <v>1977</v>
      </c>
      <c r="C284">
        <v>1</v>
      </c>
      <c r="D284">
        <v>1</v>
      </c>
      <c r="E284">
        <v>14.882999999999999</v>
      </c>
      <c r="F284">
        <f t="shared" si="4"/>
        <v>1.0001376</v>
      </c>
    </row>
    <row r="285" spans="1:6" x14ac:dyDescent="0.2">
      <c r="A285">
        <v>502</v>
      </c>
      <c r="B285">
        <v>1977</v>
      </c>
      <c r="C285">
        <v>1</v>
      </c>
      <c r="D285">
        <v>2</v>
      </c>
      <c r="E285">
        <v>14.641</v>
      </c>
      <c r="F285">
        <f t="shared" si="4"/>
        <v>0.98387520000000017</v>
      </c>
    </row>
    <row r="286" spans="1:6" x14ac:dyDescent="0.2">
      <c r="A286">
        <v>502</v>
      </c>
      <c r="B286">
        <v>1977</v>
      </c>
      <c r="C286">
        <v>1</v>
      </c>
      <c r="D286">
        <v>3</v>
      </c>
      <c r="E286">
        <v>26.983000000000001</v>
      </c>
      <c r="F286">
        <f t="shared" si="4"/>
        <v>1.8132576000000002</v>
      </c>
    </row>
    <row r="287" spans="1:6" x14ac:dyDescent="0.2">
      <c r="A287">
        <v>502</v>
      </c>
      <c r="B287">
        <v>1977</v>
      </c>
      <c r="C287">
        <v>1</v>
      </c>
      <c r="D287">
        <v>4</v>
      </c>
      <c r="E287">
        <v>26.861999999999998</v>
      </c>
      <c r="F287">
        <f t="shared" si="4"/>
        <v>1.8051263999999998</v>
      </c>
    </row>
    <row r="288" spans="1:6" x14ac:dyDescent="0.2">
      <c r="A288">
        <v>502</v>
      </c>
      <c r="B288">
        <v>1977</v>
      </c>
      <c r="C288">
        <v>1</v>
      </c>
      <c r="D288">
        <v>5</v>
      </c>
      <c r="E288">
        <v>30.25</v>
      </c>
      <c r="F288">
        <f t="shared" si="4"/>
        <v>2.0328000000000004</v>
      </c>
    </row>
    <row r="289" spans="1:6" x14ac:dyDescent="0.2">
      <c r="A289">
        <v>502</v>
      </c>
      <c r="B289">
        <v>1977</v>
      </c>
      <c r="C289">
        <v>1</v>
      </c>
      <c r="D289">
        <v>6</v>
      </c>
      <c r="E289">
        <v>29.04</v>
      </c>
      <c r="F289">
        <f t="shared" si="4"/>
        <v>1.9514880000000001</v>
      </c>
    </row>
    <row r="290" spans="1:6" x14ac:dyDescent="0.2">
      <c r="A290">
        <v>502</v>
      </c>
      <c r="B290">
        <v>1977</v>
      </c>
      <c r="C290">
        <v>1</v>
      </c>
      <c r="D290">
        <v>7</v>
      </c>
      <c r="E290">
        <v>26.015000000000001</v>
      </c>
      <c r="F290">
        <f t="shared" si="4"/>
        <v>1.7482080000000002</v>
      </c>
    </row>
    <row r="291" spans="1:6" x14ac:dyDescent="0.2">
      <c r="A291">
        <v>502</v>
      </c>
      <c r="B291">
        <v>1977</v>
      </c>
      <c r="C291">
        <v>1</v>
      </c>
      <c r="D291">
        <v>8</v>
      </c>
      <c r="E291">
        <v>21.053999999999998</v>
      </c>
      <c r="F291">
        <f t="shared" si="4"/>
        <v>1.4148288000000002</v>
      </c>
    </row>
    <row r="292" spans="1:6" x14ac:dyDescent="0.2">
      <c r="A292">
        <v>502</v>
      </c>
      <c r="B292">
        <v>1977</v>
      </c>
      <c r="C292">
        <v>1</v>
      </c>
      <c r="D292">
        <v>9</v>
      </c>
      <c r="E292">
        <v>30.734000000000002</v>
      </c>
      <c r="F292">
        <f t="shared" si="4"/>
        <v>2.0653248000000004</v>
      </c>
    </row>
    <row r="293" spans="1:6" x14ac:dyDescent="0.2">
      <c r="A293">
        <v>502</v>
      </c>
      <c r="B293">
        <v>1977</v>
      </c>
      <c r="C293">
        <v>1</v>
      </c>
      <c r="D293">
        <v>10</v>
      </c>
      <c r="E293">
        <v>34.122</v>
      </c>
      <c r="F293">
        <f t="shared" si="4"/>
        <v>2.2929984000000001</v>
      </c>
    </row>
    <row r="294" spans="1:6" x14ac:dyDescent="0.2">
      <c r="A294">
        <v>502</v>
      </c>
      <c r="B294">
        <v>1977</v>
      </c>
      <c r="C294">
        <v>1</v>
      </c>
      <c r="D294">
        <v>11</v>
      </c>
      <c r="E294">
        <v>32.427999999999997</v>
      </c>
      <c r="F294">
        <f t="shared" si="4"/>
        <v>2.1791616</v>
      </c>
    </row>
    <row r="295" spans="1:6" x14ac:dyDescent="0.2">
      <c r="A295">
        <v>502</v>
      </c>
      <c r="B295">
        <v>1977</v>
      </c>
      <c r="C295">
        <v>1</v>
      </c>
      <c r="D295">
        <v>12</v>
      </c>
      <c r="E295">
        <v>30.007999999999999</v>
      </c>
      <c r="F295">
        <f t="shared" si="4"/>
        <v>2.0165375999999999</v>
      </c>
    </row>
    <row r="296" spans="1:6" x14ac:dyDescent="0.2">
      <c r="A296">
        <v>502</v>
      </c>
      <c r="B296">
        <v>1977</v>
      </c>
      <c r="C296">
        <v>1</v>
      </c>
      <c r="D296">
        <v>13</v>
      </c>
      <c r="E296">
        <v>26.257000000000001</v>
      </c>
      <c r="F296">
        <f t="shared" si="4"/>
        <v>1.7644704000000002</v>
      </c>
    </row>
    <row r="297" spans="1:6" x14ac:dyDescent="0.2">
      <c r="A297">
        <v>502</v>
      </c>
      <c r="B297">
        <v>1977</v>
      </c>
      <c r="C297">
        <v>1</v>
      </c>
      <c r="D297">
        <v>14</v>
      </c>
      <c r="E297">
        <v>31.702000000000002</v>
      </c>
      <c r="F297">
        <f t="shared" si="4"/>
        <v>2.1303744</v>
      </c>
    </row>
    <row r="298" spans="1:6" x14ac:dyDescent="0.2">
      <c r="A298">
        <v>502</v>
      </c>
      <c r="B298">
        <v>1977</v>
      </c>
      <c r="C298">
        <v>2</v>
      </c>
      <c r="D298">
        <v>1</v>
      </c>
      <c r="E298">
        <v>13.552</v>
      </c>
      <c r="F298">
        <f t="shared" si="4"/>
        <v>0.91069440000000013</v>
      </c>
    </row>
    <row r="299" spans="1:6" x14ac:dyDescent="0.2">
      <c r="A299">
        <v>502</v>
      </c>
      <c r="B299">
        <v>1977</v>
      </c>
      <c r="C299">
        <v>2</v>
      </c>
      <c r="D299">
        <v>2</v>
      </c>
      <c r="E299">
        <v>16.818999999999999</v>
      </c>
      <c r="F299">
        <f t="shared" si="4"/>
        <v>1.1302368</v>
      </c>
    </row>
    <row r="300" spans="1:6" x14ac:dyDescent="0.2">
      <c r="A300">
        <v>502</v>
      </c>
      <c r="B300">
        <v>1977</v>
      </c>
      <c r="C300">
        <v>2</v>
      </c>
      <c r="D300">
        <v>3</v>
      </c>
      <c r="E300">
        <v>23.837</v>
      </c>
      <c r="F300">
        <f t="shared" si="4"/>
        <v>1.6018464000000001</v>
      </c>
    </row>
    <row r="301" spans="1:6" x14ac:dyDescent="0.2">
      <c r="A301">
        <v>502</v>
      </c>
      <c r="B301">
        <v>1977</v>
      </c>
      <c r="C301">
        <v>2</v>
      </c>
      <c r="D301">
        <v>4</v>
      </c>
      <c r="E301">
        <v>26.015000000000001</v>
      </c>
      <c r="F301">
        <f t="shared" si="4"/>
        <v>1.7482080000000002</v>
      </c>
    </row>
    <row r="302" spans="1:6" x14ac:dyDescent="0.2">
      <c r="A302">
        <v>502</v>
      </c>
      <c r="B302">
        <v>1977</v>
      </c>
      <c r="C302">
        <v>2</v>
      </c>
      <c r="D302">
        <v>5</v>
      </c>
      <c r="E302">
        <v>28.434999999999999</v>
      </c>
      <c r="F302">
        <f t="shared" si="4"/>
        <v>1.9108320000000001</v>
      </c>
    </row>
    <row r="303" spans="1:6" x14ac:dyDescent="0.2">
      <c r="A303">
        <v>502</v>
      </c>
      <c r="B303">
        <v>1977</v>
      </c>
      <c r="C303">
        <v>2</v>
      </c>
      <c r="D303">
        <v>6</v>
      </c>
      <c r="E303">
        <v>31.46</v>
      </c>
      <c r="F303">
        <f t="shared" si="4"/>
        <v>2.1141120000000004</v>
      </c>
    </row>
    <row r="304" spans="1:6" x14ac:dyDescent="0.2">
      <c r="A304">
        <v>502</v>
      </c>
      <c r="B304">
        <v>1977</v>
      </c>
      <c r="C304">
        <v>2</v>
      </c>
      <c r="D304">
        <v>7</v>
      </c>
      <c r="E304">
        <v>32.307000000000002</v>
      </c>
      <c r="F304">
        <f t="shared" si="4"/>
        <v>2.1710304000000002</v>
      </c>
    </row>
    <row r="305" spans="1:6" x14ac:dyDescent="0.2">
      <c r="A305">
        <v>502</v>
      </c>
      <c r="B305">
        <v>1977</v>
      </c>
      <c r="C305">
        <v>2</v>
      </c>
      <c r="D305">
        <v>8</v>
      </c>
      <c r="E305">
        <v>23.837</v>
      </c>
      <c r="F305">
        <f t="shared" si="4"/>
        <v>1.6018464000000001</v>
      </c>
    </row>
    <row r="306" spans="1:6" x14ac:dyDescent="0.2">
      <c r="A306">
        <v>502</v>
      </c>
      <c r="B306">
        <v>1977</v>
      </c>
      <c r="C306">
        <v>2</v>
      </c>
      <c r="D306">
        <v>9</v>
      </c>
      <c r="E306">
        <v>31.097000000000001</v>
      </c>
      <c r="F306">
        <f t="shared" si="4"/>
        <v>2.0897184000000002</v>
      </c>
    </row>
    <row r="307" spans="1:6" x14ac:dyDescent="0.2">
      <c r="A307">
        <v>502</v>
      </c>
      <c r="B307">
        <v>1977</v>
      </c>
      <c r="C307">
        <v>2</v>
      </c>
      <c r="D307">
        <v>10</v>
      </c>
      <c r="E307">
        <v>30.007999999999999</v>
      </c>
      <c r="F307">
        <f t="shared" si="4"/>
        <v>2.0165375999999999</v>
      </c>
    </row>
    <row r="308" spans="1:6" x14ac:dyDescent="0.2">
      <c r="A308">
        <v>502</v>
      </c>
      <c r="B308">
        <v>1977</v>
      </c>
      <c r="C308">
        <v>2</v>
      </c>
      <c r="D308">
        <v>11</v>
      </c>
      <c r="E308">
        <v>32.307000000000002</v>
      </c>
      <c r="F308">
        <f t="shared" si="4"/>
        <v>2.1710304000000002</v>
      </c>
    </row>
    <row r="309" spans="1:6" x14ac:dyDescent="0.2">
      <c r="A309">
        <v>502</v>
      </c>
      <c r="B309">
        <v>1977</v>
      </c>
      <c r="C309">
        <v>2</v>
      </c>
      <c r="D309">
        <v>12</v>
      </c>
      <c r="E309">
        <v>32.790999999999997</v>
      </c>
      <c r="F309">
        <f t="shared" si="4"/>
        <v>2.2035551999999998</v>
      </c>
    </row>
    <row r="310" spans="1:6" x14ac:dyDescent="0.2">
      <c r="A310">
        <v>502</v>
      </c>
      <c r="B310">
        <v>1977</v>
      </c>
      <c r="C310">
        <v>2</v>
      </c>
      <c r="D310">
        <v>13</v>
      </c>
      <c r="E310">
        <v>31.097000000000001</v>
      </c>
      <c r="F310">
        <f t="shared" si="4"/>
        <v>2.0897184000000002</v>
      </c>
    </row>
    <row r="311" spans="1:6" x14ac:dyDescent="0.2">
      <c r="A311">
        <v>502</v>
      </c>
      <c r="B311">
        <v>1977</v>
      </c>
      <c r="C311">
        <v>2</v>
      </c>
      <c r="D311">
        <v>14</v>
      </c>
      <c r="E311">
        <v>37.026000000000003</v>
      </c>
      <c r="F311">
        <f t="shared" si="4"/>
        <v>2.4881472000000007</v>
      </c>
    </row>
    <row r="312" spans="1:6" x14ac:dyDescent="0.2">
      <c r="A312">
        <v>502</v>
      </c>
      <c r="B312">
        <v>1977</v>
      </c>
      <c r="C312">
        <v>3</v>
      </c>
      <c r="D312">
        <v>1</v>
      </c>
      <c r="E312">
        <v>12.221</v>
      </c>
      <c r="F312">
        <f t="shared" si="4"/>
        <v>0.82125120000000007</v>
      </c>
    </row>
    <row r="313" spans="1:6" x14ac:dyDescent="0.2">
      <c r="A313">
        <v>502</v>
      </c>
      <c r="B313">
        <v>1977</v>
      </c>
      <c r="C313">
        <v>3</v>
      </c>
      <c r="D313">
        <v>2</v>
      </c>
      <c r="E313">
        <v>15.972</v>
      </c>
      <c r="F313">
        <f t="shared" si="4"/>
        <v>1.0733184</v>
      </c>
    </row>
    <row r="314" spans="1:6" x14ac:dyDescent="0.2">
      <c r="A314">
        <v>502</v>
      </c>
      <c r="B314">
        <v>1977</v>
      </c>
      <c r="C314">
        <v>3</v>
      </c>
      <c r="D314">
        <v>3</v>
      </c>
      <c r="E314">
        <v>28.677</v>
      </c>
      <c r="F314">
        <f t="shared" si="4"/>
        <v>1.9270943999999999</v>
      </c>
    </row>
    <row r="315" spans="1:6" x14ac:dyDescent="0.2">
      <c r="A315">
        <v>502</v>
      </c>
      <c r="B315">
        <v>1977</v>
      </c>
      <c r="C315">
        <v>3</v>
      </c>
      <c r="D315">
        <v>4</v>
      </c>
      <c r="E315">
        <v>30.25</v>
      </c>
      <c r="F315">
        <f t="shared" si="4"/>
        <v>2.0328000000000004</v>
      </c>
    </row>
    <row r="316" spans="1:6" x14ac:dyDescent="0.2">
      <c r="A316">
        <v>502</v>
      </c>
      <c r="B316">
        <v>1977</v>
      </c>
      <c r="C316">
        <v>3</v>
      </c>
      <c r="D316">
        <v>5</v>
      </c>
      <c r="E316">
        <v>26.861999999999998</v>
      </c>
      <c r="F316">
        <f t="shared" si="4"/>
        <v>1.8051263999999998</v>
      </c>
    </row>
    <row r="317" spans="1:6" x14ac:dyDescent="0.2">
      <c r="A317">
        <v>502</v>
      </c>
      <c r="B317">
        <v>1977</v>
      </c>
      <c r="C317">
        <v>3</v>
      </c>
      <c r="D317">
        <v>6</v>
      </c>
      <c r="E317">
        <v>30.370999999999999</v>
      </c>
      <c r="F317">
        <f t="shared" si="4"/>
        <v>2.0409312000000002</v>
      </c>
    </row>
    <row r="318" spans="1:6" x14ac:dyDescent="0.2">
      <c r="A318">
        <v>502</v>
      </c>
      <c r="B318">
        <v>1977</v>
      </c>
      <c r="C318">
        <v>3</v>
      </c>
      <c r="D318">
        <v>7</v>
      </c>
      <c r="E318">
        <v>29.524000000000001</v>
      </c>
      <c r="F318">
        <f t="shared" si="4"/>
        <v>1.9840128000000001</v>
      </c>
    </row>
    <row r="319" spans="1:6" x14ac:dyDescent="0.2">
      <c r="A319">
        <v>502</v>
      </c>
      <c r="B319">
        <v>1977</v>
      </c>
      <c r="C319">
        <v>3</v>
      </c>
      <c r="D319">
        <v>8</v>
      </c>
      <c r="E319">
        <v>28.919</v>
      </c>
      <c r="F319">
        <f t="shared" si="4"/>
        <v>1.9433568000000003</v>
      </c>
    </row>
    <row r="320" spans="1:6" x14ac:dyDescent="0.2">
      <c r="A320">
        <v>502</v>
      </c>
      <c r="B320">
        <v>1977</v>
      </c>
      <c r="C320">
        <v>3</v>
      </c>
      <c r="D320">
        <v>9</v>
      </c>
      <c r="E320">
        <v>32.064999999999998</v>
      </c>
      <c r="F320">
        <f t="shared" si="4"/>
        <v>2.1547680000000002</v>
      </c>
    </row>
    <row r="321" spans="1:6" x14ac:dyDescent="0.2">
      <c r="A321">
        <v>502</v>
      </c>
      <c r="B321">
        <v>1977</v>
      </c>
      <c r="C321">
        <v>3</v>
      </c>
      <c r="D321">
        <v>10</v>
      </c>
      <c r="E321">
        <v>31.46</v>
      </c>
      <c r="F321">
        <f t="shared" si="4"/>
        <v>2.1141120000000004</v>
      </c>
    </row>
    <row r="322" spans="1:6" x14ac:dyDescent="0.2">
      <c r="A322">
        <v>502</v>
      </c>
      <c r="B322">
        <v>1977</v>
      </c>
      <c r="C322">
        <v>3</v>
      </c>
      <c r="D322">
        <v>11</v>
      </c>
      <c r="E322">
        <v>31.943999999999999</v>
      </c>
      <c r="F322">
        <f t="shared" si="4"/>
        <v>2.1466368</v>
      </c>
    </row>
    <row r="323" spans="1:6" x14ac:dyDescent="0.2">
      <c r="A323">
        <v>502</v>
      </c>
      <c r="B323">
        <v>1977</v>
      </c>
      <c r="C323">
        <v>3</v>
      </c>
      <c r="D323">
        <v>12</v>
      </c>
      <c r="E323">
        <v>29.161000000000001</v>
      </c>
      <c r="F323">
        <f t="shared" si="4"/>
        <v>1.9596192000000003</v>
      </c>
    </row>
    <row r="324" spans="1:6" x14ac:dyDescent="0.2">
      <c r="A324">
        <v>502</v>
      </c>
      <c r="B324">
        <v>1977</v>
      </c>
      <c r="C324">
        <v>3</v>
      </c>
      <c r="D324">
        <v>13</v>
      </c>
      <c r="E324">
        <v>25.047000000000001</v>
      </c>
      <c r="F324">
        <f t="shared" si="4"/>
        <v>1.6831583999999999</v>
      </c>
    </row>
    <row r="325" spans="1:6" x14ac:dyDescent="0.2">
      <c r="A325">
        <v>502</v>
      </c>
      <c r="B325">
        <v>1977</v>
      </c>
      <c r="C325">
        <v>3</v>
      </c>
      <c r="D325">
        <v>14</v>
      </c>
      <c r="E325">
        <v>32.911999999999999</v>
      </c>
      <c r="F325">
        <f t="shared" ref="F325:F388" si="5">(E325*60*1.12)/1000</f>
        <v>2.2116864000000001</v>
      </c>
    </row>
    <row r="326" spans="1:6" x14ac:dyDescent="0.2">
      <c r="A326">
        <v>502</v>
      </c>
      <c r="B326">
        <v>1977</v>
      </c>
      <c r="C326">
        <v>4</v>
      </c>
      <c r="D326">
        <v>1</v>
      </c>
      <c r="E326">
        <v>21.78</v>
      </c>
      <c r="F326">
        <f t="shared" si="5"/>
        <v>1.4636160000000005</v>
      </c>
    </row>
    <row r="327" spans="1:6" x14ac:dyDescent="0.2">
      <c r="A327">
        <v>502</v>
      </c>
      <c r="B327">
        <v>1977</v>
      </c>
      <c r="C327">
        <v>4</v>
      </c>
      <c r="D327">
        <v>2</v>
      </c>
      <c r="E327">
        <v>20.449000000000002</v>
      </c>
      <c r="F327">
        <f t="shared" si="5"/>
        <v>1.3741728000000002</v>
      </c>
    </row>
    <row r="328" spans="1:6" x14ac:dyDescent="0.2">
      <c r="A328">
        <v>502</v>
      </c>
      <c r="B328">
        <v>1977</v>
      </c>
      <c r="C328">
        <v>4</v>
      </c>
      <c r="D328">
        <v>3</v>
      </c>
      <c r="E328">
        <v>27.951000000000001</v>
      </c>
      <c r="F328">
        <f t="shared" si="5"/>
        <v>1.8783072000000003</v>
      </c>
    </row>
    <row r="329" spans="1:6" x14ac:dyDescent="0.2">
      <c r="A329">
        <v>502</v>
      </c>
      <c r="B329">
        <v>1977</v>
      </c>
      <c r="C329">
        <v>4</v>
      </c>
      <c r="D329">
        <v>4</v>
      </c>
      <c r="E329">
        <v>29.402999999999999</v>
      </c>
      <c r="F329">
        <f t="shared" si="5"/>
        <v>1.9758815999999999</v>
      </c>
    </row>
    <row r="330" spans="1:6" x14ac:dyDescent="0.2">
      <c r="A330">
        <v>502</v>
      </c>
      <c r="B330">
        <v>1977</v>
      </c>
      <c r="C330">
        <v>4</v>
      </c>
      <c r="D330">
        <v>5</v>
      </c>
      <c r="E330">
        <v>29.402999999999999</v>
      </c>
      <c r="F330">
        <f t="shared" si="5"/>
        <v>1.9758815999999999</v>
      </c>
    </row>
    <row r="331" spans="1:6" x14ac:dyDescent="0.2">
      <c r="A331">
        <v>502</v>
      </c>
      <c r="B331">
        <v>1977</v>
      </c>
      <c r="C331">
        <v>4</v>
      </c>
      <c r="D331">
        <v>6</v>
      </c>
      <c r="E331">
        <v>27.103999999999999</v>
      </c>
      <c r="F331">
        <f t="shared" si="5"/>
        <v>1.8213888000000003</v>
      </c>
    </row>
    <row r="332" spans="1:6" x14ac:dyDescent="0.2">
      <c r="A332">
        <v>502</v>
      </c>
      <c r="B332">
        <v>1977</v>
      </c>
      <c r="C332">
        <v>4</v>
      </c>
      <c r="D332">
        <v>7</v>
      </c>
      <c r="E332">
        <v>27.466999999999999</v>
      </c>
      <c r="F332">
        <f t="shared" si="5"/>
        <v>1.8457824</v>
      </c>
    </row>
    <row r="333" spans="1:6" x14ac:dyDescent="0.2">
      <c r="A333">
        <v>502</v>
      </c>
      <c r="B333">
        <v>1977</v>
      </c>
      <c r="C333">
        <v>4</v>
      </c>
      <c r="D333">
        <v>8</v>
      </c>
      <c r="E333">
        <v>30.492000000000001</v>
      </c>
      <c r="F333">
        <f t="shared" si="5"/>
        <v>2.0490624000000004</v>
      </c>
    </row>
    <row r="334" spans="1:6" x14ac:dyDescent="0.2">
      <c r="A334">
        <v>502</v>
      </c>
      <c r="B334">
        <v>1977</v>
      </c>
      <c r="C334">
        <v>4</v>
      </c>
      <c r="D334">
        <v>9</v>
      </c>
      <c r="E334">
        <v>33.154000000000003</v>
      </c>
      <c r="F334">
        <f t="shared" si="5"/>
        <v>2.2279488000000005</v>
      </c>
    </row>
    <row r="335" spans="1:6" x14ac:dyDescent="0.2">
      <c r="A335">
        <v>502</v>
      </c>
      <c r="B335">
        <v>1977</v>
      </c>
      <c r="C335">
        <v>4</v>
      </c>
      <c r="D335">
        <v>10</v>
      </c>
      <c r="E335">
        <v>27.103999999999999</v>
      </c>
      <c r="F335">
        <f t="shared" si="5"/>
        <v>1.8213888000000003</v>
      </c>
    </row>
    <row r="336" spans="1:6" x14ac:dyDescent="0.2">
      <c r="A336">
        <v>502</v>
      </c>
      <c r="B336">
        <v>1977</v>
      </c>
      <c r="C336">
        <v>4</v>
      </c>
      <c r="D336">
        <v>11</v>
      </c>
      <c r="E336">
        <v>35.936999999999998</v>
      </c>
      <c r="F336">
        <f t="shared" si="5"/>
        <v>2.4149664</v>
      </c>
    </row>
    <row r="337" spans="1:6" x14ac:dyDescent="0.2">
      <c r="A337">
        <v>502</v>
      </c>
      <c r="B337">
        <v>1977</v>
      </c>
      <c r="C337">
        <v>4</v>
      </c>
      <c r="D337">
        <v>12</v>
      </c>
      <c r="E337">
        <v>28.314</v>
      </c>
      <c r="F337">
        <f t="shared" si="5"/>
        <v>1.9027008000000001</v>
      </c>
    </row>
    <row r="338" spans="1:6" x14ac:dyDescent="0.2">
      <c r="A338">
        <v>502</v>
      </c>
      <c r="B338">
        <v>1977</v>
      </c>
      <c r="C338">
        <v>4</v>
      </c>
      <c r="D338">
        <v>13</v>
      </c>
      <c r="E338">
        <v>21.175000000000001</v>
      </c>
      <c r="F338">
        <f t="shared" si="5"/>
        <v>1.42296</v>
      </c>
    </row>
    <row r="339" spans="1:6" x14ac:dyDescent="0.2">
      <c r="A339">
        <v>502</v>
      </c>
      <c r="B339">
        <v>1977</v>
      </c>
      <c r="C339">
        <v>4</v>
      </c>
      <c r="D339">
        <v>14</v>
      </c>
      <c r="E339">
        <v>36.905000000000001</v>
      </c>
      <c r="F339">
        <f t="shared" si="5"/>
        <v>2.4800160000000004</v>
      </c>
    </row>
    <row r="340" spans="1:6" x14ac:dyDescent="0.2">
      <c r="A340">
        <v>502</v>
      </c>
      <c r="B340">
        <v>1978</v>
      </c>
      <c r="C340">
        <v>1</v>
      </c>
      <c r="D340">
        <v>1</v>
      </c>
      <c r="E340">
        <v>19.844000000000001</v>
      </c>
      <c r="F340">
        <f t="shared" si="5"/>
        <v>1.3335168000000004</v>
      </c>
    </row>
    <row r="341" spans="1:6" x14ac:dyDescent="0.2">
      <c r="A341">
        <v>502</v>
      </c>
      <c r="B341">
        <v>1978</v>
      </c>
      <c r="C341">
        <v>1</v>
      </c>
      <c r="D341">
        <v>2</v>
      </c>
      <c r="E341">
        <v>18.271000000000001</v>
      </c>
      <c r="F341">
        <f t="shared" si="5"/>
        <v>1.2278112000000001</v>
      </c>
    </row>
    <row r="342" spans="1:6" x14ac:dyDescent="0.2">
      <c r="A342">
        <v>502</v>
      </c>
      <c r="B342">
        <v>1978</v>
      </c>
      <c r="C342">
        <v>1</v>
      </c>
      <c r="D342">
        <v>3</v>
      </c>
      <c r="E342">
        <v>21.538</v>
      </c>
      <c r="F342">
        <f t="shared" si="5"/>
        <v>1.4473536000000002</v>
      </c>
    </row>
    <row r="343" spans="1:6" x14ac:dyDescent="0.2">
      <c r="A343">
        <v>502</v>
      </c>
      <c r="B343">
        <v>1978</v>
      </c>
      <c r="C343">
        <v>1</v>
      </c>
      <c r="D343">
        <v>4</v>
      </c>
      <c r="E343">
        <v>30.734000000000002</v>
      </c>
      <c r="F343">
        <f t="shared" si="5"/>
        <v>2.0653248000000004</v>
      </c>
    </row>
    <row r="344" spans="1:6" x14ac:dyDescent="0.2">
      <c r="A344">
        <v>502</v>
      </c>
      <c r="B344">
        <v>1978</v>
      </c>
      <c r="C344">
        <v>1</v>
      </c>
      <c r="D344">
        <v>5</v>
      </c>
      <c r="E344">
        <v>39.082999999999998</v>
      </c>
      <c r="F344">
        <f t="shared" si="5"/>
        <v>2.6263776000000001</v>
      </c>
    </row>
    <row r="345" spans="1:6" x14ac:dyDescent="0.2">
      <c r="A345">
        <v>502</v>
      </c>
      <c r="B345">
        <v>1978</v>
      </c>
      <c r="C345">
        <v>1</v>
      </c>
      <c r="D345">
        <v>6</v>
      </c>
      <c r="E345">
        <v>42.954999999999998</v>
      </c>
      <c r="F345">
        <f t="shared" si="5"/>
        <v>2.8865759999999998</v>
      </c>
    </row>
    <row r="346" spans="1:6" x14ac:dyDescent="0.2">
      <c r="A346">
        <v>502</v>
      </c>
      <c r="B346">
        <v>1978</v>
      </c>
      <c r="C346">
        <v>1</v>
      </c>
      <c r="D346">
        <v>7</v>
      </c>
      <c r="E346">
        <v>42.470999999999997</v>
      </c>
      <c r="F346">
        <f t="shared" si="5"/>
        <v>2.8540511999999998</v>
      </c>
    </row>
    <row r="347" spans="1:6" x14ac:dyDescent="0.2">
      <c r="A347">
        <v>502</v>
      </c>
      <c r="B347">
        <v>1978</v>
      </c>
      <c r="C347">
        <v>1</v>
      </c>
      <c r="D347">
        <v>8</v>
      </c>
      <c r="E347">
        <v>31.702000000000002</v>
      </c>
      <c r="F347">
        <f t="shared" si="5"/>
        <v>2.1303744</v>
      </c>
    </row>
    <row r="348" spans="1:6" x14ac:dyDescent="0.2">
      <c r="A348">
        <v>502</v>
      </c>
      <c r="B348">
        <v>1978</v>
      </c>
      <c r="C348">
        <v>1</v>
      </c>
      <c r="D348">
        <v>9</v>
      </c>
      <c r="E348">
        <v>37.872999999999998</v>
      </c>
      <c r="F348">
        <f t="shared" si="5"/>
        <v>2.5450656</v>
      </c>
    </row>
    <row r="349" spans="1:6" x14ac:dyDescent="0.2">
      <c r="A349">
        <v>502</v>
      </c>
      <c r="B349">
        <v>1978</v>
      </c>
      <c r="C349">
        <v>1</v>
      </c>
      <c r="D349">
        <v>10</v>
      </c>
      <c r="E349">
        <v>42.107999999999997</v>
      </c>
      <c r="F349">
        <f t="shared" si="5"/>
        <v>2.8296576000000004</v>
      </c>
    </row>
    <row r="350" spans="1:6" x14ac:dyDescent="0.2">
      <c r="A350">
        <v>502</v>
      </c>
      <c r="B350">
        <v>1978</v>
      </c>
      <c r="C350">
        <v>1</v>
      </c>
      <c r="D350">
        <v>11</v>
      </c>
      <c r="E350">
        <v>38.356999999999999</v>
      </c>
      <c r="F350">
        <f t="shared" si="5"/>
        <v>2.5775904000000005</v>
      </c>
    </row>
    <row r="351" spans="1:6" x14ac:dyDescent="0.2">
      <c r="A351">
        <v>502</v>
      </c>
      <c r="B351">
        <v>1978</v>
      </c>
      <c r="C351">
        <v>1</v>
      </c>
      <c r="D351">
        <v>12</v>
      </c>
      <c r="E351">
        <v>39.567</v>
      </c>
      <c r="F351">
        <f t="shared" si="5"/>
        <v>2.6589024000000006</v>
      </c>
    </row>
    <row r="352" spans="1:6" x14ac:dyDescent="0.2">
      <c r="A352">
        <v>502</v>
      </c>
      <c r="B352">
        <v>1978</v>
      </c>
      <c r="C352">
        <v>1</v>
      </c>
      <c r="D352">
        <v>13</v>
      </c>
      <c r="E352">
        <v>44.77</v>
      </c>
      <c r="F352">
        <f t="shared" si="5"/>
        <v>3.008544000000001</v>
      </c>
    </row>
    <row r="353" spans="1:6" x14ac:dyDescent="0.2">
      <c r="A353">
        <v>502</v>
      </c>
      <c r="B353">
        <v>1978</v>
      </c>
      <c r="C353">
        <v>1</v>
      </c>
      <c r="D353">
        <v>14</v>
      </c>
      <c r="E353">
        <v>35.695</v>
      </c>
      <c r="F353">
        <f t="shared" si="5"/>
        <v>2.3987040000000004</v>
      </c>
    </row>
    <row r="354" spans="1:6" x14ac:dyDescent="0.2">
      <c r="A354">
        <v>502</v>
      </c>
      <c r="B354">
        <v>1978</v>
      </c>
      <c r="C354">
        <v>2</v>
      </c>
      <c r="D354">
        <v>1</v>
      </c>
      <c r="E354">
        <v>19.239000000000001</v>
      </c>
      <c r="F354">
        <f t="shared" si="5"/>
        <v>1.2928608000000004</v>
      </c>
    </row>
    <row r="355" spans="1:6" x14ac:dyDescent="0.2">
      <c r="A355">
        <v>502</v>
      </c>
      <c r="B355">
        <v>1978</v>
      </c>
      <c r="C355">
        <v>2</v>
      </c>
      <c r="D355">
        <v>2</v>
      </c>
      <c r="E355">
        <v>21.295999999999999</v>
      </c>
      <c r="F355">
        <f t="shared" si="5"/>
        <v>1.4310912</v>
      </c>
    </row>
    <row r="356" spans="1:6" x14ac:dyDescent="0.2">
      <c r="A356">
        <v>502</v>
      </c>
      <c r="B356">
        <v>1978</v>
      </c>
      <c r="C356">
        <v>2</v>
      </c>
      <c r="D356">
        <v>3</v>
      </c>
      <c r="E356">
        <v>24.684000000000001</v>
      </c>
      <c r="F356">
        <f t="shared" si="5"/>
        <v>1.6587648000000002</v>
      </c>
    </row>
    <row r="357" spans="1:6" x14ac:dyDescent="0.2">
      <c r="A357">
        <v>502</v>
      </c>
      <c r="B357">
        <v>1978</v>
      </c>
      <c r="C357">
        <v>2</v>
      </c>
      <c r="D357">
        <v>4</v>
      </c>
      <c r="E357">
        <v>34.243000000000002</v>
      </c>
      <c r="F357">
        <f t="shared" si="5"/>
        <v>2.3011296000000003</v>
      </c>
    </row>
    <row r="358" spans="1:6" x14ac:dyDescent="0.2">
      <c r="A358">
        <v>502</v>
      </c>
      <c r="B358">
        <v>1978</v>
      </c>
      <c r="C358">
        <v>2</v>
      </c>
      <c r="D358">
        <v>5</v>
      </c>
      <c r="E358">
        <v>38.962000000000003</v>
      </c>
      <c r="F358">
        <f t="shared" si="5"/>
        <v>2.6182464000000003</v>
      </c>
    </row>
    <row r="359" spans="1:6" x14ac:dyDescent="0.2">
      <c r="A359">
        <v>502</v>
      </c>
      <c r="B359">
        <v>1978</v>
      </c>
      <c r="C359">
        <v>2</v>
      </c>
      <c r="D359">
        <v>6</v>
      </c>
      <c r="E359">
        <v>44.164999999999999</v>
      </c>
      <c r="F359">
        <f t="shared" si="5"/>
        <v>2.9678880000000003</v>
      </c>
    </row>
    <row r="360" spans="1:6" x14ac:dyDescent="0.2">
      <c r="A360">
        <v>502</v>
      </c>
      <c r="B360">
        <v>1978</v>
      </c>
      <c r="C360">
        <v>2</v>
      </c>
      <c r="D360">
        <v>7</v>
      </c>
      <c r="E360">
        <v>50.698999999999998</v>
      </c>
      <c r="F360">
        <f t="shared" si="5"/>
        <v>3.4069728000000006</v>
      </c>
    </row>
    <row r="361" spans="1:6" x14ac:dyDescent="0.2">
      <c r="A361">
        <v>502</v>
      </c>
      <c r="B361">
        <v>1978</v>
      </c>
      <c r="C361">
        <v>2</v>
      </c>
      <c r="D361">
        <v>8</v>
      </c>
      <c r="E361">
        <v>36.420999999999999</v>
      </c>
      <c r="F361">
        <f t="shared" si="5"/>
        <v>2.4474912</v>
      </c>
    </row>
    <row r="362" spans="1:6" x14ac:dyDescent="0.2">
      <c r="A362">
        <v>502</v>
      </c>
      <c r="B362">
        <v>1978</v>
      </c>
      <c r="C362">
        <v>2</v>
      </c>
      <c r="D362">
        <v>9</v>
      </c>
      <c r="E362">
        <v>42.228999999999999</v>
      </c>
      <c r="F362">
        <f t="shared" si="5"/>
        <v>2.8377887999999998</v>
      </c>
    </row>
    <row r="363" spans="1:6" x14ac:dyDescent="0.2">
      <c r="A363">
        <v>502</v>
      </c>
      <c r="B363">
        <v>1978</v>
      </c>
      <c r="C363">
        <v>2</v>
      </c>
      <c r="D363">
        <v>10</v>
      </c>
      <c r="E363">
        <v>42.35</v>
      </c>
      <c r="F363">
        <f t="shared" si="5"/>
        <v>2.84592</v>
      </c>
    </row>
    <row r="364" spans="1:6" x14ac:dyDescent="0.2">
      <c r="A364">
        <v>502</v>
      </c>
      <c r="B364">
        <v>1978</v>
      </c>
      <c r="C364">
        <v>2</v>
      </c>
      <c r="D364">
        <v>11</v>
      </c>
      <c r="E364">
        <v>39.688000000000002</v>
      </c>
      <c r="F364">
        <f t="shared" si="5"/>
        <v>2.6670336000000008</v>
      </c>
    </row>
    <row r="365" spans="1:6" x14ac:dyDescent="0.2">
      <c r="A365">
        <v>502</v>
      </c>
      <c r="B365">
        <v>1978</v>
      </c>
      <c r="C365">
        <v>2</v>
      </c>
      <c r="D365">
        <v>12</v>
      </c>
      <c r="E365">
        <v>43.802</v>
      </c>
      <c r="F365">
        <f t="shared" si="5"/>
        <v>2.9434944000000001</v>
      </c>
    </row>
    <row r="366" spans="1:6" x14ac:dyDescent="0.2">
      <c r="A366">
        <v>502</v>
      </c>
      <c r="B366">
        <v>1978</v>
      </c>
      <c r="C366">
        <v>2</v>
      </c>
      <c r="D366">
        <v>13</v>
      </c>
      <c r="E366">
        <v>51.304000000000002</v>
      </c>
      <c r="F366">
        <f t="shared" si="5"/>
        <v>3.4476288000000004</v>
      </c>
    </row>
    <row r="367" spans="1:6" x14ac:dyDescent="0.2">
      <c r="A367">
        <v>502</v>
      </c>
      <c r="B367">
        <v>1978</v>
      </c>
      <c r="C367">
        <v>2</v>
      </c>
      <c r="D367">
        <v>14</v>
      </c>
      <c r="E367">
        <v>37.752000000000002</v>
      </c>
      <c r="F367">
        <f t="shared" si="5"/>
        <v>2.5369344000000007</v>
      </c>
    </row>
    <row r="368" spans="1:6" x14ac:dyDescent="0.2">
      <c r="A368">
        <v>502</v>
      </c>
      <c r="B368">
        <v>1978</v>
      </c>
      <c r="C368">
        <v>3</v>
      </c>
      <c r="D368">
        <v>1</v>
      </c>
      <c r="E368">
        <v>20.327999999999999</v>
      </c>
      <c r="F368">
        <f t="shared" si="5"/>
        <v>1.3660416000000002</v>
      </c>
    </row>
    <row r="369" spans="1:6" x14ac:dyDescent="0.2">
      <c r="A369">
        <v>502</v>
      </c>
      <c r="B369">
        <v>1978</v>
      </c>
      <c r="C369">
        <v>3</v>
      </c>
      <c r="D369">
        <v>2</v>
      </c>
      <c r="E369">
        <v>21.658999999999999</v>
      </c>
      <c r="F369">
        <f t="shared" si="5"/>
        <v>1.4554848000000002</v>
      </c>
    </row>
    <row r="370" spans="1:6" x14ac:dyDescent="0.2">
      <c r="A370">
        <v>502</v>
      </c>
      <c r="B370">
        <v>1978</v>
      </c>
      <c r="C370">
        <v>3</v>
      </c>
      <c r="D370">
        <v>3</v>
      </c>
      <c r="E370">
        <v>27.466999999999999</v>
      </c>
      <c r="F370">
        <f t="shared" si="5"/>
        <v>1.8457824</v>
      </c>
    </row>
    <row r="371" spans="1:6" x14ac:dyDescent="0.2">
      <c r="A371">
        <v>502</v>
      </c>
      <c r="B371">
        <v>1978</v>
      </c>
      <c r="C371">
        <v>3</v>
      </c>
      <c r="D371">
        <v>4</v>
      </c>
      <c r="E371">
        <v>34.484999999999999</v>
      </c>
      <c r="F371">
        <f t="shared" si="5"/>
        <v>2.3173920000000003</v>
      </c>
    </row>
    <row r="372" spans="1:6" x14ac:dyDescent="0.2">
      <c r="A372">
        <v>502</v>
      </c>
      <c r="B372">
        <v>1978</v>
      </c>
      <c r="C372">
        <v>3</v>
      </c>
      <c r="D372">
        <v>5</v>
      </c>
      <c r="E372">
        <v>36.542000000000002</v>
      </c>
      <c r="F372">
        <f t="shared" si="5"/>
        <v>2.4556224000000002</v>
      </c>
    </row>
    <row r="373" spans="1:6" x14ac:dyDescent="0.2">
      <c r="A373">
        <v>502</v>
      </c>
      <c r="B373">
        <v>1978</v>
      </c>
      <c r="C373">
        <v>3</v>
      </c>
      <c r="D373">
        <v>6</v>
      </c>
      <c r="E373">
        <v>45.496000000000002</v>
      </c>
      <c r="F373">
        <f t="shared" si="5"/>
        <v>3.0573312000000006</v>
      </c>
    </row>
    <row r="374" spans="1:6" x14ac:dyDescent="0.2">
      <c r="A374">
        <v>502</v>
      </c>
      <c r="B374">
        <v>1978</v>
      </c>
      <c r="C374">
        <v>3</v>
      </c>
      <c r="D374">
        <v>7</v>
      </c>
      <c r="E374">
        <v>14.52</v>
      </c>
      <c r="F374">
        <f t="shared" si="5"/>
        <v>0.97574400000000006</v>
      </c>
    </row>
    <row r="375" spans="1:6" x14ac:dyDescent="0.2">
      <c r="A375">
        <v>502</v>
      </c>
      <c r="B375">
        <v>1978</v>
      </c>
      <c r="C375">
        <v>3</v>
      </c>
      <c r="D375">
        <v>8</v>
      </c>
      <c r="E375">
        <v>40.171999999999997</v>
      </c>
      <c r="F375">
        <f t="shared" si="5"/>
        <v>2.6995583999999999</v>
      </c>
    </row>
    <row r="376" spans="1:6" x14ac:dyDescent="0.2">
      <c r="A376">
        <v>502</v>
      </c>
      <c r="B376">
        <v>1978</v>
      </c>
      <c r="C376">
        <v>3</v>
      </c>
      <c r="D376">
        <v>9</v>
      </c>
      <c r="E376">
        <v>21.175000000000001</v>
      </c>
      <c r="F376">
        <f t="shared" si="5"/>
        <v>1.42296</v>
      </c>
    </row>
    <row r="377" spans="1:6" x14ac:dyDescent="0.2">
      <c r="A377">
        <v>502</v>
      </c>
      <c r="B377">
        <v>1978</v>
      </c>
      <c r="C377">
        <v>3</v>
      </c>
      <c r="D377">
        <v>10</v>
      </c>
      <c r="E377">
        <v>37.389000000000003</v>
      </c>
      <c r="F377">
        <f t="shared" si="5"/>
        <v>2.5125408</v>
      </c>
    </row>
    <row r="378" spans="1:6" x14ac:dyDescent="0.2">
      <c r="A378">
        <v>502</v>
      </c>
      <c r="B378">
        <v>1978</v>
      </c>
      <c r="C378">
        <v>3</v>
      </c>
      <c r="D378">
        <v>11</v>
      </c>
      <c r="E378">
        <v>38.478000000000002</v>
      </c>
      <c r="F378">
        <f t="shared" si="5"/>
        <v>2.5857216000000007</v>
      </c>
    </row>
    <row r="379" spans="1:6" x14ac:dyDescent="0.2">
      <c r="A379">
        <v>502</v>
      </c>
      <c r="B379">
        <v>1978</v>
      </c>
      <c r="C379">
        <v>3</v>
      </c>
      <c r="D379">
        <v>12</v>
      </c>
      <c r="E379">
        <v>38.115000000000002</v>
      </c>
      <c r="F379">
        <f t="shared" si="5"/>
        <v>2.5613280000000005</v>
      </c>
    </row>
    <row r="380" spans="1:6" x14ac:dyDescent="0.2">
      <c r="A380">
        <v>502</v>
      </c>
      <c r="B380">
        <v>1978</v>
      </c>
      <c r="C380">
        <v>3</v>
      </c>
      <c r="D380">
        <v>13</v>
      </c>
      <c r="E380">
        <v>45.859000000000002</v>
      </c>
      <c r="F380">
        <f t="shared" si="5"/>
        <v>3.0817248000000004</v>
      </c>
    </row>
    <row r="381" spans="1:6" x14ac:dyDescent="0.2">
      <c r="A381">
        <v>502</v>
      </c>
      <c r="B381">
        <v>1978</v>
      </c>
      <c r="C381">
        <v>3</v>
      </c>
      <c r="D381">
        <v>14</v>
      </c>
      <c r="E381">
        <v>39.325000000000003</v>
      </c>
      <c r="F381">
        <f t="shared" si="5"/>
        <v>2.6426400000000005</v>
      </c>
    </row>
    <row r="382" spans="1:6" x14ac:dyDescent="0.2">
      <c r="A382">
        <v>502</v>
      </c>
      <c r="B382">
        <v>1978</v>
      </c>
      <c r="C382">
        <v>4</v>
      </c>
      <c r="D382">
        <v>1</v>
      </c>
      <c r="E382">
        <v>23.474</v>
      </c>
      <c r="F382">
        <f t="shared" si="5"/>
        <v>1.5774528000000003</v>
      </c>
    </row>
    <row r="383" spans="1:6" x14ac:dyDescent="0.2">
      <c r="A383">
        <v>502</v>
      </c>
      <c r="B383">
        <v>1978</v>
      </c>
      <c r="C383">
        <v>4</v>
      </c>
      <c r="D383">
        <v>2</v>
      </c>
      <c r="E383">
        <v>21.658999999999999</v>
      </c>
      <c r="F383">
        <f t="shared" si="5"/>
        <v>1.4554848000000002</v>
      </c>
    </row>
    <row r="384" spans="1:6" x14ac:dyDescent="0.2">
      <c r="A384">
        <v>502</v>
      </c>
      <c r="B384">
        <v>1978</v>
      </c>
      <c r="C384">
        <v>4</v>
      </c>
      <c r="D384">
        <v>3</v>
      </c>
      <c r="E384">
        <v>31.46</v>
      </c>
      <c r="F384">
        <f t="shared" si="5"/>
        <v>2.1141120000000004</v>
      </c>
    </row>
    <row r="385" spans="1:6" x14ac:dyDescent="0.2">
      <c r="A385">
        <v>502</v>
      </c>
      <c r="B385">
        <v>1978</v>
      </c>
      <c r="C385">
        <v>4</v>
      </c>
      <c r="D385">
        <v>4</v>
      </c>
      <c r="E385">
        <v>35.090000000000003</v>
      </c>
      <c r="F385">
        <f t="shared" si="5"/>
        <v>2.3580480000000001</v>
      </c>
    </row>
    <row r="386" spans="1:6" x14ac:dyDescent="0.2">
      <c r="A386">
        <v>502</v>
      </c>
      <c r="B386">
        <v>1978</v>
      </c>
      <c r="C386">
        <v>4</v>
      </c>
      <c r="D386">
        <v>5</v>
      </c>
      <c r="E386">
        <v>44.164999999999999</v>
      </c>
      <c r="F386">
        <f t="shared" si="5"/>
        <v>2.9678880000000003</v>
      </c>
    </row>
    <row r="387" spans="1:6" x14ac:dyDescent="0.2">
      <c r="A387">
        <v>502</v>
      </c>
      <c r="B387">
        <v>1978</v>
      </c>
      <c r="C387">
        <v>4</v>
      </c>
      <c r="D387">
        <v>6</v>
      </c>
      <c r="E387">
        <v>44.77</v>
      </c>
      <c r="F387">
        <f t="shared" si="5"/>
        <v>3.008544000000001</v>
      </c>
    </row>
    <row r="388" spans="1:6" x14ac:dyDescent="0.2">
      <c r="A388">
        <v>502</v>
      </c>
      <c r="B388">
        <v>1978</v>
      </c>
      <c r="C388">
        <v>4</v>
      </c>
      <c r="D388">
        <v>7</v>
      </c>
      <c r="E388">
        <v>46.585000000000001</v>
      </c>
      <c r="F388">
        <f t="shared" si="5"/>
        <v>3.130512</v>
      </c>
    </row>
    <row r="389" spans="1:6" x14ac:dyDescent="0.2">
      <c r="A389">
        <v>502</v>
      </c>
      <c r="B389">
        <v>1978</v>
      </c>
      <c r="C389">
        <v>4</v>
      </c>
      <c r="D389">
        <v>8</v>
      </c>
      <c r="E389">
        <v>41.381999999999998</v>
      </c>
      <c r="F389">
        <f t="shared" ref="F389:F452" si="6">(E389*60*1.12)/1000</f>
        <v>2.7808704000000004</v>
      </c>
    </row>
    <row r="390" spans="1:6" x14ac:dyDescent="0.2">
      <c r="A390">
        <v>502</v>
      </c>
      <c r="B390">
        <v>1978</v>
      </c>
      <c r="C390">
        <v>4</v>
      </c>
      <c r="D390">
        <v>9</v>
      </c>
      <c r="E390">
        <v>38.235999999999997</v>
      </c>
      <c r="F390">
        <f t="shared" si="6"/>
        <v>2.5694592000000003</v>
      </c>
    </row>
    <row r="391" spans="1:6" x14ac:dyDescent="0.2">
      <c r="A391">
        <v>502</v>
      </c>
      <c r="B391">
        <v>1978</v>
      </c>
      <c r="C391">
        <v>4</v>
      </c>
      <c r="D391">
        <v>10</v>
      </c>
      <c r="E391">
        <v>36.662999999999997</v>
      </c>
      <c r="F391">
        <f t="shared" si="6"/>
        <v>2.4637536</v>
      </c>
    </row>
    <row r="392" spans="1:6" x14ac:dyDescent="0.2">
      <c r="A392">
        <v>502</v>
      </c>
      <c r="B392">
        <v>1978</v>
      </c>
      <c r="C392">
        <v>4</v>
      </c>
      <c r="D392">
        <v>11</v>
      </c>
      <c r="E392">
        <v>41.624000000000002</v>
      </c>
      <c r="F392">
        <f t="shared" si="6"/>
        <v>2.7971328000000004</v>
      </c>
    </row>
    <row r="393" spans="1:6" x14ac:dyDescent="0.2">
      <c r="A393">
        <v>502</v>
      </c>
      <c r="B393">
        <v>1978</v>
      </c>
      <c r="C393">
        <v>4</v>
      </c>
      <c r="D393">
        <v>12</v>
      </c>
      <c r="E393">
        <v>39.567</v>
      </c>
      <c r="F393">
        <f t="shared" si="6"/>
        <v>2.6589024000000006</v>
      </c>
    </row>
    <row r="394" spans="1:6" x14ac:dyDescent="0.2">
      <c r="A394">
        <v>502</v>
      </c>
      <c r="B394">
        <v>1978</v>
      </c>
      <c r="C394">
        <v>4</v>
      </c>
      <c r="D394">
        <v>13</v>
      </c>
      <c r="E394">
        <v>47.673999999999999</v>
      </c>
      <c r="F394">
        <f t="shared" si="6"/>
        <v>3.2036928000000002</v>
      </c>
    </row>
    <row r="395" spans="1:6" x14ac:dyDescent="0.2">
      <c r="A395">
        <v>502</v>
      </c>
      <c r="B395">
        <v>1978</v>
      </c>
      <c r="C395">
        <v>4</v>
      </c>
      <c r="D395">
        <v>14</v>
      </c>
      <c r="E395">
        <v>42.35</v>
      </c>
      <c r="F395">
        <f t="shared" si="6"/>
        <v>2.84592</v>
      </c>
    </row>
    <row r="396" spans="1:6" x14ac:dyDescent="0.2">
      <c r="A396">
        <v>502</v>
      </c>
      <c r="B396">
        <v>1979</v>
      </c>
      <c r="C396">
        <v>1</v>
      </c>
      <c r="D396">
        <v>1</v>
      </c>
      <c r="E396">
        <v>38.22</v>
      </c>
      <c r="F396">
        <f t="shared" si="6"/>
        <v>2.568384</v>
      </c>
    </row>
    <row r="397" spans="1:6" x14ac:dyDescent="0.2">
      <c r="A397">
        <v>502</v>
      </c>
      <c r="B397">
        <v>1979</v>
      </c>
      <c r="C397">
        <v>1</v>
      </c>
      <c r="D397">
        <v>2</v>
      </c>
      <c r="E397">
        <v>25.48</v>
      </c>
      <c r="F397">
        <f t="shared" si="6"/>
        <v>1.712256</v>
      </c>
    </row>
    <row r="398" spans="1:6" x14ac:dyDescent="0.2">
      <c r="A398">
        <v>502</v>
      </c>
      <c r="B398">
        <v>1979</v>
      </c>
      <c r="C398">
        <v>1</v>
      </c>
      <c r="D398">
        <v>3</v>
      </c>
      <c r="E398">
        <v>43.68</v>
      </c>
      <c r="F398">
        <f t="shared" si="6"/>
        <v>2.9352960000000001</v>
      </c>
    </row>
    <row r="399" spans="1:6" x14ac:dyDescent="0.2">
      <c r="A399">
        <v>502</v>
      </c>
      <c r="B399">
        <v>1979</v>
      </c>
      <c r="C399">
        <v>1</v>
      </c>
      <c r="D399">
        <v>4</v>
      </c>
      <c r="E399">
        <v>29.48</v>
      </c>
      <c r="F399">
        <f t="shared" si="6"/>
        <v>1.9810560000000002</v>
      </c>
    </row>
    <row r="400" spans="1:6" x14ac:dyDescent="0.2">
      <c r="A400">
        <v>502</v>
      </c>
      <c r="B400">
        <v>1979</v>
      </c>
      <c r="C400">
        <v>1</v>
      </c>
      <c r="D400">
        <v>5</v>
      </c>
      <c r="E400">
        <v>29.12</v>
      </c>
      <c r="F400">
        <f t="shared" si="6"/>
        <v>1.9568640000000002</v>
      </c>
    </row>
    <row r="401" spans="1:6" x14ac:dyDescent="0.2">
      <c r="A401">
        <v>502</v>
      </c>
      <c r="B401">
        <v>1979</v>
      </c>
      <c r="C401">
        <v>1</v>
      </c>
      <c r="D401">
        <v>6</v>
      </c>
      <c r="E401">
        <v>45.5</v>
      </c>
      <c r="F401">
        <f t="shared" si="6"/>
        <v>3.0576000000000003</v>
      </c>
    </row>
    <row r="402" spans="1:6" x14ac:dyDescent="0.2">
      <c r="A402">
        <v>502</v>
      </c>
      <c r="B402">
        <v>1979</v>
      </c>
      <c r="C402">
        <v>1</v>
      </c>
      <c r="D402">
        <v>7</v>
      </c>
      <c r="E402">
        <v>31.85</v>
      </c>
      <c r="F402">
        <f t="shared" si="6"/>
        <v>2.14032</v>
      </c>
    </row>
    <row r="403" spans="1:6" x14ac:dyDescent="0.2">
      <c r="A403">
        <v>502</v>
      </c>
      <c r="B403">
        <v>1979</v>
      </c>
      <c r="C403">
        <v>1</v>
      </c>
      <c r="D403">
        <v>8</v>
      </c>
      <c r="E403">
        <v>37.49</v>
      </c>
      <c r="F403">
        <f t="shared" si="6"/>
        <v>2.5193280000000002</v>
      </c>
    </row>
    <row r="404" spans="1:6" x14ac:dyDescent="0.2">
      <c r="A404">
        <v>502</v>
      </c>
      <c r="B404">
        <v>1979</v>
      </c>
      <c r="C404">
        <v>1</v>
      </c>
      <c r="D404">
        <v>9</v>
      </c>
      <c r="E404">
        <v>47.32</v>
      </c>
      <c r="F404">
        <f t="shared" si="6"/>
        <v>3.1799040000000001</v>
      </c>
    </row>
    <row r="405" spans="1:6" x14ac:dyDescent="0.2">
      <c r="A405">
        <v>502</v>
      </c>
      <c r="B405">
        <v>1979</v>
      </c>
      <c r="C405">
        <v>1</v>
      </c>
      <c r="D405">
        <v>10</v>
      </c>
      <c r="E405">
        <v>21.48</v>
      </c>
      <c r="F405">
        <f t="shared" si="6"/>
        <v>1.4434560000000001</v>
      </c>
    </row>
    <row r="406" spans="1:6" x14ac:dyDescent="0.2">
      <c r="A406">
        <v>502</v>
      </c>
      <c r="B406">
        <v>1979</v>
      </c>
      <c r="C406">
        <v>1</v>
      </c>
      <c r="D406">
        <v>11</v>
      </c>
      <c r="E406">
        <v>19.66</v>
      </c>
      <c r="F406">
        <f t="shared" si="6"/>
        <v>1.3211520000000001</v>
      </c>
    </row>
    <row r="407" spans="1:6" x14ac:dyDescent="0.2">
      <c r="A407">
        <v>502</v>
      </c>
      <c r="B407">
        <v>1979</v>
      </c>
      <c r="C407">
        <v>1</v>
      </c>
      <c r="D407">
        <v>12</v>
      </c>
      <c r="E407">
        <v>27.12</v>
      </c>
      <c r="F407">
        <f t="shared" si="6"/>
        <v>1.8224640000000001</v>
      </c>
    </row>
    <row r="408" spans="1:6" x14ac:dyDescent="0.2">
      <c r="A408">
        <v>502</v>
      </c>
      <c r="B408">
        <v>1979</v>
      </c>
      <c r="C408">
        <v>1</v>
      </c>
      <c r="D408">
        <v>13</v>
      </c>
      <c r="E408">
        <v>50.96</v>
      </c>
      <c r="F408">
        <f t="shared" si="6"/>
        <v>3.424512</v>
      </c>
    </row>
    <row r="409" spans="1:6" x14ac:dyDescent="0.2">
      <c r="A409">
        <v>502</v>
      </c>
      <c r="B409">
        <v>1979</v>
      </c>
      <c r="C409">
        <v>1</v>
      </c>
      <c r="D409">
        <v>14</v>
      </c>
      <c r="E409">
        <v>44.59</v>
      </c>
      <c r="F409">
        <f t="shared" si="6"/>
        <v>2.9964480000000004</v>
      </c>
    </row>
    <row r="410" spans="1:6" x14ac:dyDescent="0.2">
      <c r="A410">
        <v>502</v>
      </c>
      <c r="B410">
        <v>1979</v>
      </c>
      <c r="C410">
        <v>2</v>
      </c>
      <c r="D410">
        <v>1</v>
      </c>
      <c r="E410">
        <v>45.68</v>
      </c>
      <c r="F410">
        <f t="shared" si="6"/>
        <v>3.0696960000000004</v>
      </c>
    </row>
    <row r="411" spans="1:6" x14ac:dyDescent="0.2">
      <c r="A411">
        <v>502</v>
      </c>
      <c r="B411">
        <v>1979</v>
      </c>
      <c r="C411">
        <v>2</v>
      </c>
      <c r="D411">
        <v>2</v>
      </c>
      <c r="E411">
        <v>41.68</v>
      </c>
      <c r="F411">
        <f t="shared" si="6"/>
        <v>2.8008960000000007</v>
      </c>
    </row>
    <row r="412" spans="1:6" x14ac:dyDescent="0.2">
      <c r="A412">
        <v>502</v>
      </c>
      <c r="B412">
        <v>1979</v>
      </c>
      <c r="C412">
        <v>2</v>
      </c>
      <c r="D412">
        <v>3</v>
      </c>
      <c r="E412">
        <v>45.5</v>
      </c>
      <c r="F412">
        <f t="shared" si="6"/>
        <v>3.0576000000000003</v>
      </c>
    </row>
    <row r="413" spans="1:6" x14ac:dyDescent="0.2">
      <c r="A413">
        <v>502</v>
      </c>
      <c r="B413">
        <v>1979</v>
      </c>
      <c r="C413">
        <v>2</v>
      </c>
      <c r="D413">
        <v>4</v>
      </c>
      <c r="E413">
        <v>47.32</v>
      </c>
      <c r="F413">
        <f t="shared" si="6"/>
        <v>3.1799040000000001</v>
      </c>
    </row>
    <row r="414" spans="1:6" x14ac:dyDescent="0.2">
      <c r="A414">
        <v>502</v>
      </c>
      <c r="B414">
        <v>1979</v>
      </c>
      <c r="C414">
        <v>2</v>
      </c>
      <c r="D414">
        <v>5</v>
      </c>
      <c r="E414">
        <v>42.41</v>
      </c>
      <c r="F414">
        <f t="shared" si="6"/>
        <v>2.849952</v>
      </c>
    </row>
    <row r="415" spans="1:6" x14ac:dyDescent="0.2">
      <c r="A415">
        <v>502</v>
      </c>
      <c r="B415">
        <v>1979</v>
      </c>
      <c r="C415">
        <v>2</v>
      </c>
      <c r="D415">
        <v>6</v>
      </c>
      <c r="E415">
        <v>41.13</v>
      </c>
      <c r="F415">
        <f t="shared" si="6"/>
        <v>2.7639360000000006</v>
      </c>
    </row>
    <row r="416" spans="1:6" x14ac:dyDescent="0.2">
      <c r="A416">
        <v>502</v>
      </c>
      <c r="B416">
        <v>1979</v>
      </c>
      <c r="C416">
        <v>2</v>
      </c>
      <c r="D416">
        <v>7</v>
      </c>
      <c r="E416">
        <v>40.4</v>
      </c>
      <c r="F416">
        <f t="shared" si="6"/>
        <v>2.71488</v>
      </c>
    </row>
    <row r="417" spans="1:6" x14ac:dyDescent="0.2">
      <c r="A417">
        <v>502</v>
      </c>
      <c r="B417">
        <v>1979</v>
      </c>
      <c r="C417">
        <v>2</v>
      </c>
      <c r="D417">
        <v>8</v>
      </c>
      <c r="E417">
        <v>40.4</v>
      </c>
      <c r="F417">
        <f t="shared" si="6"/>
        <v>2.71488</v>
      </c>
    </row>
    <row r="418" spans="1:6" x14ac:dyDescent="0.2">
      <c r="A418">
        <v>502</v>
      </c>
      <c r="B418">
        <v>1979</v>
      </c>
      <c r="C418">
        <v>2</v>
      </c>
      <c r="D418">
        <v>9</v>
      </c>
      <c r="E418">
        <v>47.32</v>
      </c>
      <c r="F418">
        <f t="shared" si="6"/>
        <v>3.1799040000000001</v>
      </c>
    </row>
    <row r="419" spans="1:6" x14ac:dyDescent="0.2">
      <c r="A419">
        <v>502</v>
      </c>
      <c r="B419">
        <v>1979</v>
      </c>
      <c r="C419">
        <v>2</v>
      </c>
      <c r="D419">
        <v>10</v>
      </c>
      <c r="E419">
        <v>45.5</v>
      </c>
      <c r="F419">
        <f t="shared" si="6"/>
        <v>3.0576000000000003</v>
      </c>
    </row>
    <row r="420" spans="1:6" x14ac:dyDescent="0.2">
      <c r="A420">
        <v>502</v>
      </c>
      <c r="B420">
        <v>1979</v>
      </c>
      <c r="C420">
        <v>2</v>
      </c>
      <c r="D420">
        <v>11</v>
      </c>
      <c r="E420">
        <v>46.41</v>
      </c>
      <c r="F420">
        <f t="shared" si="6"/>
        <v>3.1187520000000002</v>
      </c>
    </row>
    <row r="421" spans="1:6" x14ac:dyDescent="0.2">
      <c r="A421">
        <v>502</v>
      </c>
      <c r="B421">
        <v>1979</v>
      </c>
      <c r="C421">
        <v>2</v>
      </c>
      <c r="D421">
        <v>12</v>
      </c>
      <c r="E421">
        <v>32.76</v>
      </c>
      <c r="F421">
        <f t="shared" si="6"/>
        <v>2.2014720000000003</v>
      </c>
    </row>
    <row r="422" spans="1:6" x14ac:dyDescent="0.2">
      <c r="A422">
        <v>502</v>
      </c>
      <c r="B422">
        <v>1979</v>
      </c>
      <c r="C422">
        <v>2</v>
      </c>
      <c r="D422">
        <v>13</v>
      </c>
      <c r="E422">
        <v>22.2</v>
      </c>
      <c r="F422">
        <f t="shared" si="6"/>
        <v>1.4918400000000001</v>
      </c>
    </row>
    <row r="423" spans="1:6" x14ac:dyDescent="0.2">
      <c r="A423">
        <v>502</v>
      </c>
      <c r="B423">
        <v>1979</v>
      </c>
      <c r="C423">
        <v>2</v>
      </c>
      <c r="D423">
        <v>14</v>
      </c>
      <c r="E423">
        <v>42.77</v>
      </c>
      <c r="F423">
        <f t="shared" si="6"/>
        <v>2.8741440000000007</v>
      </c>
    </row>
    <row r="424" spans="1:6" x14ac:dyDescent="0.2">
      <c r="A424">
        <v>502</v>
      </c>
      <c r="B424">
        <v>1979</v>
      </c>
      <c r="C424">
        <v>3</v>
      </c>
      <c r="D424">
        <v>1</v>
      </c>
      <c r="E424">
        <v>38.4</v>
      </c>
      <c r="F424">
        <f t="shared" si="6"/>
        <v>2.5804800000000006</v>
      </c>
    </row>
    <row r="425" spans="1:6" x14ac:dyDescent="0.2">
      <c r="A425">
        <v>502</v>
      </c>
      <c r="B425">
        <v>1979</v>
      </c>
      <c r="C425">
        <v>3</v>
      </c>
      <c r="D425">
        <v>2</v>
      </c>
      <c r="E425">
        <v>42.04</v>
      </c>
      <c r="F425">
        <f t="shared" si="6"/>
        <v>2.825088</v>
      </c>
    </row>
    <row r="426" spans="1:6" x14ac:dyDescent="0.2">
      <c r="A426">
        <v>502</v>
      </c>
      <c r="B426">
        <v>1979</v>
      </c>
      <c r="C426">
        <v>3</v>
      </c>
      <c r="D426">
        <v>3</v>
      </c>
      <c r="E426">
        <v>43.13</v>
      </c>
      <c r="F426">
        <f t="shared" si="6"/>
        <v>2.8983360000000009</v>
      </c>
    </row>
    <row r="427" spans="1:6" x14ac:dyDescent="0.2">
      <c r="A427">
        <v>502</v>
      </c>
      <c r="B427">
        <v>1979</v>
      </c>
      <c r="C427">
        <v>3</v>
      </c>
      <c r="D427">
        <v>4</v>
      </c>
      <c r="E427">
        <v>44.95</v>
      </c>
      <c r="F427">
        <f t="shared" si="6"/>
        <v>3.0206400000000002</v>
      </c>
    </row>
    <row r="428" spans="1:6" x14ac:dyDescent="0.2">
      <c r="A428">
        <v>502</v>
      </c>
      <c r="B428">
        <v>1979</v>
      </c>
      <c r="C428">
        <v>3</v>
      </c>
      <c r="D428">
        <v>5</v>
      </c>
      <c r="E428">
        <v>40.22</v>
      </c>
      <c r="F428">
        <f t="shared" si="6"/>
        <v>2.7027840000000003</v>
      </c>
    </row>
    <row r="429" spans="1:6" x14ac:dyDescent="0.2">
      <c r="A429">
        <v>502</v>
      </c>
      <c r="B429">
        <v>1979</v>
      </c>
      <c r="C429">
        <v>3</v>
      </c>
      <c r="D429">
        <v>6</v>
      </c>
      <c r="E429">
        <v>38.22</v>
      </c>
      <c r="F429">
        <f t="shared" si="6"/>
        <v>2.568384</v>
      </c>
    </row>
    <row r="430" spans="1:6" x14ac:dyDescent="0.2">
      <c r="A430">
        <v>502</v>
      </c>
      <c r="B430">
        <v>1979</v>
      </c>
      <c r="C430">
        <v>3</v>
      </c>
      <c r="D430">
        <v>7</v>
      </c>
      <c r="E430">
        <v>43.13</v>
      </c>
      <c r="F430">
        <f t="shared" si="6"/>
        <v>2.8983360000000009</v>
      </c>
    </row>
    <row r="431" spans="1:6" x14ac:dyDescent="0.2">
      <c r="A431">
        <v>502</v>
      </c>
      <c r="B431">
        <v>1979</v>
      </c>
      <c r="C431">
        <v>3</v>
      </c>
      <c r="D431">
        <v>8</v>
      </c>
      <c r="E431">
        <v>18.38</v>
      </c>
      <c r="F431">
        <f t="shared" si="6"/>
        <v>1.235136</v>
      </c>
    </row>
    <row r="432" spans="1:6" x14ac:dyDescent="0.2">
      <c r="A432">
        <v>502</v>
      </c>
      <c r="B432">
        <v>1979</v>
      </c>
      <c r="C432">
        <v>3</v>
      </c>
      <c r="D432">
        <v>9</v>
      </c>
      <c r="E432">
        <v>43.86</v>
      </c>
      <c r="F432">
        <f t="shared" si="6"/>
        <v>2.9473920000000002</v>
      </c>
    </row>
    <row r="433" spans="1:6" x14ac:dyDescent="0.2">
      <c r="A433">
        <v>502</v>
      </c>
      <c r="B433">
        <v>1979</v>
      </c>
      <c r="C433">
        <v>3</v>
      </c>
      <c r="D433">
        <v>10</v>
      </c>
      <c r="E433">
        <v>41.68</v>
      </c>
      <c r="F433">
        <f t="shared" si="6"/>
        <v>2.8008960000000007</v>
      </c>
    </row>
    <row r="434" spans="1:6" x14ac:dyDescent="0.2">
      <c r="A434">
        <v>502</v>
      </c>
      <c r="B434">
        <v>1979</v>
      </c>
      <c r="C434">
        <v>3</v>
      </c>
      <c r="D434">
        <v>11</v>
      </c>
      <c r="E434">
        <v>43.13</v>
      </c>
      <c r="F434">
        <f t="shared" si="6"/>
        <v>2.8983360000000009</v>
      </c>
    </row>
    <row r="435" spans="1:6" x14ac:dyDescent="0.2">
      <c r="A435">
        <v>502</v>
      </c>
      <c r="B435">
        <v>1979</v>
      </c>
      <c r="C435">
        <v>3</v>
      </c>
      <c r="D435">
        <v>12</v>
      </c>
      <c r="E435">
        <v>23.84</v>
      </c>
      <c r="F435">
        <f t="shared" si="6"/>
        <v>1.6020480000000001</v>
      </c>
    </row>
    <row r="436" spans="1:6" x14ac:dyDescent="0.2">
      <c r="A436">
        <v>502</v>
      </c>
      <c r="B436">
        <v>1979</v>
      </c>
      <c r="C436">
        <v>3</v>
      </c>
      <c r="D436">
        <v>13</v>
      </c>
      <c r="E436">
        <v>41.31</v>
      </c>
      <c r="F436">
        <f t="shared" si="6"/>
        <v>2.7760320000000007</v>
      </c>
    </row>
    <row r="437" spans="1:6" x14ac:dyDescent="0.2">
      <c r="A437">
        <v>502</v>
      </c>
      <c r="B437">
        <v>1979</v>
      </c>
      <c r="C437">
        <v>3</v>
      </c>
      <c r="D437">
        <v>14</v>
      </c>
      <c r="E437">
        <v>51.87</v>
      </c>
      <c r="F437">
        <f t="shared" si="6"/>
        <v>3.4856640000000003</v>
      </c>
    </row>
    <row r="438" spans="1:6" x14ac:dyDescent="0.2">
      <c r="A438">
        <v>502</v>
      </c>
      <c r="B438">
        <v>1979</v>
      </c>
      <c r="C438">
        <v>4</v>
      </c>
      <c r="D438">
        <v>1</v>
      </c>
      <c r="E438">
        <v>46.41</v>
      </c>
      <c r="F438">
        <f t="shared" si="6"/>
        <v>3.1187520000000002</v>
      </c>
    </row>
    <row r="439" spans="1:6" x14ac:dyDescent="0.2">
      <c r="A439">
        <v>502</v>
      </c>
      <c r="B439">
        <v>1979</v>
      </c>
      <c r="C439">
        <v>4</v>
      </c>
      <c r="D439">
        <v>2</v>
      </c>
      <c r="E439">
        <v>41.5</v>
      </c>
      <c r="F439">
        <f t="shared" si="6"/>
        <v>2.7888000000000002</v>
      </c>
    </row>
    <row r="440" spans="1:6" x14ac:dyDescent="0.2">
      <c r="A440">
        <v>502</v>
      </c>
      <c r="B440">
        <v>1979</v>
      </c>
      <c r="C440">
        <v>4</v>
      </c>
      <c r="D440">
        <v>3</v>
      </c>
      <c r="E440">
        <v>46.41</v>
      </c>
      <c r="F440">
        <f t="shared" si="6"/>
        <v>3.1187520000000002</v>
      </c>
    </row>
    <row r="441" spans="1:6" x14ac:dyDescent="0.2">
      <c r="A441">
        <v>502</v>
      </c>
      <c r="B441">
        <v>1979</v>
      </c>
      <c r="C441">
        <v>4</v>
      </c>
      <c r="D441">
        <v>4</v>
      </c>
      <c r="E441">
        <v>21.48</v>
      </c>
      <c r="F441">
        <f t="shared" si="6"/>
        <v>1.4434560000000001</v>
      </c>
    </row>
    <row r="442" spans="1:6" x14ac:dyDescent="0.2">
      <c r="A442">
        <v>502</v>
      </c>
      <c r="B442">
        <v>1979</v>
      </c>
      <c r="C442">
        <v>4</v>
      </c>
      <c r="D442">
        <v>5</v>
      </c>
      <c r="E442">
        <v>41.68</v>
      </c>
      <c r="F442">
        <f t="shared" si="6"/>
        <v>2.8008960000000007</v>
      </c>
    </row>
    <row r="443" spans="1:6" x14ac:dyDescent="0.2">
      <c r="A443">
        <v>502</v>
      </c>
      <c r="B443">
        <v>1979</v>
      </c>
      <c r="C443">
        <v>4</v>
      </c>
      <c r="D443">
        <v>6</v>
      </c>
      <c r="E443">
        <v>43.86</v>
      </c>
      <c r="F443">
        <f t="shared" si="6"/>
        <v>2.9473920000000002</v>
      </c>
    </row>
    <row r="444" spans="1:6" x14ac:dyDescent="0.2">
      <c r="A444">
        <v>502</v>
      </c>
      <c r="B444">
        <v>1979</v>
      </c>
      <c r="C444">
        <v>4</v>
      </c>
      <c r="D444">
        <v>7</v>
      </c>
      <c r="E444">
        <v>42.95</v>
      </c>
      <c r="F444">
        <f t="shared" si="6"/>
        <v>2.8862400000000004</v>
      </c>
    </row>
    <row r="445" spans="1:6" x14ac:dyDescent="0.2">
      <c r="A445">
        <v>502</v>
      </c>
      <c r="B445">
        <v>1979</v>
      </c>
      <c r="C445">
        <v>4</v>
      </c>
      <c r="D445">
        <v>8</v>
      </c>
      <c r="E445">
        <v>46.41</v>
      </c>
      <c r="F445">
        <f t="shared" si="6"/>
        <v>3.1187520000000002</v>
      </c>
    </row>
    <row r="446" spans="1:6" x14ac:dyDescent="0.2">
      <c r="A446">
        <v>502</v>
      </c>
      <c r="B446">
        <v>1979</v>
      </c>
      <c r="C446">
        <v>4</v>
      </c>
      <c r="D446">
        <v>9</v>
      </c>
      <c r="E446">
        <v>45.68</v>
      </c>
      <c r="F446">
        <f t="shared" si="6"/>
        <v>3.0696960000000004</v>
      </c>
    </row>
    <row r="447" spans="1:6" x14ac:dyDescent="0.2">
      <c r="A447">
        <v>502</v>
      </c>
      <c r="B447">
        <v>1979</v>
      </c>
      <c r="C447">
        <v>4</v>
      </c>
      <c r="D447">
        <v>10</v>
      </c>
      <c r="E447">
        <v>22.39</v>
      </c>
      <c r="F447">
        <f t="shared" si="6"/>
        <v>1.5046080000000002</v>
      </c>
    </row>
    <row r="448" spans="1:6" x14ac:dyDescent="0.2">
      <c r="A448">
        <v>502</v>
      </c>
      <c r="B448">
        <v>1979</v>
      </c>
      <c r="C448">
        <v>4</v>
      </c>
      <c r="D448">
        <v>11</v>
      </c>
      <c r="E448">
        <v>45.14</v>
      </c>
      <c r="F448">
        <f t="shared" si="6"/>
        <v>3.0334080000000005</v>
      </c>
    </row>
    <row r="449" spans="1:6" x14ac:dyDescent="0.2">
      <c r="A449">
        <v>502</v>
      </c>
      <c r="B449">
        <v>1979</v>
      </c>
      <c r="C449">
        <v>4</v>
      </c>
      <c r="D449">
        <v>12</v>
      </c>
      <c r="E449">
        <v>44.23</v>
      </c>
      <c r="F449">
        <f t="shared" si="6"/>
        <v>2.9722559999999998</v>
      </c>
    </row>
    <row r="450" spans="1:6" x14ac:dyDescent="0.2">
      <c r="A450">
        <v>502</v>
      </c>
      <c r="B450">
        <v>1979</v>
      </c>
      <c r="C450">
        <v>4</v>
      </c>
      <c r="D450">
        <v>13</v>
      </c>
      <c r="E450">
        <v>44.59</v>
      </c>
      <c r="F450">
        <f t="shared" si="6"/>
        <v>2.9964480000000004</v>
      </c>
    </row>
    <row r="451" spans="1:6" x14ac:dyDescent="0.2">
      <c r="A451">
        <v>502</v>
      </c>
      <c r="B451">
        <v>1979</v>
      </c>
      <c r="C451">
        <v>4</v>
      </c>
      <c r="D451">
        <v>14</v>
      </c>
      <c r="E451">
        <v>44.23</v>
      </c>
      <c r="F451">
        <f t="shared" si="6"/>
        <v>2.9722559999999998</v>
      </c>
    </row>
    <row r="452" spans="1:6" x14ac:dyDescent="0.2">
      <c r="A452">
        <v>502</v>
      </c>
      <c r="B452">
        <v>1980</v>
      </c>
      <c r="C452">
        <v>1</v>
      </c>
      <c r="D452">
        <v>1</v>
      </c>
      <c r="E452">
        <v>15.37</v>
      </c>
      <c r="F452">
        <f t="shared" si="6"/>
        <v>1.032864</v>
      </c>
    </row>
    <row r="453" spans="1:6" x14ac:dyDescent="0.2">
      <c r="A453">
        <v>502</v>
      </c>
      <c r="B453">
        <v>1980</v>
      </c>
      <c r="C453">
        <v>1</v>
      </c>
      <c r="D453">
        <v>2</v>
      </c>
      <c r="E453">
        <v>20.57</v>
      </c>
      <c r="F453">
        <f t="shared" ref="F453:F516" si="7">(E453*60*1.12)/1000</f>
        <v>1.382304</v>
      </c>
    </row>
    <row r="454" spans="1:6" x14ac:dyDescent="0.2">
      <c r="A454">
        <v>502</v>
      </c>
      <c r="B454">
        <v>1980</v>
      </c>
      <c r="C454">
        <v>1</v>
      </c>
      <c r="D454">
        <v>3</v>
      </c>
      <c r="E454">
        <v>25.77</v>
      </c>
      <c r="F454">
        <f t="shared" si="7"/>
        <v>1.7317440000000002</v>
      </c>
    </row>
    <row r="455" spans="1:6" x14ac:dyDescent="0.2">
      <c r="A455">
        <v>502</v>
      </c>
      <c r="B455">
        <v>1980</v>
      </c>
      <c r="C455">
        <v>1</v>
      </c>
      <c r="D455">
        <v>4</v>
      </c>
      <c r="E455">
        <v>34.85</v>
      </c>
      <c r="F455">
        <f t="shared" si="7"/>
        <v>2.34192</v>
      </c>
    </row>
    <row r="456" spans="1:6" x14ac:dyDescent="0.2">
      <c r="A456">
        <v>502</v>
      </c>
      <c r="B456">
        <v>1980</v>
      </c>
      <c r="C456">
        <v>1</v>
      </c>
      <c r="D456">
        <v>5</v>
      </c>
      <c r="E456">
        <v>49.85</v>
      </c>
      <c r="F456">
        <f t="shared" si="7"/>
        <v>3.3499200000000005</v>
      </c>
    </row>
    <row r="457" spans="1:6" x14ac:dyDescent="0.2">
      <c r="A457">
        <v>502</v>
      </c>
      <c r="B457">
        <v>1980</v>
      </c>
      <c r="C457">
        <v>1</v>
      </c>
      <c r="D457">
        <v>6</v>
      </c>
      <c r="E457">
        <v>58.32</v>
      </c>
      <c r="F457">
        <f t="shared" si="7"/>
        <v>3.9191040000000004</v>
      </c>
    </row>
    <row r="458" spans="1:6" x14ac:dyDescent="0.2">
      <c r="A458">
        <v>502</v>
      </c>
      <c r="B458">
        <v>1980</v>
      </c>
      <c r="C458">
        <v>1</v>
      </c>
      <c r="D458">
        <v>7</v>
      </c>
      <c r="E458">
        <v>52.15</v>
      </c>
      <c r="F458">
        <f t="shared" si="7"/>
        <v>3.5044800000000005</v>
      </c>
    </row>
    <row r="459" spans="1:6" x14ac:dyDescent="0.2">
      <c r="A459">
        <v>502</v>
      </c>
      <c r="B459">
        <v>1980</v>
      </c>
      <c r="C459">
        <v>1</v>
      </c>
      <c r="D459">
        <v>8</v>
      </c>
      <c r="E459">
        <v>43.08</v>
      </c>
      <c r="F459">
        <f t="shared" si="7"/>
        <v>2.8949760000000002</v>
      </c>
    </row>
    <row r="460" spans="1:6" x14ac:dyDescent="0.2">
      <c r="A460">
        <v>502</v>
      </c>
      <c r="B460">
        <v>1980</v>
      </c>
      <c r="C460">
        <v>1</v>
      </c>
      <c r="D460">
        <v>9</v>
      </c>
      <c r="E460">
        <v>42.59</v>
      </c>
      <c r="F460">
        <f t="shared" si="7"/>
        <v>2.8620480000000001</v>
      </c>
    </row>
    <row r="461" spans="1:6" x14ac:dyDescent="0.2">
      <c r="A461">
        <v>502</v>
      </c>
      <c r="B461">
        <v>1980</v>
      </c>
      <c r="C461">
        <v>1</v>
      </c>
      <c r="D461">
        <v>10</v>
      </c>
      <c r="E461">
        <v>45.86</v>
      </c>
      <c r="F461">
        <f t="shared" si="7"/>
        <v>3.0817920000000005</v>
      </c>
    </row>
    <row r="462" spans="1:6" x14ac:dyDescent="0.2">
      <c r="A462">
        <v>502</v>
      </c>
      <c r="B462">
        <v>1980</v>
      </c>
      <c r="C462">
        <v>1</v>
      </c>
      <c r="D462">
        <v>11</v>
      </c>
      <c r="E462">
        <v>53.6</v>
      </c>
      <c r="F462">
        <f t="shared" si="7"/>
        <v>3.6019200000000007</v>
      </c>
    </row>
    <row r="463" spans="1:6" x14ac:dyDescent="0.2">
      <c r="A463">
        <v>502</v>
      </c>
      <c r="B463">
        <v>1980</v>
      </c>
      <c r="C463">
        <v>1</v>
      </c>
      <c r="D463">
        <v>12</v>
      </c>
      <c r="E463">
        <v>52.88</v>
      </c>
      <c r="F463">
        <f t="shared" si="7"/>
        <v>3.5535360000000007</v>
      </c>
    </row>
    <row r="464" spans="1:6" x14ac:dyDescent="0.2">
      <c r="A464">
        <v>502</v>
      </c>
      <c r="B464">
        <v>1980</v>
      </c>
      <c r="C464">
        <v>1</v>
      </c>
      <c r="D464">
        <v>13</v>
      </c>
      <c r="E464">
        <v>69.33</v>
      </c>
      <c r="F464">
        <f t="shared" si="7"/>
        <v>4.6589760000000009</v>
      </c>
    </row>
    <row r="465" spans="1:6" x14ac:dyDescent="0.2">
      <c r="A465">
        <v>502</v>
      </c>
      <c r="B465">
        <v>1980</v>
      </c>
      <c r="C465">
        <v>1</v>
      </c>
      <c r="D465">
        <v>14</v>
      </c>
      <c r="E465">
        <v>55.78</v>
      </c>
      <c r="F465">
        <f t="shared" si="7"/>
        <v>3.7484160000000006</v>
      </c>
    </row>
    <row r="466" spans="1:6" x14ac:dyDescent="0.2">
      <c r="A466">
        <v>502</v>
      </c>
      <c r="B466">
        <v>1980</v>
      </c>
      <c r="C466">
        <v>2</v>
      </c>
      <c r="D466">
        <v>1</v>
      </c>
      <c r="E466">
        <v>15.97</v>
      </c>
      <c r="F466">
        <f t="shared" si="7"/>
        <v>1.0731840000000001</v>
      </c>
    </row>
    <row r="467" spans="1:6" x14ac:dyDescent="0.2">
      <c r="A467">
        <v>502</v>
      </c>
      <c r="B467">
        <v>1980</v>
      </c>
      <c r="C467">
        <v>2</v>
      </c>
      <c r="D467">
        <v>2</v>
      </c>
      <c r="E467">
        <v>22.63</v>
      </c>
      <c r="F467">
        <f t="shared" si="7"/>
        <v>1.5207360000000001</v>
      </c>
    </row>
    <row r="468" spans="1:6" x14ac:dyDescent="0.2">
      <c r="A468">
        <v>502</v>
      </c>
      <c r="B468">
        <v>1980</v>
      </c>
      <c r="C468">
        <v>2</v>
      </c>
      <c r="D468">
        <v>3</v>
      </c>
      <c r="E468">
        <v>27.47</v>
      </c>
      <c r="F468">
        <f t="shared" si="7"/>
        <v>1.8459839999999998</v>
      </c>
    </row>
    <row r="469" spans="1:6" x14ac:dyDescent="0.2">
      <c r="A469">
        <v>502</v>
      </c>
      <c r="B469">
        <v>1980</v>
      </c>
      <c r="C469">
        <v>2</v>
      </c>
      <c r="D469">
        <v>4</v>
      </c>
      <c r="E469">
        <v>41.26</v>
      </c>
      <c r="F469">
        <f t="shared" si="7"/>
        <v>2.772672</v>
      </c>
    </row>
    <row r="470" spans="1:6" x14ac:dyDescent="0.2">
      <c r="A470">
        <v>502</v>
      </c>
      <c r="B470">
        <v>1980</v>
      </c>
      <c r="C470">
        <v>2</v>
      </c>
      <c r="D470">
        <v>5</v>
      </c>
      <c r="E470">
        <v>53.48</v>
      </c>
      <c r="F470">
        <f t="shared" si="7"/>
        <v>3.5938560000000002</v>
      </c>
    </row>
    <row r="471" spans="1:6" x14ac:dyDescent="0.2">
      <c r="A471">
        <v>502</v>
      </c>
      <c r="B471">
        <v>1980</v>
      </c>
      <c r="C471">
        <v>2</v>
      </c>
      <c r="D471">
        <v>6</v>
      </c>
      <c r="E471">
        <v>54.33</v>
      </c>
      <c r="F471">
        <f t="shared" si="7"/>
        <v>3.650976</v>
      </c>
    </row>
    <row r="472" spans="1:6" x14ac:dyDescent="0.2">
      <c r="A472">
        <v>502</v>
      </c>
      <c r="B472">
        <v>1980</v>
      </c>
      <c r="C472">
        <v>2</v>
      </c>
      <c r="D472">
        <v>7</v>
      </c>
      <c r="E472">
        <v>56.63</v>
      </c>
      <c r="F472">
        <f t="shared" si="7"/>
        <v>3.8055360000000005</v>
      </c>
    </row>
    <row r="473" spans="1:6" x14ac:dyDescent="0.2">
      <c r="A473">
        <v>502</v>
      </c>
      <c r="B473">
        <v>1980</v>
      </c>
      <c r="C473">
        <v>2</v>
      </c>
      <c r="D473">
        <v>8</v>
      </c>
      <c r="E473">
        <v>45.5</v>
      </c>
      <c r="F473">
        <f t="shared" si="7"/>
        <v>3.0576000000000003</v>
      </c>
    </row>
    <row r="474" spans="1:6" x14ac:dyDescent="0.2">
      <c r="A474">
        <v>502</v>
      </c>
      <c r="B474">
        <v>1980</v>
      </c>
      <c r="C474">
        <v>2</v>
      </c>
      <c r="D474">
        <v>9</v>
      </c>
      <c r="E474">
        <v>48.76</v>
      </c>
      <c r="F474">
        <f t="shared" si="7"/>
        <v>3.276672</v>
      </c>
    </row>
    <row r="475" spans="1:6" x14ac:dyDescent="0.2">
      <c r="A475">
        <v>502</v>
      </c>
      <c r="B475">
        <v>1980</v>
      </c>
      <c r="C475">
        <v>2</v>
      </c>
      <c r="D475">
        <v>10</v>
      </c>
      <c r="E475">
        <v>53</v>
      </c>
      <c r="F475">
        <f t="shared" si="7"/>
        <v>3.5616000000000003</v>
      </c>
    </row>
    <row r="476" spans="1:6" x14ac:dyDescent="0.2">
      <c r="A476">
        <v>502</v>
      </c>
      <c r="B476">
        <v>1980</v>
      </c>
      <c r="C476">
        <v>2</v>
      </c>
      <c r="D476">
        <v>11</v>
      </c>
      <c r="E476">
        <v>51.18</v>
      </c>
      <c r="F476">
        <f t="shared" si="7"/>
        <v>3.4392960000000006</v>
      </c>
    </row>
    <row r="477" spans="1:6" x14ac:dyDescent="0.2">
      <c r="A477">
        <v>502</v>
      </c>
      <c r="B477">
        <v>1980</v>
      </c>
      <c r="C477">
        <v>2</v>
      </c>
      <c r="D477">
        <v>12</v>
      </c>
      <c r="E477">
        <v>49.85</v>
      </c>
      <c r="F477">
        <f t="shared" si="7"/>
        <v>3.3499200000000005</v>
      </c>
    </row>
    <row r="478" spans="1:6" x14ac:dyDescent="0.2">
      <c r="A478">
        <v>502</v>
      </c>
      <c r="B478">
        <v>1980</v>
      </c>
      <c r="C478">
        <v>2</v>
      </c>
      <c r="D478">
        <v>13</v>
      </c>
      <c r="E478">
        <v>51.42</v>
      </c>
      <c r="F478">
        <f t="shared" si="7"/>
        <v>3.4554240000000003</v>
      </c>
    </row>
    <row r="479" spans="1:6" x14ac:dyDescent="0.2">
      <c r="A479">
        <v>502</v>
      </c>
      <c r="B479">
        <v>1980</v>
      </c>
      <c r="C479">
        <v>2</v>
      </c>
      <c r="D479">
        <v>14</v>
      </c>
      <c r="E479">
        <v>52.88</v>
      </c>
      <c r="F479">
        <f t="shared" si="7"/>
        <v>3.5535360000000007</v>
      </c>
    </row>
    <row r="480" spans="1:6" x14ac:dyDescent="0.2">
      <c r="A480">
        <v>502</v>
      </c>
      <c r="B480">
        <v>1980</v>
      </c>
      <c r="C480">
        <v>3</v>
      </c>
      <c r="D480">
        <v>1</v>
      </c>
      <c r="E480">
        <v>21.66</v>
      </c>
      <c r="F480">
        <f t="shared" si="7"/>
        <v>1.4555520000000002</v>
      </c>
    </row>
    <row r="481" spans="1:6" x14ac:dyDescent="0.2">
      <c r="A481">
        <v>502</v>
      </c>
      <c r="B481">
        <v>1980</v>
      </c>
      <c r="C481">
        <v>3</v>
      </c>
      <c r="D481">
        <v>2</v>
      </c>
      <c r="E481">
        <v>22.87</v>
      </c>
      <c r="F481">
        <f t="shared" si="7"/>
        <v>1.5368640000000002</v>
      </c>
    </row>
    <row r="482" spans="1:6" x14ac:dyDescent="0.2">
      <c r="A482">
        <v>502</v>
      </c>
      <c r="B482">
        <v>1980</v>
      </c>
      <c r="C482">
        <v>3</v>
      </c>
      <c r="D482">
        <v>3</v>
      </c>
      <c r="E482">
        <v>27.95</v>
      </c>
      <c r="F482">
        <f t="shared" si="7"/>
        <v>1.8782400000000001</v>
      </c>
    </row>
    <row r="483" spans="1:6" x14ac:dyDescent="0.2">
      <c r="A483">
        <v>502</v>
      </c>
      <c r="B483">
        <v>1980</v>
      </c>
      <c r="C483">
        <v>3</v>
      </c>
      <c r="D483">
        <v>4</v>
      </c>
      <c r="E483">
        <v>36.78</v>
      </c>
      <c r="F483">
        <f t="shared" si="7"/>
        <v>2.4716160000000005</v>
      </c>
    </row>
    <row r="484" spans="1:6" x14ac:dyDescent="0.2">
      <c r="A484">
        <v>502</v>
      </c>
      <c r="B484">
        <v>1980</v>
      </c>
      <c r="C484">
        <v>3</v>
      </c>
      <c r="D484">
        <v>5</v>
      </c>
      <c r="E484">
        <v>51.79</v>
      </c>
      <c r="F484">
        <f t="shared" si="7"/>
        <v>3.4802880000000003</v>
      </c>
    </row>
    <row r="485" spans="1:6" x14ac:dyDescent="0.2">
      <c r="A485">
        <v>502</v>
      </c>
      <c r="B485">
        <v>1980</v>
      </c>
      <c r="C485">
        <v>3</v>
      </c>
      <c r="D485">
        <v>6</v>
      </c>
      <c r="E485">
        <v>71.03</v>
      </c>
      <c r="F485">
        <f t="shared" si="7"/>
        <v>4.7732160000000006</v>
      </c>
    </row>
    <row r="486" spans="1:6" x14ac:dyDescent="0.2">
      <c r="A486">
        <v>502</v>
      </c>
      <c r="B486">
        <v>1980</v>
      </c>
      <c r="C486">
        <v>3</v>
      </c>
      <c r="D486">
        <v>7</v>
      </c>
      <c r="E486">
        <v>57.84</v>
      </c>
      <c r="F486">
        <f t="shared" si="7"/>
        <v>3.8868480000000005</v>
      </c>
    </row>
    <row r="487" spans="1:6" x14ac:dyDescent="0.2">
      <c r="A487">
        <v>502</v>
      </c>
      <c r="B487">
        <v>1980</v>
      </c>
      <c r="C487">
        <v>3</v>
      </c>
      <c r="D487">
        <v>8</v>
      </c>
      <c r="E487">
        <v>40.78</v>
      </c>
      <c r="F487">
        <f t="shared" si="7"/>
        <v>2.7404160000000006</v>
      </c>
    </row>
    <row r="488" spans="1:6" x14ac:dyDescent="0.2">
      <c r="A488">
        <v>502</v>
      </c>
      <c r="B488">
        <v>1980</v>
      </c>
      <c r="C488">
        <v>3</v>
      </c>
      <c r="D488">
        <v>9</v>
      </c>
      <c r="E488">
        <v>49.37</v>
      </c>
      <c r="F488">
        <f t="shared" si="7"/>
        <v>3.3176640000000002</v>
      </c>
    </row>
    <row r="489" spans="1:6" x14ac:dyDescent="0.2">
      <c r="A489">
        <v>502</v>
      </c>
      <c r="B489">
        <v>1980</v>
      </c>
      <c r="C489">
        <v>3</v>
      </c>
      <c r="D489">
        <v>10</v>
      </c>
      <c r="E489">
        <v>53</v>
      </c>
      <c r="F489">
        <f t="shared" si="7"/>
        <v>3.5616000000000003</v>
      </c>
    </row>
    <row r="490" spans="1:6" x14ac:dyDescent="0.2">
      <c r="A490">
        <v>502</v>
      </c>
      <c r="B490">
        <v>1980</v>
      </c>
      <c r="C490">
        <v>3</v>
      </c>
      <c r="D490">
        <v>11</v>
      </c>
      <c r="E490">
        <v>53.84</v>
      </c>
      <c r="F490">
        <f t="shared" si="7"/>
        <v>3.6180480000000004</v>
      </c>
    </row>
    <row r="491" spans="1:6" x14ac:dyDescent="0.2">
      <c r="A491">
        <v>502</v>
      </c>
      <c r="B491">
        <v>1980</v>
      </c>
      <c r="C491">
        <v>3</v>
      </c>
      <c r="D491">
        <v>12</v>
      </c>
      <c r="E491">
        <v>48.4</v>
      </c>
      <c r="F491">
        <f t="shared" si="7"/>
        <v>3.2524800000000003</v>
      </c>
    </row>
    <row r="492" spans="1:6" x14ac:dyDescent="0.2">
      <c r="A492">
        <v>502</v>
      </c>
      <c r="B492">
        <v>1980</v>
      </c>
      <c r="C492">
        <v>3</v>
      </c>
      <c r="D492">
        <v>13</v>
      </c>
      <c r="E492">
        <v>53.72</v>
      </c>
      <c r="F492">
        <f t="shared" si="7"/>
        <v>3.6099839999999999</v>
      </c>
    </row>
    <row r="493" spans="1:6" x14ac:dyDescent="0.2">
      <c r="A493">
        <v>502</v>
      </c>
      <c r="B493">
        <v>1980</v>
      </c>
      <c r="C493">
        <v>3</v>
      </c>
      <c r="D493">
        <v>14</v>
      </c>
      <c r="E493">
        <v>54.57</v>
      </c>
      <c r="F493">
        <f t="shared" si="7"/>
        <v>3.6671040000000001</v>
      </c>
    </row>
    <row r="494" spans="1:6" x14ac:dyDescent="0.2">
      <c r="A494">
        <v>502</v>
      </c>
      <c r="B494">
        <v>1980</v>
      </c>
      <c r="C494">
        <v>4</v>
      </c>
      <c r="D494">
        <v>1</v>
      </c>
      <c r="E494">
        <v>22.99</v>
      </c>
      <c r="F494">
        <f t="shared" si="7"/>
        <v>1.5449279999999999</v>
      </c>
    </row>
    <row r="495" spans="1:6" x14ac:dyDescent="0.2">
      <c r="A495">
        <v>502</v>
      </c>
      <c r="B495">
        <v>1980</v>
      </c>
      <c r="C495">
        <v>4</v>
      </c>
      <c r="D495">
        <v>2</v>
      </c>
      <c r="E495">
        <v>17.3</v>
      </c>
      <c r="F495">
        <f t="shared" si="7"/>
        <v>1.1625600000000003</v>
      </c>
    </row>
    <row r="496" spans="1:6" x14ac:dyDescent="0.2">
      <c r="A496">
        <v>502</v>
      </c>
      <c r="B496">
        <v>1980</v>
      </c>
      <c r="C496">
        <v>4</v>
      </c>
      <c r="D496">
        <v>3</v>
      </c>
      <c r="E496">
        <v>32.43</v>
      </c>
      <c r="F496">
        <f t="shared" si="7"/>
        <v>2.1792960000000003</v>
      </c>
    </row>
    <row r="497" spans="1:6" x14ac:dyDescent="0.2">
      <c r="A497">
        <v>502</v>
      </c>
      <c r="B497">
        <v>1980</v>
      </c>
      <c r="C497">
        <v>4</v>
      </c>
      <c r="D497">
        <v>4</v>
      </c>
      <c r="E497">
        <v>36.78</v>
      </c>
      <c r="F497">
        <f t="shared" si="7"/>
        <v>2.4716160000000005</v>
      </c>
    </row>
    <row r="498" spans="1:6" x14ac:dyDescent="0.2">
      <c r="A498">
        <v>502</v>
      </c>
      <c r="B498">
        <v>1980</v>
      </c>
      <c r="C498">
        <v>4</v>
      </c>
      <c r="D498">
        <v>5</v>
      </c>
      <c r="E498">
        <v>54.09</v>
      </c>
      <c r="F498">
        <f t="shared" si="7"/>
        <v>3.6348480000000003</v>
      </c>
    </row>
    <row r="499" spans="1:6" x14ac:dyDescent="0.2">
      <c r="A499">
        <v>502</v>
      </c>
      <c r="B499">
        <v>1980</v>
      </c>
      <c r="C499">
        <v>4</v>
      </c>
      <c r="D499">
        <v>6</v>
      </c>
      <c r="E499">
        <v>59.17</v>
      </c>
      <c r="F499">
        <f t="shared" si="7"/>
        <v>3.9762240000000006</v>
      </c>
    </row>
    <row r="500" spans="1:6" x14ac:dyDescent="0.2">
      <c r="A500">
        <v>502</v>
      </c>
      <c r="B500">
        <v>1980</v>
      </c>
      <c r="C500">
        <v>4</v>
      </c>
      <c r="D500">
        <v>7</v>
      </c>
      <c r="E500">
        <v>54.57</v>
      </c>
      <c r="F500">
        <f t="shared" si="7"/>
        <v>3.6671040000000001</v>
      </c>
    </row>
    <row r="501" spans="1:6" x14ac:dyDescent="0.2">
      <c r="A501">
        <v>502</v>
      </c>
      <c r="B501">
        <v>1980</v>
      </c>
      <c r="C501">
        <v>4</v>
      </c>
      <c r="D501">
        <v>8</v>
      </c>
      <c r="E501">
        <v>40.659999999999997</v>
      </c>
      <c r="F501">
        <f t="shared" si="7"/>
        <v>2.7323520000000001</v>
      </c>
    </row>
    <row r="502" spans="1:6" x14ac:dyDescent="0.2">
      <c r="A502">
        <v>502</v>
      </c>
      <c r="B502">
        <v>1980</v>
      </c>
      <c r="C502">
        <v>4</v>
      </c>
      <c r="D502">
        <v>9</v>
      </c>
      <c r="E502">
        <v>50.94</v>
      </c>
      <c r="F502">
        <f t="shared" si="7"/>
        <v>3.423168</v>
      </c>
    </row>
    <row r="503" spans="1:6" x14ac:dyDescent="0.2">
      <c r="A503">
        <v>502</v>
      </c>
      <c r="B503">
        <v>1980</v>
      </c>
      <c r="C503">
        <v>4</v>
      </c>
      <c r="D503">
        <v>10</v>
      </c>
      <c r="E503">
        <v>52.51</v>
      </c>
      <c r="F503">
        <f t="shared" si="7"/>
        <v>3.5286719999999998</v>
      </c>
    </row>
    <row r="504" spans="1:6" x14ac:dyDescent="0.2">
      <c r="A504">
        <v>502</v>
      </c>
      <c r="B504">
        <v>1980</v>
      </c>
      <c r="C504">
        <v>4</v>
      </c>
      <c r="D504">
        <v>11</v>
      </c>
      <c r="E504">
        <v>53.36</v>
      </c>
      <c r="F504">
        <f t="shared" si="7"/>
        <v>3.5857920000000005</v>
      </c>
    </row>
    <row r="505" spans="1:6" x14ac:dyDescent="0.2">
      <c r="A505">
        <v>502</v>
      </c>
      <c r="B505">
        <v>1980</v>
      </c>
      <c r="C505">
        <v>4</v>
      </c>
      <c r="D505">
        <v>12</v>
      </c>
      <c r="E505">
        <v>55.54</v>
      </c>
      <c r="F505">
        <f t="shared" si="7"/>
        <v>3.7322880000000005</v>
      </c>
    </row>
    <row r="506" spans="1:6" x14ac:dyDescent="0.2">
      <c r="A506">
        <v>502</v>
      </c>
      <c r="B506">
        <v>1980</v>
      </c>
      <c r="C506">
        <v>4</v>
      </c>
      <c r="D506">
        <v>13</v>
      </c>
      <c r="E506">
        <v>50.7</v>
      </c>
      <c r="F506">
        <f t="shared" si="7"/>
        <v>3.4070400000000003</v>
      </c>
    </row>
    <row r="507" spans="1:6" x14ac:dyDescent="0.2">
      <c r="A507">
        <v>502</v>
      </c>
      <c r="B507">
        <v>1980</v>
      </c>
      <c r="C507">
        <v>4</v>
      </c>
      <c r="D507">
        <v>14</v>
      </c>
      <c r="E507">
        <v>45.01</v>
      </c>
      <c r="F507">
        <f t="shared" si="7"/>
        <v>3.0246719999999998</v>
      </c>
    </row>
    <row r="508" spans="1:6" x14ac:dyDescent="0.2">
      <c r="A508">
        <v>502</v>
      </c>
      <c r="B508">
        <v>1981</v>
      </c>
      <c r="C508">
        <v>1</v>
      </c>
      <c r="D508">
        <v>1</v>
      </c>
      <c r="E508">
        <v>20.45</v>
      </c>
      <c r="F508">
        <f t="shared" si="7"/>
        <v>1.3742400000000001</v>
      </c>
    </row>
    <row r="509" spans="1:6" x14ac:dyDescent="0.2">
      <c r="A509">
        <v>502</v>
      </c>
      <c r="B509">
        <v>1981</v>
      </c>
      <c r="C509">
        <v>1</v>
      </c>
      <c r="D509">
        <v>2</v>
      </c>
      <c r="E509">
        <v>19.600000000000001</v>
      </c>
      <c r="F509">
        <f t="shared" si="7"/>
        <v>1.3171200000000001</v>
      </c>
    </row>
    <row r="510" spans="1:6" x14ac:dyDescent="0.2">
      <c r="A510">
        <v>502</v>
      </c>
      <c r="B510">
        <v>1981</v>
      </c>
      <c r="C510">
        <v>1</v>
      </c>
      <c r="D510">
        <v>3</v>
      </c>
      <c r="E510">
        <v>32.31</v>
      </c>
      <c r="F510">
        <f t="shared" si="7"/>
        <v>2.1712320000000003</v>
      </c>
    </row>
    <row r="511" spans="1:6" x14ac:dyDescent="0.2">
      <c r="A511">
        <v>502</v>
      </c>
      <c r="B511">
        <v>1981</v>
      </c>
      <c r="C511">
        <v>1</v>
      </c>
      <c r="D511">
        <v>4</v>
      </c>
      <c r="E511">
        <v>18.149999999999999</v>
      </c>
      <c r="F511">
        <f t="shared" si="7"/>
        <v>1.2196800000000001</v>
      </c>
    </row>
    <row r="512" spans="1:6" x14ac:dyDescent="0.2">
      <c r="A512">
        <v>502</v>
      </c>
      <c r="B512">
        <v>1981</v>
      </c>
      <c r="C512">
        <v>1</v>
      </c>
      <c r="D512">
        <v>5</v>
      </c>
      <c r="E512">
        <v>42.47</v>
      </c>
      <c r="F512">
        <f t="shared" si="7"/>
        <v>2.8539840000000001</v>
      </c>
    </row>
    <row r="513" spans="1:6" x14ac:dyDescent="0.2">
      <c r="A513">
        <v>502</v>
      </c>
      <c r="B513">
        <v>1981</v>
      </c>
      <c r="C513">
        <v>1</v>
      </c>
      <c r="D513">
        <v>6</v>
      </c>
      <c r="E513">
        <v>38.36</v>
      </c>
      <c r="F513">
        <f t="shared" si="7"/>
        <v>2.5777920000000001</v>
      </c>
    </row>
    <row r="514" spans="1:6" x14ac:dyDescent="0.2">
      <c r="A514">
        <v>502</v>
      </c>
      <c r="B514">
        <v>1981</v>
      </c>
      <c r="C514">
        <v>1</v>
      </c>
      <c r="D514">
        <v>7</v>
      </c>
      <c r="E514">
        <v>41.26</v>
      </c>
      <c r="F514">
        <f t="shared" si="7"/>
        <v>2.772672</v>
      </c>
    </row>
    <row r="515" spans="1:6" x14ac:dyDescent="0.2">
      <c r="A515">
        <v>502</v>
      </c>
      <c r="B515">
        <v>1981</v>
      </c>
      <c r="C515">
        <v>1</v>
      </c>
      <c r="D515">
        <v>8</v>
      </c>
      <c r="E515">
        <v>34</v>
      </c>
      <c r="F515">
        <f t="shared" si="7"/>
        <v>2.2848000000000002</v>
      </c>
    </row>
    <row r="516" spans="1:6" x14ac:dyDescent="0.2">
      <c r="A516">
        <v>502</v>
      </c>
      <c r="B516">
        <v>1981</v>
      </c>
      <c r="C516">
        <v>1</v>
      </c>
      <c r="D516">
        <v>9</v>
      </c>
      <c r="E516">
        <v>34.97</v>
      </c>
      <c r="F516">
        <f t="shared" si="7"/>
        <v>2.3499840000000001</v>
      </c>
    </row>
    <row r="517" spans="1:6" x14ac:dyDescent="0.2">
      <c r="A517">
        <v>502</v>
      </c>
      <c r="B517">
        <v>1981</v>
      </c>
      <c r="C517">
        <v>1</v>
      </c>
      <c r="D517">
        <v>10</v>
      </c>
      <c r="E517">
        <v>29.77</v>
      </c>
      <c r="F517">
        <f t="shared" ref="F517:F580" si="8">(E517*60*1.12)/1000</f>
        <v>2.0005440000000005</v>
      </c>
    </row>
    <row r="518" spans="1:6" x14ac:dyDescent="0.2">
      <c r="A518">
        <v>502</v>
      </c>
      <c r="B518">
        <v>1981</v>
      </c>
      <c r="C518">
        <v>1</v>
      </c>
      <c r="D518">
        <v>11</v>
      </c>
      <c r="E518">
        <v>40.659999999999997</v>
      </c>
      <c r="F518">
        <f t="shared" si="8"/>
        <v>2.7323520000000001</v>
      </c>
    </row>
    <row r="519" spans="1:6" x14ac:dyDescent="0.2">
      <c r="A519">
        <v>502</v>
      </c>
      <c r="B519">
        <v>1981</v>
      </c>
      <c r="C519">
        <v>1</v>
      </c>
      <c r="D519">
        <v>12</v>
      </c>
      <c r="E519">
        <v>29.64</v>
      </c>
      <c r="F519">
        <f t="shared" si="8"/>
        <v>1.9918080000000002</v>
      </c>
    </row>
    <row r="520" spans="1:6" x14ac:dyDescent="0.2">
      <c r="A520">
        <v>502</v>
      </c>
      <c r="B520">
        <v>1981</v>
      </c>
      <c r="C520">
        <v>1</v>
      </c>
      <c r="D520">
        <v>13</v>
      </c>
      <c r="E520">
        <v>38.479999999999997</v>
      </c>
      <c r="F520">
        <f t="shared" si="8"/>
        <v>2.5858559999999997</v>
      </c>
    </row>
    <row r="521" spans="1:6" x14ac:dyDescent="0.2">
      <c r="A521">
        <v>502</v>
      </c>
      <c r="B521">
        <v>1981</v>
      </c>
      <c r="C521">
        <v>1</v>
      </c>
      <c r="D521">
        <v>14</v>
      </c>
      <c r="E521">
        <v>43.92</v>
      </c>
      <c r="F521">
        <f t="shared" si="8"/>
        <v>2.9514240000000003</v>
      </c>
    </row>
    <row r="522" spans="1:6" x14ac:dyDescent="0.2">
      <c r="A522">
        <v>502</v>
      </c>
      <c r="B522">
        <v>1981</v>
      </c>
      <c r="C522">
        <v>2</v>
      </c>
      <c r="D522">
        <v>1</v>
      </c>
      <c r="E522">
        <v>18.149999999999999</v>
      </c>
      <c r="F522">
        <f t="shared" si="8"/>
        <v>1.2196800000000001</v>
      </c>
    </row>
    <row r="523" spans="1:6" x14ac:dyDescent="0.2">
      <c r="A523">
        <v>502</v>
      </c>
      <c r="B523">
        <v>1981</v>
      </c>
      <c r="C523">
        <v>2</v>
      </c>
      <c r="D523">
        <v>2</v>
      </c>
      <c r="E523">
        <v>20.329999999999998</v>
      </c>
      <c r="F523">
        <f t="shared" si="8"/>
        <v>1.3661760000000001</v>
      </c>
    </row>
    <row r="524" spans="1:6" x14ac:dyDescent="0.2">
      <c r="A524">
        <v>502</v>
      </c>
      <c r="B524">
        <v>1981</v>
      </c>
      <c r="C524">
        <v>2</v>
      </c>
      <c r="D524">
        <v>3</v>
      </c>
      <c r="E524">
        <v>28.68</v>
      </c>
      <c r="F524">
        <f t="shared" si="8"/>
        <v>1.9272960000000001</v>
      </c>
    </row>
    <row r="525" spans="1:6" x14ac:dyDescent="0.2">
      <c r="A525">
        <v>502</v>
      </c>
      <c r="B525">
        <v>1981</v>
      </c>
      <c r="C525">
        <v>2</v>
      </c>
      <c r="D525">
        <v>4</v>
      </c>
      <c r="E525">
        <v>39.93</v>
      </c>
      <c r="F525">
        <f t="shared" si="8"/>
        <v>2.6832960000000003</v>
      </c>
    </row>
    <row r="526" spans="1:6" x14ac:dyDescent="0.2">
      <c r="A526">
        <v>502</v>
      </c>
      <c r="B526">
        <v>1981</v>
      </c>
      <c r="C526">
        <v>2</v>
      </c>
      <c r="D526">
        <v>5</v>
      </c>
      <c r="E526">
        <v>19.72</v>
      </c>
      <c r="F526">
        <f t="shared" si="8"/>
        <v>1.3251839999999999</v>
      </c>
    </row>
    <row r="527" spans="1:6" x14ac:dyDescent="0.2">
      <c r="A527">
        <v>502</v>
      </c>
      <c r="B527">
        <v>1981</v>
      </c>
      <c r="C527">
        <v>2</v>
      </c>
      <c r="D527">
        <v>6</v>
      </c>
      <c r="E527">
        <v>41.62</v>
      </c>
      <c r="F527">
        <f t="shared" si="8"/>
        <v>2.7968640000000002</v>
      </c>
    </row>
    <row r="528" spans="1:6" x14ac:dyDescent="0.2">
      <c r="A528">
        <v>502</v>
      </c>
      <c r="B528">
        <v>1981</v>
      </c>
      <c r="C528">
        <v>2</v>
      </c>
      <c r="D528">
        <v>7</v>
      </c>
      <c r="E528">
        <v>42.23</v>
      </c>
      <c r="F528">
        <f t="shared" si="8"/>
        <v>2.8378559999999999</v>
      </c>
    </row>
    <row r="529" spans="1:6" x14ac:dyDescent="0.2">
      <c r="A529">
        <v>502</v>
      </c>
      <c r="B529">
        <v>1981</v>
      </c>
      <c r="C529">
        <v>2</v>
      </c>
      <c r="D529">
        <v>8</v>
      </c>
      <c r="E529">
        <v>36.54</v>
      </c>
      <c r="F529">
        <f t="shared" si="8"/>
        <v>2.4554880000000003</v>
      </c>
    </row>
    <row r="530" spans="1:6" x14ac:dyDescent="0.2">
      <c r="A530">
        <v>502</v>
      </c>
      <c r="B530">
        <v>1981</v>
      </c>
      <c r="C530">
        <v>2</v>
      </c>
      <c r="D530">
        <v>9</v>
      </c>
      <c r="E530">
        <v>34.61</v>
      </c>
      <c r="F530">
        <f t="shared" si="8"/>
        <v>2.3257919999999999</v>
      </c>
    </row>
    <row r="531" spans="1:6" x14ac:dyDescent="0.2">
      <c r="A531">
        <v>502</v>
      </c>
      <c r="B531">
        <v>1981</v>
      </c>
      <c r="C531">
        <v>2</v>
      </c>
      <c r="D531">
        <v>10</v>
      </c>
      <c r="E531">
        <v>39.08</v>
      </c>
      <c r="F531">
        <f t="shared" si="8"/>
        <v>2.6261760000000001</v>
      </c>
    </row>
    <row r="532" spans="1:6" x14ac:dyDescent="0.2">
      <c r="A532">
        <v>502</v>
      </c>
      <c r="B532">
        <v>1981</v>
      </c>
      <c r="C532">
        <v>2</v>
      </c>
      <c r="D532">
        <v>11</v>
      </c>
      <c r="E532">
        <v>41.26</v>
      </c>
      <c r="F532">
        <f t="shared" si="8"/>
        <v>2.772672</v>
      </c>
    </row>
    <row r="533" spans="1:6" x14ac:dyDescent="0.2">
      <c r="A533">
        <v>502</v>
      </c>
      <c r="B533">
        <v>1981</v>
      </c>
      <c r="C533">
        <v>2</v>
      </c>
      <c r="D533">
        <v>12</v>
      </c>
      <c r="E533">
        <v>43.08</v>
      </c>
      <c r="F533">
        <f t="shared" si="8"/>
        <v>2.8949760000000002</v>
      </c>
    </row>
    <row r="534" spans="1:6" x14ac:dyDescent="0.2">
      <c r="A534">
        <v>502</v>
      </c>
      <c r="B534">
        <v>1981</v>
      </c>
      <c r="C534">
        <v>2</v>
      </c>
      <c r="D534">
        <v>13</v>
      </c>
      <c r="E534">
        <v>44.04</v>
      </c>
      <c r="F534">
        <f t="shared" si="8"/>
        <v>2.9594880000000003</v>
      </c>
    </row>
    <row r="535" spans="1:6" x14ac:dyDescent="0.2">
      <c r="A535">
        <v>502</v>
      </c>
      <c r="B535">
        <v>1981</v>
      </c>
      <c r="C535">
        <v>2</v>
      </c>
      <c r="D535">
        <v>14</v>
      </c>
      <c r="E535">
        <v>44.16</v>
      </c>
      <c r="F535">
        <f t="shared" si="8"/>
        <v>2.967552</v>
      </c>
    </row>
    <row r="536" spans="1:6" x14ac:dyDescent="0.2">
      <c r="A536">
        <v>502</v>
      </c>
      <c r="B536">
        <v>1981</v>
      </c>
      <c r="C536">
        <v>3</v>
      </c>
      <c r="D536">
        <v>1</v>
      </c>
      <c r="E536">
        <v>23.11</v>
      </c>
      <c r="F536">
        <f t="shared" si="8"/>
        <v>1.5529919999999999</v>
      </c>
    </row>
    <row r="537" spans="1:6" x14ac:dyDescent="0.2">
      <c r="A537">
        <v>502</v>
      </c>
      <c r="B537">
        <v>1981</v>
      </c>
      <c r="C537">
        <v>3</v>
      </c>
      <c r="D537">
        <v>2</v>
      </c>
      <c r="E537">
        <v>21.42</v>
      </c>
      <c r="F537">
        <f t="shared" si="8"/>
        <v>1.4394240000000003</v>
      </c>
    </row>
    <row r="538" spans="1:6" x14ac:dyDescent="0.2">
      <c r="A538">
        <v>502</v>
      </c>
      <c r="B538">
        <v>1981</v>
      </c>
      <c r="C538">
        <v>3</v>
      </c>
      <c r="D538">
        <v>3</v>
      </c>
      <c r="E538">
        <v>33.520000000000003</v>
      </c>
      <c r="F538">
        <f t="shared" si="8"/>
        <v>2.2525440000000003</v>
      </c>
    </row>
    <row r="539" spans="1:6" x14ac:dyDescent="0.2">
      <c r="A539">
        <v>502</v>
      </c>
      <c r="B539">
        <v>1981</v>
      </c>
      <c r="C539">
        <v>3</v>
      </c>
      <c r="D539">
        <v>4</v>
      </c>
      <c r="E539">
        <v>38.479999999999997</v>
      </c>
      <c r="F539">
        <f t="shared" si="8"/>
        <v>2.5858559999999997</v>
      </c>
    </row>
    <row r="540" spans="1:6" x14ac:dyDescent="0.2">
      <c r="A540">
        <v>502</v>
      </c>
      <c r="B540">
        <v>1981</v>
      </c>
      <c r="C540">
        <v>3</v>
      </c>
      <c r="D540">
        <v>5</v>
      </c>
      <c r="E540">
        <v>41.74</v>
      </c>
      <c r="F540">
        <f t="shared" si="8"/>
        <v>2.8049280000000003</v>
      </c>
    </row>
    <row r="541" spans="1:6" x14ac:dyDescent="0.2">
      <c r="A541">
        <v>502</v>
      </c>
      <c r="B541">
        <v>1981</v>
      </c>
      <c r="C541">
        <v>3</v>
      </c>
      <c r="D541">
        <v>6</v>
      </c>
      <c r="E541">
        <v>35.090000000000003</v>
      </c>
      <c r="F541">
        <f t="shared" si="8"/>
        <v>2.3580480000000001</v>
      </c>
    </row>
    <row r="542" spans="1:6" x14ac:dyDescent="0.2">
      <c r="A542">
        <v>502</v>
      </c>
      <c r="B542">
        <v>1981</v>
      </c>
      <c r="C542">
        <v>3</v>
      </c>
      <c r="D542">
        <v>7</v>
      </c>
      <c r="E542">
        <v>38.24</v>
      </c>
      <c r="F542">
        <f t="shared" si="8"/>
        <v>2.5697280000000005</v>
      </c>
    </row>
    <row r="543" spans="1:6" x14ac:dyDescent="0.2">
      <c r="A543">
        <v>502</v>
      </c>
      <c r="B543">
        <v>1981</v>
      </c>
      <c r="C543">
        <v>3</v>
      </c>
      <c r="D543">
        <v>8</v>
      </c>
      <c r="E543">
        <v>34.85</v>
      </c>
      <c r="F543">
        <f t="shared" si="8"/>
        <v>2.34192</v>
      </c>
    </row>
    <row r="544" spans="1:6" x14ac:dyDescent="0.2">
      <c r="A544">
        <v>502</v>
      </c>
      <c r="B544">
        <v>1981</v>
      </c>
      <c r="C544">
        <v>3</v>
      </c>
      <c r="D544">
        <v>9</v>
      </c>
      <c r="E544">
        <v>38.24</v>
      </c>
      <c r="F544">
        <f t="shared" si="8"/>
        <v>2.5697280000000005</v>
      </c>
    </row>
    <row r="545" spans="1:6" x14ac:dyDescent="0.2">
      <c r="A545">
        <v>502</v>
      </c>
      <c r="B545">
        <v>1981</v>
      </c>
      <c r="C545">
        <v>3</v>
      </c>
      <c r="D545">
        <v>10</v>
      </c>
      <c r="E545">
        <v>37.270000000000003</v>
      </c>
      <c r="F545">
        <f t="shared" si="8"/>
        <v>2.5045440000000001</v>
      </c>
    </row>
    <row r="546" spans="1:6" x14ac:dyDescent="0.2">
      <c r="A546">
        <v>502</v>
      </c>
      <c r="B546">
        <v>1981</v>
      </c>
      <c r="C546">
        <v>3</v>
      </c>
      <c r="D546">
        <v>11</v>
      </c>
      <c r="E546">
        <v>44.16</v>
      </c>
      <c r="F546">
        <f t="shared" si="8"/>
        <v>2.967552</v>
      </c>
    </row>
    <row r="547" spans="1:6" x14ac:dyDescent="0.2">
      <c r="A547">
        <v>502</v>
      </c>
      <c r="B547">
        <v>1981</v>
      </c>
      <c r="C547">
        <v>3</v>
      </c>
      <c r="D547">
        <v>12</v>
      </c>
      <c r="E547">
        <v>35.94</v>
      </c>
      <c r="F547">
        <f t="shared" si="8"/>
        <v>2.4151679999999995</v>
      </c>
    </row>
    <row r="548" spans="1:6" x14ac:dyDescent="0.2">
      <c r="A548">
        <v>502</v>
      </c>
      <c r="B548">
        <v>1981</v>
      </c>
      <c r="C548">
        <v>3</v>
      </c>
      <c r="D548">
        <v>13</v>
      </c>
      <c r="E548">
        <v>36.659999999999997</v>
      </c>
      <c r="F548">
        <f t="shared" si="8"/>
        <v>2.463552</v>
      </c>
    </row>
    <row r="549" spans="1:6" x14ac:dyDescent="0.2">
      <c r="A549">
        <v>502</v>
      </c>
      <c r="B549">
        <v>1981</v>
      </c>
      <c r="C549">
        <v>3</v>
      </c>
      <c r="D549">
        <v>14</v>
      </c>
      <c r="E549">
        <v>42.95</v>
      </c>
      <c r="F549">
        <f t="shared" si="8"/>
        <v>2.8862400000000004</v>
      </c>
    </row>
    <row r="550" spans="1:6" x14ac:dyDescent="0.2">
      <c r="A550">
        <v>502</v>
      </c>
      <c r="B550">
        <v>1981</v>
      </c>
      <c r="C550">
        <v>4</v>
      </c>
      <c r="D550">
        <v>1</v>
      </c>
      <c r="E550">
        <v>24.93</v>
      </c>
      <c r="F550">
        <f t="shared" si="8"/>
        <v>1.6752960000000001</v>
      </c>
    </row>
    <row r="551" spans="1:6" x14ac:dyDescent="0.2">
      <c r="A551">
        <v>502</v>
      </c>
      <c r="B551">
        <v>1981</v>
      </c>
      <c r="C551">
        <v>4</v>
      </c>
      <c r="D551">
        <v>2</v>
      </c>
      <c r="E551">
        <v>16.82</v>
      </c>
      <c r="F551">
        <f t="shared" si="8"/>
        <v>1.1303040000000002</v>
      </c>
    </row>
    <row r="552" spans="1:6" x14ac:dyDescent="0.2">
      <c r="A552">
        <v>502</v>
      </c>
      <c r="B552">
        <v>1981</v>
      </c>
      <c r="C552">
        <v>4</v>
      </c>
      <c r="D552">
        <v>3</v>
      </c>
      <c r="E552">
        <v>32.31</v>
      </c>
      <c r="F552">
        <f t="shared" si="8"/>
        <v>2.1712320000000003</v>
      </c>
    </row>
    <row r="553" spans="1:6" x14ac:dyDescent="0.2">
      <c r="A553">
        <v>502</v>
      </c>
      <c r="B553">
        <v>1981</v>
      </c>
      <c r="C553">
        <v>4</v>
      </c>
      <c r="D553">
        <v>4</v>
      </c>
      <c r="E553">
        <v>32.549999999999997</v>
      </c>
      <c r="F553">
        <f t="shared" si="8"/>
        <v>2.18736</v>
      </c>
    </row>
    <row r="554" spans="1:6" x14ac:dyDescent="0.2">
      <c r="A554">
        <v>502</v>
      </c>
      <c r="B554">
        <v>1981</v>
      </c>
      <c r="C554">
        <v>4</v>
      </c>
      <c r="D554">
        <v>5</v>
      </c>
      <c r="E554">
        <v>35.69</v>
      </c>
      <c r="F554">
        <f t="shared" si="8"/>
        <v>2.3983680000000001</v>
      </c>
    </row>
    <row r="555" spans="1:6" x14ac:dyDescent="0.2">
      <c r="A555">
        <v>502</v>
      </c>
      <c r="B555">
        <v>1981</v>
      </c>
      <c r="C555">
        <v>4</v>
      </c>
      <c r="D555">
        <v>6</v>
      </c>
      <c r="E555">
        <v>35.090000000000003</v>
      </c>
      <c r="F555">
        <f t="shared" si="8"/>
        <v>2.3580480000000001</v>
      </c>
    </row>
    <row r="556" spans="1:6" x14ac:dyDescent="0.2">
      <c r="A556">
        <v>502</v>
      </c>
      <c r="B556">
        <v>1981</v>
      </c>
      <c r="C556">
        <v>4</v>
      </c>
      <c r="D556">
        <v>7</v>
      </c>
      <c r="E556">
        <v>33.4</v>
      </c>
      <c r="F556">
        <f t="shared" si="8"/>
        <v>2.2444799999999998</v>
      </c>
    </row>
    <row r="557" spans="1:6" x14ac:dyDescent="0.2">
      <c r="A557">
        <v>502</v>
      </c>
      <c r="B557">
        <v>1981</v>
      </c>
      <c r="C557">
        <v>4</v>
      </c>
      <c r="D557">
        <v>8</v>
      </c>
      <c r="E557">
        <v>33.880000000000003</v>
      </c>
      <c r="F557">
        <f t="shared" si="8"/>
        <v>2.2767360000000005</v>
      </c>
    </row>
    <row r="558" spans="1:6" x14ac:dyDescent="0.2">
      <c r="A558">
        <v>502</v>
      </c>
      <c r="B558">
        <v>1981</v>
      </c>
      <c r="C558">
        <v>4</v>
      </c>
      <c r="D558">
        <v>9</v>
      </c>
      <c r="E558">
        <v>39.32</v>
      </c>
      <c r="F558">
        <f t="shared" si="8"/>
        <v>2.6423040000000002</v>
      </c>
    </row>
    <row r="559" spans="1:6" x14ac:dyDescent="0.2">
      <c r="A559">
        <v>502</v>
      </c>
      <c r="B559">
        <v>1981</v>
      </c>
      <c r="C559">
        <v>4</v>
      </c>
      <c r="D559">
        <v>10</v>
      </c>
      <c r="E559">
        <v>28.43</v>
      </c>
      <c r="F559">
        <f t="shared" si="8"/>
        <v>1.9104960000000002</v>
      </c>
    </row>
    <row r="560" spans="1:6" x14ac:dyDescent="0.2">
      <c r="A560">
        <v>502</v>
      </c>
      <c r="B560">
        <v>1981</v>
      </c>
      <c r="C560">
        <v>4</v>
      </c>
      <c r="D560">
        <v>11</v>
      </c>
      <c r="E560">
        <v>37.03</v>
      </c>
      <c r="F560">
        <f t="shared" si="8"/>
        <v>2.4884160000000004</v>
      </c>
    </row>
    <row r="561" spans="1:6" x14ac:dyDescent="0.2">
      <c r="A561">
        <v>502</v>
      </c>
      <c r="B561">
        <v>1981</v>
      </c>
      <c r="C561">
        <v>4</v>
      </c>
      <c r="D561">
        <v>12</v>
      </c>
      <c r="E561">
        <v>37.03</v>
      </c>
      <c r="F561">
        <f t="shared" si="8"/>
        <v>2.4884160000000004</v>
      </c>
    </row>
    <row r="562" spans="1:6" x14ac:dyDescent="0.2">
      <c r="A562">
        <v>502</v>
      </c>
      <c r="B562">
        <v>1981</v>
      </c>
      <c r="C562">
        <v>4</v>
      </c>
      <c r="D562">
        <v>13</v>
      </c>
      <c r="E562">
        <v>28.31</v>
      </c>
      <c r="F562">
        <f t="shared" si="8"/>
        <v>1.9024320000000001</v>
      </c>
    </row>
    <row r="563" spans="1:6" x14ac:dyDescent="0.2">
      <c r="A563">
        <v>502</v>
      </c>
      <c r="B563">
        <v>1981</v>
      </c>
      <c r="C563">
        <v>4</v>
      </c>
      <c r="D563">
        <v>14</v>
      </c>
      <c r="E563">
        <v>46.22</v>
      </c>
      <c r="F563">
        <f t="shared" si="8"/>
        <v>3.1059839999999999</v>
      </c>
    </row>
    <row r="564" spans="1:6" x14ac:dyDescent="0.2">
      <c r="A564">
        <v>502</v>
      </c>
      <c r="B564">
        <v>1982</v>
      </c>
      <c r="C564">
        <v>1</v>
      </c>
      <c r="D564">
        <v>1</v>
      </c>
      <c r="E564">
        <v>25.41</v>
      </c>
      <c r="F564">
        <f t="shared" si="8"/>
        <v>1.7075520000000002</v>
      </c>
    </row>
    <row r="565" spans="1:6" x14ac:dyDescent="0.2">
      <c r="A565">
        <v>502</v>
      </c>
      <c r="B565">
        <v>1982</v>
      </c>
      <c r="C565">
        <v>1</v>
      </c>
      <c r="D565">
        <v>2</v>
      </c>
      <c r="E565">
        <v>23.23</v>
      </c>
      <c r="F565">
        <f t="shared" si="8"/>
        <v>1.561056</v>
      </c>
    </row>
    <row r="566" spans="1:6" x14ac:dyDescent="0.2">
      <c r="A566">
        <v>502</v>
      </c>
      <c r="B566">
        <v>1982</v>
      </c>
      <c r="C566">
        <v>1</v>
      </c>
      <c r="D566">
        <v>3</v>
      </c>
      <c r="E566">
        <v>37.630000000000003</v>
      </c>
      <c r="F566">
        <f t="shared" si="8"/>
        <v>2.5287360000000003</v>
      </c>
    </row>
    <row r="567" spans="1:6" x14ac:dyDescent="0.2">
      <c r="A567">
        <v>502</v>
      </c>
      <c r="B567">
        <v>1982</v>
      </c>
      <c r="C567">
        <v>1</v>
      </c>
      <c r="D567">
        <v>4</v>
      </c>
      <c r="E567">
        <v>36.78</v>
      </c>
      <c r="F567">
        <f t="shared" si="8"/>
        <v>2.4716160000000005</v>
      </c>
    </row>
    <row r="568" spans="1:6" x14ac:dyDescent="0.2">
      <c r="A568">
        <v>502</v>
      </c>
      <c r="B568">
        <v>1982</v>
      </c>
      <c r="C568">
        <v>1</v>
      </c>
      <c r="D568">
        <v>5</v>
      </c>
      <c r="E568">
        <v>31.34</v>
      </c>
      <c r="F568">
        <f t="shared" si="8"/>
        <v>2.1060480000000004</v>
      </c>
    </row>
    <row r="569" spans="1:6" x14ac:dyDescent="0.2">
      <c r="A569">
        <v>502</v>
      </c>
      <c r="B569">
        <v>1982</v>
      </c>
      <c r="C569">
        <v>1</v>
      </c>
      <c r="D569">
        <v>6</v>
      </c>
      <c r="E569">
        <v>29.77</v>
      </c>
      <c r="F569">
        <f t="shared" si="8"/>
        <v>2.0005440000000005</v>
      </c>
    </row>
    <row r="570" spans="1:6" x14ac:dyDescent="0.2">
      <c r="A570">
        <v>502</v>
      </c>
      <c r="B570">
        <v>1982</v>
      </c>
      <c r="C570">
        <v>1</v>
      </c>
      <c r="D570">
        <v>7</v>
      </c>
      <c r="E570">
        <v>28.68</v>
      </c>
      <c r="F570">
        <f t="shared" si="8"/>
        <v>1.9272960000000001</v>
      </c>
    </row>
    <row r="571" spans="1:6" x14ac:dyDescent="0.2">
      <c r="A571">
        <v>502</v>
      </c>
      <c r="B571">
        <v>1982</v>
      </c>
      <c r="C571">
        <v>1</v>
      </c>
      <c r="D571">
        <v>8</v>
      </c>
      <c r="E571">
        <v>13.19</v>
      </c>
      <c r="F571">
        <f t="shared" si="8"/>
        <v>0.88636800000000004</v>
      </c>
    </row>
    <row r="572" spans="1:6" x14ac:dyDescent="0.2">
      <c r="A572">
        <v>502</v>
      </c>
      <c r="B572">
        <v>1982</v>
      </c>
      <c r="C572">
        <v>1</v>
      </c>
      <c r="D572">
        <v>9</v>
      </c>
      <c r="E572">
        <v>27.95</v>
      </c>
      <c r="F572">
        <f t="shared" si="8"/>
        <v>1.8782400000000001</v>
      </c>
    </row>
    <row r="573" spans="1:6" x14ac:dyDescent="0.2">
      <c r="A573">
        <v>502</v>
      </c>
      <c r="B573">
        <v>1982</v>
      </c>
      <c r="C573">
        <v>1</v>
      </c>
      <c r="D573">
        <v>10</v>
      </c>
      <c r="E573">
        <v>30.25</v>
      </c>
      <c r="F573">
        <f t="shared" si="8"/>
        <v>2.0328000000000004</v>
      </c>
    </row>
    <row r="574" spans="1:6" x14ac:dyDescent="0.2">
      <c r="A574">
        <v>502</v>
      </c>
      <c r="B574">
        <v>1982</v>
      </c>
      <c r="C574">
        <v>1</v>
      </c>
      <c r="D574">
        <v>11</v>
      </c>
      <c r="E574">
        <v>32.549999999999997</v>
      </c>
      <c r="F574">
        <f t="shared" si="8"/>
        <v>2.18736</v>
      </c>
    </row>
    <row r="575" spans="1:6" x14ac:dyDescent="0.2">
      <c r="A575">
        <v>502</v>
      </c>
      <c r="B575">
        <v>1982</v>
      </c>
      <c r="C575">
        <v>1</v>
      </c>
      <c r="D575">
        <v>12</v>
      </c>
      <c r="E575">
        <v>32.79</v>
      </c>
      <c r="F575">
        <f t="shared" si="8"/>
        <v>2.2034880000000001</v>
      </c>
    </row>
    <row r="576" spans="1:6" x14ac:dyDescent="0.2">
      <c r="A576">
        <v>502</v>
      </c>
      <c r="B576">
        <v>1982</v>
      </c>
      <c r="C576">
        <v>1</v>
      </c>
      <c r="D576">
        <v>13</v>
      </c>
      <c r="E576">
        <v>35.21</v>
      </c>
      <c r="F576">
        <f t="shared" si="8"/>
        <v>2.3661120000000002</v>
      </c>
    </row>
    <row r="577" spans="1:6" x14ac:dyDescent="0.2">
      <c r="A577">
        <v>502</v>
      </c>
      <c r="B577">
        <v>1982</v>
      </c>
      <c r="C577">
        <v>1</v>
      </c>
      <c r="D577">
        <v>14</v>
      </c>
      <c r="E577">
        <v>30.13</v>
      </c>
      <c r="F577">
        <f t="shared" si="8"/>
        <v>2.0247360000000003</v>
      </c>
    </row>
    <row r="578" spans="1:6" x14ac:dyDescent="0.2">
      <c r="A578">
        <v>502</v>
      </c>
      <c r="B578">
        <v>1982</v>
      </c>
      <c r="C578">
        <v>2</v>
      </c>
      <c r="D578">
        <v>1</v>
      </c>
      <c r="E578">
        <v>19</v>
      </c>
      <c r="F578">
        <f t="shared" si="8"/>
        <v>1.2768000000000002</v>
      </c>
    </row>
    <row r="579" spans="1:6" x14ac:dyDescent="0.2">
      <c r="A579">
        <v>502</v>
      </c>
      <c r="B579">
        <v>1982</v>
      </c>
      <c r="C579">
        <v>2</v>
      </c>
      <c r="D579">
        <v>2</v>
      </c>
      <c r="E579">
        <v>29.28</v>
      </c>
      <c r="F579">
        <f t="shared" si="8"/>
        <v>1.9676160000000005</v>
      </c>
    </row>
    <row r="580" spans="1:6" x14ac:dyDescent="0.2">
      <c r="A580">
        <v>502</v>
      </c>
      <c r="B580">
        <v>1982</v>
      </c>
      <c r="C580">
        <v>2</v>
      </c>
      <c r="D580">
        <v>3</v>
      </c>
      <c r="E580">
        <v>34.97</v>
      </c>
      <c r="F580">
        <f t="shared" si="8"/>
        <v>2.3499840000000001</v>
      </c>
    </row>
    <row r="581" spans="1:6" x14ac:dyDescent="0.2">
      <c r="A581">
        <v>502</v>
      </c>
      <c r="B581">
        <v>1982</v>
      </c>
      <c r="C581">
        <v>2</v>
      </c>
      <c r="D581">
        <v>4</v>
      </c>
      <c r="E581">
        <v>32.549999999999997</v>
      </c>
      <c r="F581">
        <f t="shared" ref="F581:F644" si="9">(E581*60*1.12)/1000</f>
        <v>2.18736</v>
      </c>
    </row>
    <row r="582" spans="1:6" x14ac:dyDescent="0.2">
      <c r="A582">
        <v>502</v>
      </c>
      <c r="B582">
        <v>1982</v>
      </c>
      <c r="C582">
        <v>2</v>
      </c>
      <c r="D582">
        <v>5</v>
      </c>
      <c r="E582">
        <v>38.96</v>
      </c>
      <c r="F582">
        <f t="shared" si="9"/>
        <v>2.618112</v>
      </c>
    </row>
    <row r="583" spans="1:6" x14ac:dyDescent="0.2">
      <c r="A583">
        <v>502</v>
      </c>
      <c r="B583">
        <v>1982</v>
      </c>
      <c r="C583">
        <v>2</v>
      </c>
      <c r="D583">
        <v>6</v>
      </c>
      <c r="E583">
        <v>26.62</v>
      </c>
      <c r="F583">
        <f t="shared" si="9"/>
        <v>1.7888640000000002</v>
      </c>
    </row>
    <row r="584" spans="1:6" x14ac:dyDescent="0.2">
      <c r="A584">
        <v>502</v>
      </c>
      <c r="B584">
        <v>1982</v>
      </c>
      <c r="C584">
        <v>2</v>
      </c>
      <c r="D584">
        <v>7</v>
      </c>
      <c r="E584">
        <v>27.71</v>
      </c>
      <c r="F584">
        <f t="shared" si="9"/>
        <v>1.8621120000000002</v>
      </c>
    </row>
    <row r="585" spans="1:6" x14ac:dyDescent="0.2">
      <c r="A585">
        <v>502</v>
      </c>
      <c r="B585">
        <v>1982</v>
      </c>
      <c r="C585">
        <v>2</v>
      </c>
      <c r="D585">
        <v>8</v>
      </c>
      <c r="E585">
        <v>17.3</v>
      </c>
      <c r="F585">
        <f t="shared" si="9"/>
        <v>1.1625600000000003</v>
      </c>
    </row>
    <row r="586" spans="1:6" x14ac:dyDescent="0.2">
      <c r="A586">
        <v>502</v>
      </c>
      <c r="B586">
        <v>1982</v>
      </c>
      <c r="C586">
        <v>2</v>
      </c>
      <c r="D586">
        <v>9</v>
      </c>
      <c r="E586">
        <v>26.98</v>
      </c>
      <c r="F586">
        <f t="shared" si="9"/>
        <v>1.813056</v>
      </c>
    </row>
    <row r="587" spans="1:6" x14ac:dyDescent="0.2">
      <c r="A587">
        <v>502</v>
      </c>
      <c r="B587">
        <v>1982</v>
      </c>
      <c r="C587">
        <v>2</v>
      </c>
      <c r="D587">
        <v>10</v>
      </c>
      <c r="E587">
        <v>37.03</v>
      </c>
      <c r="F587">
        <f t="shared" si="9"/>
        <v>2.4884160000000004</v>
      </c>
    </row>
    <row r="588" spans="1:6" x14ac:dyDescent="0.2">
      <c r="A588">
        <v>502</v>
      </c>
      <c r="B588">
        <v>1982</v>
      </c>
      <c r="C588">
        <v>2</v>
      </c>
      <c r="D588">
        <v>11</v>
      </c>
      <c r="E588">
        <v>35.57</v>
      </c>
      <c r="F588">
        <f t="shared" si="9"/>
        <v>2.390304</v>
      </c>
    </row>
    <row r="589" spans="1:6" x14ac:dyDescent="0.2">
      <c r="A589">
        <v>502</v>
      </c>
      <c r="B589">
        <v>1982</v>
      </c>
      <c r="C589">
        <v>2</v>
      </c>
      <c r="D589">
        <v>12</v>
      </c>
      <c r="E589">
        <v>27.83</v>
      </c>
      <c r="F589">
        <f t="shared" si="9"/>
        <v>1.8701760000000001</v>
      </c>
    </row>
    <row r="590" spans="1:6" x14ac:dyDescent="0.2">
      <c r="A590">
        <v>502</v>
      </c>
      <c r="B590">
        <v>1982</v>
      </c>
      <c r="C590">
        <v>2</v>
      </c>
      <c r="D590">
        <v>13</v>
      </c>
      <c r="E590">
        <v>31.1</v>
      </c>
      <c r="F590">
        <f t="shared" si="9"/>
        <v>2.0899200000000002</v>
      </c>
    </row>
    <row r="591" spans="1:6" x14ac:dyDescent="0.2">
      <c r="A591">
        <v>502</v>
      </c>
      <c r="B591">
        <v>1982</v>
      </c>
      <c r="C591">
        <v>2</v>
      </c>
      <c r="D591">
        <v>14</v>
      </c>
      <c r="E591">
        <v>33.520000000000003</v>
      </c>
      <c r="F591">
        <f t="shared" si="9"/>
        <v>2.2525440000000003</v>
      </c>
    </row>
    <row r="592" spans="1:6" x14ac:dyDescent="0.2">
      <c r="A592">
        <v>502</v>
      </c>
      <c r="B592">
        <v>1982</v>
      </c>
      <c r="C592">
        <v>3</v>
      </c>
      <c r="D592">
        <v>1</v>
      </c>
      <c r="E592">
        <v>17.3</v>
      </c>
      <c r="F592">
        <f t="shared" si="9"/>
        <v>1.1625600000000003</v>
      </c>
    </row>
    <row r="593" spans="1:6" x14ac:dyDescent="0.2">
      <c r="A593">
        <v>502</v>
      </c>
      <c r="B593">
        <v>1982</v>
      </c>
      <c r="C593">
        <v>3</v>
      </c>
      <c r="D593">
        <v>2</v>
      </c>
      <c r="E593">
        <v>28.92</v>
      </c>
      <c r="F593">
        <f t="shared" si="9"/>
        <v>1.9434240000000003</v>
      </c>
    </row>
    <row r="594" spans="1:6" x14ac:dyDescent="0.2">
      <c r="A594">
        <v>502</v>
      </c>
      <c r="B594">
        <v>1982</v>
      </c>
      <c r="C594">
        <v>3</v>
      </c>
      <c r="D594">
        <v>3</v>
      </c>
      <c r="E594">
        <v>34.729999999999997</v>
      </c>
      <c r="F594">
        <f t="shared" si="9"/>
        <v>2.3338559999999999</v>
      </c>
    </row>
    <row r="595" spans="1:6" x14ac:dyDescent="0.2">
      <c r="A595">
        <v>502</v>
      </c>
      <c r="B595">
        <v>1982</v>
      </c>
      <c r="C595">
        <v>3</v>
      </c>
      <c r="D595">
        <v>4</v>
      </c>
      <c r="E595">
        <v>33.880000000000003</v>
      </c>
      <c r="F595">
        <f t="shared" si="9"/>
        <v>2.2767360000000005</v>
      </c>
    </row>
    <row r="596" spans="1:6" x14ac:dyDescent="0.2">
      <c r="A596">
        <v>502</v>
      </c>
      <c r="B596">
        <v>1982</v>
      </c>
      <c r="C596">
        <v>3</v>
      </c>
      <c r="D596">
        <v>5</v>
      </c>
      <c r="E596">
        <v>26.14</v>
      </c>
      <c r="F596">
        <f t="shared" si="9"/>
        <v>1.7566080000000002</v>
      </c>
    </row>
    <row r="597" spans="1:6" x14ac:dyDescent="0.2">
      <c r="A597">
        <v>502</v>
      </c>
      <c r="B597">
        <v>1982</v>
      </c>
      <c r="C597">
        <v>3</v>
      </c>
      <c r="D597">
        <v>6</v>
      </c>
      <c r="E597">
        <v>34.729999999999997</v>
      </c>
      <c r="F597">
        <f t="shared" si="9"/>
        <v>2.3338559999999999</v>
      </c>
    </row>
    <row r="598" spans="1:6" x14ac:dyDescent="0.2">
      <c r="A598">
        <v>502</v>
      </c>
      <c r="B598">
        <v>1982</v>
      </c>
      <c r="C598">
        <v>3</v>
      </c>
      <c r="D598">
        <v>7</v>
      </c>
      <c r="E598">
        <v>26.38</v>
      </c>
      <c r="F598">
        <f t="shared" si="9"/>
        <v>1.7727360000000001</v>
      </c>
    </row>
    <row r="599" spans="1:6" x14ac:dyDescent="0.2">
      <c r="A599">
        <v>502</v>
      </c>
      <c r="B599">
        <v>1982</v>
      </c>
      <c r="C599">
        <v>3</v>
      </c>
      <c r="D599">
        <v>8</v>
      </c>
      <c r="E599">
        <v>18.88</v>
      </c>
      <c r="F599">
        <f t="shared" si="9"/>
        <v>1.2687360000000001</v>
      </c>
    </row>
    <row r="600" spans="1:6" x14ac:dyDescent="0.2">
      <c r="A600">
        <v>502</v>
      </c>
      <c r="B600">
        <v>1982</v>
      </c>
      <c r="C600">
        <v>3</v>
      </c>
      <c r="D600">
        <v>9</v>
      </c>
      <c r="E600">
        <v>20.57</v>
      </c>
      <c r="F600">
        <f t="shared" si="9"/>
        <v>1.382304</v>
      </c>
    </row>
    <row r="601" spans="1:6" x14ac:dyDescent="0.2">
      <c r="A601">
        <v>502</v>
      </c>
      <c r="B601">
        <v>1982</v>
      </c>
      <c r="C601">
        <v>3</v>
      </c>
      <c r="D601">
        <v>10</v>
      </c>
      <c r="E601">
        <v>34.119999999999997</v>
      </c>
      <c r="F601">
        <f t="shared" si="9"/>
        <v>2.2928640000000002</v>
      </c>
    </row>
    <row r="602" spans="1:6" x14ac:dyDescent="0.2">
      <c r="A602">
        <v>502</v>
      </c>
      <c r="B602">
        <v>1982</v>
      </c>
      <c r="C602">
        <v>3</v>
      </c>
      <c r="D602">
        <v>11</v>
      </c>
      <c r="E602">
        <v>34.24</v>
      </c>
      <c r="F602">
        <f t="shared" si="9"/>
        <v>2.3009280000000003</v>
      </c>
    </row>
    <row r="603" spans="1:6" x14ac:dyDescent="0.2">
      <c r="A603">
        <v>502</v>
      </c>
      <c r="B603">
        <v>1982</v>
      </c>
      <c r="C603">
        <v>3</v>
      </c>
      <c r="D603">
        <v>12</v>
      </c>
      <c r="E603">
        <v>21.66</v>
      </c>
      <c r="F603">
        <f t="shared" si="9"/>
        <v>1.4555520000000002</v>
      </c>
    </row>
    <row r="604" spans="1:6" x14ac:dyDescent="0.2">
      <c r="A604">
        <v>502</v>
      </c>
      <c r="B604">
        <v>1982</v>
      </c>
      <c r="C604">
        <v>3</v>
      </c>
      <c r="D604">
        <v>13</v>
      </c>
      <c r="E604">
        <v>32.909999999999997</v>
      </c>
      <c r="F604">
        <f t="shared" si="9"/>
        <v>2.2115520000000002</v>
      </c>
    </row>
    <row r="605" spans="1:6" x14ac:dyDescent="0.2">
      <c r="A605">
        <v>502</v>
      </c>
      <c r="B605">
        <v>1982</v>
      </c>
      <c r="C605">
        <v>3</v>
      </c>
      <c r="D605">
        <v>14</v>
      </c>
      <c r="E605">
        <v>32.67</v>
      </c>
      <c r="F605">
        <f t="shared" si="9"/>
        <v>2.1954240000000005</v>
      </c>
    </row>
    <row r="606" spans="1:6" x14ac:dyDescent="0.2">
      <c r="A606">
        <v>502</v>
      </c>
      <c r="B606">
        <v>1982</v>
      </c>
      <c r="C606">
        <v>4</v>
      </c>
      <c r="D606">
        <v>1</v>
      </c>
      <c r="E606">
        <v>17.18</v>
      </c>
      <c r="F606">
        <f t="shared" si="9"/>
        <v>1.1544960000000002</v>
      </c>
    </row>
    <row r="607" spans="1:6" x14ac:dyDescent="0.2">
      <c r="A607">
        <v>502</v>
      </c>
      <c r="B607">
        <v>1982</v>
      </c>
      <c r="C607">
        <v>4</v>
      </c>
      <c r="D607">
        <v>2</v>
      </c>
      <c r="E607">
        <v>28.56</v>
      </c>
      <c r="F607">
        <f t="shared" si="9"/>
        <v>1.919232</v>
      </c>
    </row>
    <row r="608" spans="1:6" x14ac:dyDescent="0.2">
      <c r="A608">
        <v>502</v>
      </c>
      <c r="B608">
        <v>1982</v>
      </c>
      <c r="C608">
        <v>4</v>
      </c>
      <c r="D608">
        <v>3</v>
      </c>
      <c r="E608">
        <v>36.9</v>
      </c>
      <c r="F608">
        <f t="shared" si="9"/>
        <v>2.4796800000000001</v>
      </c>
    </row>
    <row r="609" spans="1:6" x14ac:dyDescent="0.2">
      <c r="A609">
        <v>502</v>
      </c>
      <c r="B609">
        <v>1982</v>
      </c>
      <c r="C609">
        <v>4</v>
      </c>
      <c r="D609">
        <v>4</v>
      </c>
      <c r="E609">
        <v>28.07</v>
      </c>
      <c r="F609">
        <f t="shared" si="9"/>
        <v>1.8863040000000004</v>
      </c>
    </row>
    <row r="610" spans="1:6" x14ac:dyDescent="0.2">
      <c r="A610">
        <v>502</v>
      </c>
      <c r="B610">
        <v>1982</v>
      </c>
      <c r="C610">
        <v>4</v>
      </c>
      <c r="D610">
        <v>5</v>
      </c>
      <c r="E610">
        <v>34.479999999999997</v>
      </c>
      <c r="F610">
        <f t="shared" si="9"/>
        <v>2.317056</v>
      </c>
    </row>
    <row r="611" spans="1:6" x14ac:dyDescent="0.2">
      <c r="A611">
        <v>502</v>
      </c>
      <c r="B611">
        <v>1982</v>
      </c>
      <c r="C611">
        <v>4</v>
      </c>
      <c r="D611">
        <v>6</v>
      </c>
      <c r="E611">
        <v>27.83</v>
      </c>
      <c r="F611">
        <f t="shared" si="9"/>
        <v>1.8701760000000001</v>
      </c>
    </row>
    <row r="612" spans="1:6" x14ac:dyDescent="0.2">
      <c r="A612">
        <v>502</v>
      </c>
      <c r="B612">
        <v>1982</v>
      </c>
      <c r="C612">
        <v>4</v>
      </c>
      <c r="D612">
        <v>7</v>
      </c>
      <c r="E612">
        <v>28.43</v>
      </c>
      <c r="F612">
        <f t="shared" si="9"/>
        <v>1.9104960000000002</v>
      </c>
    </row>
    <row r="613" spans="1:6" x14ac:dyDescent="0.2">
      <c r="A613">
        <v>502</v>
      </c>
      <c r="B613">
        <v>1982</v>
      </c>
      <c r="C613">
        <v>4</v>
      </c>
      <c r="D613">
        <v>8</v>
      </c>
      <c r="E613">
        <v>18.149999999999999</v>
      </c>
      <c r="F613">
        <f t="shared" si="9"/>
        <v>1.2196800000000001</v>
      </c>
    </row>
    <row r="614" spans="1:6" x14ac:dyDescent="0.2">
      <c r="A614">
        <v>502</v>
      </c>
      <c r="B614">
        <v>1982</v>
      </c>
      <c r="C614">
        <v>4</v>
      </c>
      <c r="D614">
        <v>9</v>
      </c>
      <c r="E614">
        <v>29.16</v>
      </c>
      <c r="F614">
        <f t="shared" si="9"/>
        <v>1.9595520000000002</v>
      </c>
    </row>
    <row r="615" spans="1:6" x14ac:dyDescent="0.2">
      <c r="A615">
        <v>502</v>
      </c>
      <c r="B615">
        <v>1982</v>
      </c>
      <c r="C615">
        <v>4</v>
      </c>
      <c r="D615">
        <v>10</v>
      </c>
      <c r="E615">
        <v>33.880000000000003</v>
      </c>
      <c r="F615">
        <f t="shared" si="9"/>
        <v>2.2767360000000005</v>
      </c>
    </row>
    <row r="616" spans="1:6" x14ac:dyDescent="0.2">
      <c r="A616">
        <v>502</v>
      </c>
      <c r="B616">
        <v>1982</v>
      </c>
      <c r="C616">
        <v>4</v>
      </c>
      <c r="D616">
        <v>11</v>
      </c>
      <c r="E616">
        <v>35.21</v>
      </c>
      <c r="F616">
        <f t="shared" si="9"/>
        <v>2.3661120000000002</v>
      </c>
    </row>
    <row r="617" spans="1:6" x14ac:dyDescent="0.2">
      <c r="A617">
        <v>502</v>
      </c>
      <c r="B617">
        <v>1982</v>
      </c>
      <c r="C617">
        <v>4</v>
      </c>
      <c r="D617">
        <v>12</v>
      </c>
      <c r="E617">
        <v>30.85</v>
      </c>
      <c r="F617">
        <f t="shared" si="9"/>
        <v>2.0731200000000003</v>
      </c>
    </row>
    <row r="618" spans="1:6" x14ac:dyDescent="0.2">
      <c r="A618">
        <v>502</v>
      </c>
      <c r="B618">
        <v>1982</v>
      </c>
      <c r="C618">
        <v>4</v>
      </c>
      <c r="D618">
        <v>13</v>
      </c>
      <c r="E618">
        <v>33.270000000000003</v>
      </c>
      <c r="F618">
        <f t="shared" si="9"/>
        <v>2.2357440000000004</v>
      </c>
    </row>
    <row r="619" spans="1:6" x14ac:dyDescent="0.2">
      <c r="A619">
        <v>502</v>
      </c>
      <c r="B619">
        <v>1982</v>
      </c>
      <c r="C619">
        <v>4</v>
      </c>
      <c r="D619">
        <v>14</v>
      </c>
      <c r="E619">
        <v>25.65</v>
      </c>
      <c r="F619">
        <f t="shared" si="9"/>
        <v>1.7236800000000001</v>
      </c>
    </row>
    <row r="620" spans="1:6" x14ac:dyDescent="0.2">
      <c r="A620">
        <v>502</v>
      </c>
      <c r="B620">
        <v>1983</v>
      </c>
      <c r="C620">
        <v>1</v>
      </c>
      <c r="D620">
        <v>1</v>
      </c>
      <c r="E620">
        <v>34</v>
      </c>
      <c r="F620">
        <f t="shared" si="9"/>
        <v>2.2848000000000002</v>
      </c>
    </row>
    <row r="621" spans="1:6" x14ac:dyDescent="0.2">
      <c r="A621">
        <v>502</v>
      </c>
      <c r="B621">
        <v>1983</v>
      </c>
      <c r="C621">
        <v>1</v>
      </c>
      <c r="D621">
        <v>2</v>
      </c>
      <c r="E621">
        <v>35.57</v>
      </c>
      <c r="F621">
        <f t="shared" si="9"/>
        <v>2.390304</v>
      </c>
    </row>
    <row r="622" spans="1:6" x14ac:dyDescent="0.2">
      <c r="A622">
        <v>502</v>
      </c>
      <c r="B622">
        <v>1983</v>
      </c>
      <c r="C622">
        <v>1</v>
      </c>
      <c r="D622">
        <v>3</v>
      </c>
      <c r="E622">
        <v>45.86</v>
      </c>
      <c r="F622">
        <f t="shared" si="9"/>
        <v>3.0817920000000005</v>
      </c>
    </row>
    <row r="623" spans="1:6" x14ac:dyDescent="0.2">
      <c r="A623">
        <v>502</v>
      </c>
      <c r="B623">
        <v>1983</v>
      </c>
      <c r="C623">
        <v>1</v>
      </c>
      <c r="D623">
        <v>4</v>
      </c>
      <c r="E623">
        <v>40.17</v>
      </c>
      <c r="F623">
        <f t="shared" si="9"/>
        <v>2.6994240000000005</v>
      </c>
    </row>
    <row r="624" spans="1:6" x14ac:dyDescent="0.2">
      <c r="A624">
        <v>502</v>
      </c>
      <c r="B624">
        <v>1983</v>
      </c>
      <c r="C624">
        <v>1</v>
      </c>
      <c r="D624">
        <v>5</v>
      </c>
      <c r="E624">
        <v>49.73</v>
      </c>
      <c r="F624">
        <f t="shared" si="9"/>
        <v>3.3418560000000004</v>
      </c>
    </row>
    <row r="625" spans="1:6" x14ac:dyDescent="0.2">
      <c r="A625">
        <v>502</v>
      </c>
      <c r="B625">
        <v>1983</v>
      </c>
      <c r="C625">
        <v>1</v>
      </c>
      <c r="D625">
        <v>6</v>
      </c>
      <c r="E625">
        <v>52.27</v>
      </c>
      <c r="F625">
        <f t="shared" si="9"/>
        <v>3.512544000000001</v>
      </c>
    </row>
    <row r="626" spans="1:6" x14ac:dyDescent="0.2">
      <c r="A626">
        <v>502</v>
      </c>
      <c r="B626">
        <v>1983</v>
      </c>
      <c r="C626">
        <v>1</v>
      </c>
      <c r="D626">
        <v>7</v>
      </c>
      <c r="E626">
        <v>36.659999999999997</v>
      </c>
      <c r="F626">
        <f t="shared" si="9"/>
        <v>2.463552</v>
      </c>
    </row>
    <row r="627" spans="1:6" x14ac:dyDescent="0.2">
      <c r="A627">
        <v>502</v>
      </c>
      <c r="B627">
        <v>1983</v>
      </c>
      <c r="C627">
        <v>1</v>
      </c>
      <c r="D627">
        <v>8</v>
      </c>
      <c r="E627">
        <v>42.35</v>
      </c>
      <c r="F627">
        <f t="shared" si="9"/>
        <v>2.84592</v>
      </c>
    </row>
    <row r="628" spans="1:6" x14ac:dyDescent="0.2">
      <c r="A628">
        <v>502</v>
      </c>
      <c r="B628">
        <v>1983</v>
      </c>
      <c r="C628">
        <v>1</v>
      </c>
      <c r="D628">
        <v>9</v>
      </c>
      <c r="E628">
        <v>37.630000000000003</v>
      </c>
      <c r="F628">
        <f t="shared" si="9"/>
        <v>2.5287360000000003</v>
      </c>
    </row>
    <row r="629" spans="1:6" x14ac:dyDescent="0.2">
      <c r="A629">
        <v>502</v>
      </c>
      <c r="B629">
        <v>1983</v>
      </c>
      <c r="C629">
        <v>1</v>
      </c>
      <c r="D629">
        <v>10</v>
      </c>
      <c r="E629">
        <v>49</v>
      </c>
      <c r="F629">
        <f t="shared" si="9"/>
        <v>3.2928000000000002</v>
      </c>
    </row>
    <row r="630" spans="1:6" x14ac:dyDescent="0.2">
      <c r="A630">
        <v>502</v>
      </c>
      <c r="B630">
        <v>1983</v>
      </c>
      <c r="C630">
        <v>1</v>
      </c>
      <c r="D630">
        <v>11</v>
      </c>
      <c r="E630">
        <v>41.87</v>
      </c>
      <c r="F630">
        <f t="shared" si="9"/>
        <v>2.8136640000000002</v>
      </c>
    </row>
    <row r="631" spans="1:6" x14ac:dyDescent="0.2">
      <c r="A631">
        <v>502</v>
      </c>
      <c r="B631">
        <v>1983</v>
      </c>
      <c r="C631">
        <v>1</v>
      </c>
      <c r="D631">
        <v>12</v>
      </c>
      <c r="E631">
        <v>54.69</v>
      </c>
      <c r="F631">
        <f t="shared" si="9"/>
        <v>3.6751680000000002</v>
      </c>
    </row>
    <row r="632" spans="1:6" x14ac:dyDescent="0.2">
      <c r="A632">
        <v>502</v>
      </c>
      <c r="B632">
        <v>1983</v>
      </c>
      <c r="C632">
        <v>1</v>
      </c>
      <c r="D632">
        <v>13</v>
      </c>
      <c r="E632">
        <v>36.42</v>
      </c>
      <c r="F632">
        <f t="shared" si="9"/>
        <v>2.4474240000000003</v>
      </c>
    </row>
    <row r="633" spans="1:6" x14ac:dyDescent="0.2">
      <c r="A633">
        <v>502</v>
      </c>
      <c r="B633">
        <v>1983</v>
      </c>
      <c r="C633">
        <v>1</v>
      </c>
      <c r="D633">
        <v>14</v>
      </c>
      <c r="E633">
        <v>48.52</v>
      </c>
      <c r="F633">
        <f t="shared" si="9"/>
        <v>3.2605440000000008</v>
      </c>
    </row>
    <row r="634" spans="1:6" x14ac:dyDescent="0.2">
      <c r="A634">
        <v>502</v>
      </c>
      <c r="B634">
        <v>1983</v>
      </c>
      <c r="C634">
        <v>2</v>
      </c>
      <c r="D634">
        <v>1</v>
      </c>
      <c r="E634">
        <v>34.479999999999997</v>
      </c>
      <c r="F634">
        <f t="shared" si="9"/>
        <v>2.317056</v>
      </c>
    </row>
    <row r="635" spans="1:6" x14ac:dyDescent="0.2">
      <c r="A635">
        <v>502</v>
      </c>
      <c r="B635">
        <v>1983</v>
      </c>
      <c r="C635">
        <v>2</v>
      </c>
      <c r="D635">
        <v>2</v>
      </c>
      <c r="E635">
        <v>42.35</v>
      </c>
      <c r="F635">
        <f t="shared" si="9"/>
        <v>2.84592</v>
      </c>
    </row>
    <row r="636" spans="1:6" x14ac:dyDescent="0.2">
      <c r="A636">
        <v>502</v>
      </c>
      <c r="B636">
        <v>1983</v>
      </c>
      <c r="C636">
        <v>2</v>
      </c>
      <c r="D636">
        <v>3</v>
      </c>
      <c r="E636">
        <v>45.01</v>
      </c>
      <c r="F636">
        <f t="shared" si="9"/>
        <v>3.0246719999999998</v>
      </c>
    </row>
    <row r="637" spans="1:6" x14ac:dyDescent="0.2">
      <c r="A637">
        <v>502</v>
      </c>
      <c r="B637">
        <v>1983</v>
      </c>
      <c r="C637">
        <v>2</v>
      </c>
      <c r="D637">
        <v>4</v>
      </c>
      <c r="E637">
        <v>52.15</v>
      </c>
      <c r="F637">
        <f t="shared" si="9"/>
        <v>3.5044800000000005</v>
      </c>
    </row>
    <row r="638" spans="1:6" x14ac:dyDescent="0.2">
      <c r="A638">
        <v>502</v>
      </c>
      <c r="B638">
        <v>1983</v>
      </c>
      <c r="C638">
        <v>2</v>
      </c>
      <c r="D638">
        <v>5</v>
      </c>
      <c r="E638">
        <v>54.09</v>
      </c>
      <c r="F638">
        <f t="shared" si="9"/>
        <v>3.6348480000000003</v>
      </c>
    </row>
    <row r="639" spans="1:6" x14ac:dyDescent="0.2">
      <c r="A639">
        <v>502</v>
      </c>
      <c r="B639">
        <v>1983</v>
      </c>
      <c r="C639">
        <v>2</v>
      </c>
      <c r="D639">
        <v>6</v>
      </c>
      <c r="E639">
        <v>45.13</v>
      </c>
      <c r="F639">
        <f t="shared" si="9"/>
        <v>3.0327360000000003</v>
      </c>
    </row>
    <row r="640" spans="1:6" x14ac:dyDescent="0.2">
      <c r="A640">
        <v>502</v>
      </c>
      <c r="B640">
        <v>1983</v>
      </c>
      <c r="C640">
        <v>2</v>
      </c>
      <c r="D640">
        <v>7</v>
      </c>
      <c r="E640">
        <v>34.36</v>
      </c>
      <c r="F640">
        <f t="shared" si="9"/>
        <v>2.3089920000000004</v>
      </c>
    </row>
    <row r="641" spans="1:6" x14ac:dyDescent="0.2">
      <c r="A641">
        <v>502</v>
      </c>
      <c r="B641">
        <v>1983</v>
      </c>
      <c r="C641">
        <v>2</v>
      </c>
      <c r="D641">
        <v>8</v>
      </c>
      <c r="E641">
        <v>44.89</v>
      </c>
      <c r="F641">
        <f t="shared" si="9"/>
        <v>3.0166080000000002</v>
      </c>
    </row>
    <row r="642" spans="1:6" x14ac:dyDescent="0.2">
      <c r="A642">
        <v>502</v>
      </c>
      <c r="B642">
        <v>1983</v>
      </c>
      <c r="C642">
        <v>2</v>
      </c>
      <c r="D642">
        <v>9</v>
      </c>
      <c r="E642">
        <v>46.71</v>
      </c>
      <c r="F642">
        <f t="shared" si="9"/>
        <v>3.1389120000000004</v>
      </c>
    </row>
    <row r="643" spans="1:6" x14ac:dyDescent="0.2">
      <c r="A643">
        <v>502</v>
      </c>
      <c r="B643">
        <v>1983</v>
      </c>
      <c r="C643">
        <v>2</v>
      </c>
      <c r="D643">
        <v>10</v>
      </c>
      <c r="E643">
        <v>52.76</v>
      </c>
      <c r="F643">
        <f t="shared" si="9"/>
        <v>3.5454720000000002</v>
      </c>
    </row>
    <row r="644" spans="1:6" x14ac:dyDescent="0.2">
      <c r="A644">
        <v>502</v>
      </c>
      <c r="B644">
        <v>1983</v>
      </c>
      <c r="C644">
        <v>2</v>
      </c>
      <c r="D644">
        <v>11</v>
      </c>
      <c r="E644">
        <v>53.24</v>
      </c>
      <c r="F644">
        <f t="shared" si="9"/>
        <v>3.5777280000000005</v>
      </c>
    </row>
    <row r="645" spans="1:6" x14ac:dyDescent="0.2">
      <c r="A645">
        <v>502</v>
      </c>
      <c r="B645">
        <v>1983</v>
      </c>
      <c r="C645">
        <v>2</v>
      </c>
      <c r="D645">
        <v>12</v>
      </c>
      <c r="E645">
        <v>47.19</v>
      </c>
      <c r="F645">
        <f t="shared" ref="F645:F708" si="10">(E645*60*1.12)/1000</f>
        <v>3.1711680000000002</v>
      </c>
    </row>
    <row r="646" spans="1:6" x14ac:dyDescent="0.2">
      <c r="A646">
        <v>502</v>
      </c>
      <c r="B646">
        <v>1983</v>
      </c>
      <c r="C646">
        <v>2</v>
      </c>
      <c r="D646">
        <v>13</v>
      </c>
      <c r="E646">
        <v>31.46</v>
      </c>
      <c r="F646">
        <f t="shared" si="10"/>
        <v>2.1141120000000004</v>
      </c>
    </row>
    <row r="647" spans="1:6" x14ac:dyDescent="0.2">
      <c r="A647">
        <v>502</v>
      </c>
      <c r="B647">
        <v>1983</v>
      </c>
      <c r="C647">
        <v>2</v>
      </c>
      <c r="D647">
        <v>14</v>
      </c>
      <c r="E647">
        <v>43.56</v>
      </c>
      <c r="F647">
        <f t="shared" si="10"/>
        <v>2.9272320000000009</v>
      </c>
    </row>
    <row r="648" spans="1:6" x14ac:dyDescent="0.2">
      <c r="A648">
        <v>502</v>
      </c>
      <c r="B648">
        <v>1983</v>
      </c>
      <c r="C648">
        <v>3</v>
      </c>
      <c r="D648">
        <v>1</v>
      </c>
      <c r="E648">
        <v>44.77</v>
      </c>
      <c r="F648">
        <f t="shared" si="10"/>
        <v>3.008544000000001</v>
      </c>
    </row>
    <row r="649" spans="1:6" x14ac:dyDescent="0.2">
      <c r="A649">
        <v>502</v>
      </c>
      <c r="B649">
        <v>1983</v>
      </c>
      <c r="C649">
        <v>3</v>
      </c>
      <c r="D649">
        <v>2</v>
      </c>
      <c r="E649">
        <v>37.270000000000003</v>
      </c>
      <c r="F649">
        <f t="shared" si="10"/>
        <v>2.5045440000000001</v>
      </c>
    </row>
    <row r="650" spans="1:6" x14ac:dyDescent="0.2">
      <c r="A650">
        <v>502</v>
      </c>
      <c r="B650">
        <v>1983</v>
      </c>
      <c r="C650">
        <v>3</v>
      </c>
      <c r="D650">
        <v>3</v>
      </c>
      <c r="E650">
        <v>50.46</v>
      </c>
      <c r="F650">
        <f t="shared" si="10"/>
        <v>3.3909120000000001</v>
      </c>
    </row>
    <row r="651" spans="1:6" x14ac:dyDescent="0.2">
      <c r="A651">
        <v>502</v>
      </c>
      <c r="B651">
        <v>1983</v>
      </c>
      <c r="C651">
        <v>3</v>
      </c>
      <c r="D651">
        <v>4</v>
      </c>
      <c r="E651">
        <v>60.14</v>
      </c>
      <c r="F651">
        <f t="shared" si="10"/>
        <v>4.0414080000000006</v>
      </c>
    </row>
    <row r="652" spans="1:6" x14ac:dyDescent="0.2">
      <c r="A652">
        <v>502</v>
      </c>
      <c r="B652">
        <v>1983</v>
      </c>
      <c r="C652">
        <v>3</v>
      </c>
      <c r="D652">
        <v>5</v>
      </c>
      <c r="E652">
        <v>51.79</v>
      </c>
      <c r="F652">
        <f t="shared" si="10"/>
        <v>3.4802880000000003</v>
      </c>
    </row>
    <row r="653" spans="1:6" x14ac:dyDescent="0.2">
      <c r="A653">
        <v>502</v>
      </c>
      <c r="B653">
        <v>1983</v>
      </c>
      <c r="C653">
        <v>3</v>
      </c>
      <c r="D653">
        <v>6</v>
      </c>
      <c r="E653">
        <v>45.37</v>
      </c>
      <c r="F653">
        <f t="shared" si="10"/>
        <v>3.048864</v>
      </c>
    </row>
    <row r="654" spans="1:6" x14ac:dyDescent="0.2">
      <c r="A654">
        <v>502</v>
      </c>
      <c r="B654">
        <v>1983</v>
      </c>
      <c r="C654">
        <v>3</v>
      </c>
      <c r="D654">
        <v>7</v>
      </c>
      <c r="E654">
        <v>33.64</v>
      </c>
      <c r="F654">
        <f t="shared" si="10"/>
        <v>2.2606080000000004</v>
      </c>
    </row>
    <row r="655" spans="1:6" x14ac:dyDescent="0.2">
      <c r="A655">
        <v>502</v>
      </c>
      <c r="B655">
        <v>1983</v>
      </c>
      <c r="C655">
        <v>3</v>
      </c>
      <c r="D655">
        <v>8</v>
      </c>
      <c r="E655">
        <v>50.34</v>
      </c>
      <c r="F655">
        <f t="shared" si="10"/>
        <v>3.3828480000000005</v>
      </c>
    </row>
    <row r="656" spans="1:6" x14ac:dyDescent="0.2">
      <c r="A656">
        <v>502</v>
      </c>
      <c r="B656">
        <v>1983</v>
      </c>
      <c r="C656">
        <v>3</v>
      </c>
      <c r="D656">
        <v>9</v>
      </c>
      <c r="E656">
        <v>50.7</v>
      </c>
      <c r="F656">
        <f t="shared" si="10"/>
        <v>3.4070400000000003</v>
      </c>
    </row>
    <row r="657" spans="1:6" x14ac:dyDescent="0.2">
      <c r="A657">
        <v>502</v>
      </c>
      <c r="B657">
        <v>1983</v>
      </c>
      <c r="C657">
        <v>3</v>
      </c>
      <c r="D657">
        <v>10</v>
      </c>
      <c r="E657">
        <v>51.67</v>
      </c>
      <c r="F657">
        <f t="shared" si="10"/>
        <v>3.4722240000000006</v>
      </c>
    </row>
    <row r="658" spans="1:6" x14ac:dyDescent="0.2">
      <c r="A658">
        <v>502</v>
      </c>
      <c r="B658">
        <v>1983</v>
      </c>
      <c r="C658">
        <v>3</v>
      </c>
      <c r="D658">
        <v>11</v>
      </c>
      <c r="E658">
        <v>53.24</v>
      </c>
      <c r="F658">
        <f t="shared" si="10"/>
        <v>3.5777280000000005</v>
      </c>
    </row>
    <row r="659" spans="1:6" x14ac:dyDescent="0.2">
      <c r="A659">
        <v>502</v>
      </c>
      <c r="B659">
        <v>1983</v>
      </c>
      <c r="C659">
        <v>3</v>
      </c>
      <c r="D659">
        <v>12</v>
      </c>
      <c r="E659">
        <v>49.37</v>
      </c>
      <c r="F659">
        <f t="shared" si="10"/>
        <v>3.3176640000000002</v>
      </c>
    </row>
    <row r="660" spans="1:6" x14ac:dyDescent="0.2">
      <c r="A660">
        <v>502</v>
      </c>
      <c r="B660">
        <v>1983</v>
      </c>
      <c r="C660">
        <v>3</v>
      </c>
      <c r="D660">
        <v>13</v>
      </c>
      <c r="E660">
        <v>31.1</v>
      </c>
      <c r="F660">
        <f t="shared" si="10"/>
        <v>2.0899200000000002</v>
      </c>
    </row>
    <row r="661" spans="1:6" x14ac:dyDescent="0.2">
      <c r="A661">
        <v>502</v>
      </c>
      <c r="B661">
        <v>1983</v>
      </c>
      <c r="C661">
        <v>3</v>
      </c>
      <c r="D661">
        <v>14</v>
      </c>
      <c r="E661">
        <v>52.03</v>
      </c>
      <c r="F661">
        <f t="shared" si="10"/>
        <v>3.4964160000000004</v>
      </c>
    </row>
    <row r="662" spans="1:6" x14ac:dyDescent="0.2">
      <c r="A662">
        <v>502</v>
      </c>
      <c r="B662">
        <v>1983</v>
      </c>
      <c r="C662">
        <v>4</v>
      </c>
      <c r="D662">
        <v>1</v>
      </c>
      <c r="E662">
        <v>40.049999999999997</v>
      </c>
      <c r="F662">
        <f t="shared" si="10"/>
        <v>2.69136</v>
      </c>
    </row>
    <row r="663" spans="1:6" x14ac:dyDescent="0.2">
      <c r="A663">
        <v>502</v>
      </c>
      <c r="B663">
        <v>1983</v>
      </c>
      <c r="C663">
        <v>4</v>
      </c>
      <c r="D663">
        <v>2</v>
      </c>
      <c r="E663">
        <v>38.96</v>
      </c>
      <c r="F663">
        <f t="shared" si="10"/>
        <v>2.618112</v>
      </c>
    </row>
    <row r="664" spans="1:6" x14ac:dyDescent="0.2">
      <c r="A664">
        <v>502</v>
      </c>
      <c r="B664">
        <v>1983</v>
      </c>
      <c r="C664">
        <v>4</v>
      </c>
      <c r="D664">
        <v>3</v>
      </c>
      <c r="E664">
        <v>51.06</v>
      </c>
      <c r="F664">
        <f t="shared" si="10"/>
        <v>3.4312320000000009</v>
      </c>
    </row>
    <row r="665" spans="1:6" x14ac:dyDescent="0.2">
      <c r="A665">
        <v>502</v>
      </c>
      <c r="B665">
        <v>1983</v>
      </c>
      <c r="C665">
        <v>4</v>
      </c>
      <c r="D665">
        <v>4</v>
      </c>
      <c r="E665">
        <v>53.72</v>
      </c>
      <c r="F665">
        <f t="shared" si="10"/>
        <v>3.6099839999999999</v>
      </c>
    </row>
    <row r="666" spans="1:6" x14ac:dyDescent="0.2">
      <c r="A666">
        <v>502</v>
      </c>
      <c r="B666">
        <v>1983</v>
      </c>
      <c r="C666">
        <v>4</v>
      </c>
      <c r="D666">
        <v>5</v>
      </c>
      <c r="E666">
        <v>48.64</v>
      </c>
      <c r="F666">
        <f t="shared" si="10"/>
        <v>3.2686080000000008</v>
      </c>
    </row>
    <row r="667" spans="1:6" x14ac:dyDescent="0.2">
      <c r="A667">
        <v>502</v>
      </c>
      <c r="B667">
        <v>1983</v>
      </c>
      <c r="C667">
        <v>4</v>
      </c>
      <c r="D667">
        <v>6</v>
      </c>
      <c r="E667">
        <v>47.67</v>
      </c>
      <c r="F667">
        <f t="shared" si="10"/>
        <v>3.2034240000000005</v>
      </c>
    </row>
    <row r="668" spans="1:6" x14ac:dyDescent="0.2">
      <c r="A668">
        <v>502</v>
      </c>
      <c r="B668">
        <v>1983</v>
      </c>
      <c r="C668">
        <v>4</v>
      </c>
      <c r="D668">
        <v>7</v>
      </c>
      <c r="E668">
        <v>45.01</v>
      </c>
      <c r="F668">
        <f t="shared" si="10"/>
        <v>3.0246719999999998</v>
      </c>
    </row>
    <row r="669" spans="1:6" x14ac:dyDescent="0.2">
      <c r="A669">
        <v>502</v>
      </c>
      <c r="B669">
        <v>1983</v>
      </c>
      <c r="C669">
        <v>4</v>
      </c>
      <c r="D669">
        <v>8</v>
      </c>
      <c r="E669">
        <v>39.93</v>
      </c>
      <c r="F669">
        <f t="shared" si="10"/>
        <v>2.6832960000000003</v>
      </c>
    </row>
    <row r="670" spans="1:6" x14ac:dyDescent="0.2">
      <c r="A670">
        <v>502</v>
      </c>
      <c r="B670">
        <v>1983</v>
      </c>
      <c r="C670">
        <v>4</v>
      </c>
      <c r="D670">
        <v>9</v>
      </c>
      <c r="E670">
        <v>50.21</v>
      </c>
      <c r="F670">
        <f t="shared" si="10"/>
        <v>3.3741120000000002</v>
      </c>
    </row>
    <row r="671" spans="1:6" x14ac:dyDescent="0.2">
      <c r="A671">
        <v>502</v>
      </c>
      <c r="B671">
        <v>1983</v>
      </c>
      <c r="C671">
        <v>4</v>
      </c>
      <c r="D671">
        <v>10</v>
      </c>
      <c r="E671">
        <v>49.49</v>
      </c>
      <c r="F671">
        <f t="shared" si="10"/>
        <v>3.3257280000000007</v>
      </c>
    </row>
    <row r="672" spans="1:6" x14ac:dyDescent="0.2">
      <c r="A672">
        <v>502</v>
      </c>
      <c r="B672">
        <v>1983</v>
      </c>
      <c r="C672">
        <v>4</v>
      </c>
      <c r="D672">
        <v>11</v>
      </c>
      <c r="E672">
        <v>46.1</v>
      </c>
      <c r="F672">
        <f t="shared" si="10"/>
        <v>3.0979200000000002</v>
      </c>
    </row>
    <row r="673" spans="1:6" x14ac:dyDescent="0.2">
      <c r="A673">
        <v>502</v>
      </c>
      <c r="B673">
        <v>1983</v>
      </c>
      <c r="C673">
        <v>4</v>
      </c>
      <c r="D673">
        <v>12</v>
      </c>
      <c r="E673">
        <v>47.92</v>
      </c>
      <c r="F673">
        <f t="shared" si="10"/>
        <v>3.2202240000000004</v>
      </c>
    </row>
    <row r="674" spans="1:6" x14ac:dyDescent="0.2">
      <c r="A674">
        <v>502</v>
      </c>
      <c r="B674">
        <v>1983</v>
      </c>
      <c r="C674">
        <v>4</v>
      </c>
      <c r="D674">
        <v>13</v>
      </c>
      <c r="E674">
        <v>33.880000000000003</v>
      </c>
      <c r="F674">
        <f t="shared" si="10"/>
        <v>2.2767360000000005</v>
      </c>
    </row>
    <row r="675" spans="1:6" x14ac:dyDescent="0.2">
      <c r="A675">
        <v>502</v>
      </c>
      <c r="B675">
        <v>1983</v>
      </c>
      <c r="C675">
        <v>4</v>
      </c>
      <c r="D675">
        <v>14</v>
      </c>
      <c r="E675">
        <v>43.56</v>
      </c>
      <c r="F675">
        <f t="shared" si="10"/>
        <v>2.9272320000000009</v>
      </c>
    </row>
    <row r="676" spans="1:6" x14ac:dyDescent="0.2">
      <c r="A676">
        <v>502</v>
      </c>
      <c r="B676">
        <v>1984</v>
      </c>
      <c r="C676">
        <v>1</v>
      </c>
      <c r="D676">
        <v>1</v>
      </c>
      <c r="E676">
        <v>29.77</v>
      </c>
      <c r="F676">
        <f t="shared" si="10"/>
        <v>2.0005440000000005</v>
      </c>
    </row>
    <row r="677" spans="1:6" x14ac:dyDescent="0.2">
      <c r="A677">
        <v>502</v>
      </c>
      <c r="B677">
        <v>1984</v>
      </c>
      <c r="C677">
        <v>1</v>
      </c>
      <c r="D677">
        <v>2</v>
      </c>
      <c r="E677">
        <v>31.1</v>
      </c>
      <c r="F677">
        <f t="shared" si="10"/>
        <v>2.0899200000000002</v>
      </c>
    </row>
    <row r="678" spans="1:6" x14ac:dyDescent="0.2">
      <c r="A678">
        <v>502</v>
      </c>
      <c r="B678">
        <v>1984</v>
      </c>
      <c r="C678">
        <v>1</v>
      </c>
      <c r="D678">
        <v>3</v>
      </c>
      <c r="E678">
        <v>45.13</v>
      </c>
      <c r="F678">
        <f t="shared" si="10"/>
        <v>3.0327360000000003</v>
      </c>
    </row>
    <row r="679" spans="1:6" x14ac:dyDescent="0.2">
      <c r="A679">
        <v>502</v>
      </c>
      <c r="B679">
        <v>1984</v>
      </c>
      <c r="C679">
        <v>1</v>
      </c>
      <c r="D679">
        <v>4</v>
      </c>
      <c r="E679">
        <v>36.54</v>
      </c>
      <c r="F679">
        <f t="shared" si="10"/>
        <v>2.4554880000000003</v>
      </c>
    </row>
    <row r="680" spans="1:6" x14ac:dyDescent="0.2">
      <c r="A680">
        <v>502</v>
      </c>
      <c r="B680">
        <v>1984</v>
      </c>
      <c r="C680">
        <v>1</v>
      </c>
      <c r="D680">
        <v>5</v>
      </c>
      <c r="E680">
        <v>45.5</v>
      </c>
      <c r="F680">
        <f t="shared" si="10"/>
        <v>3.0576000000000003</v>
      </c>
    </row>
    <row r="681" spans="1:6" x14ac:dyDescent="0.2">
      <c r="A681">
        <v>502</v>
      </c>
      <c r="B681">
        <v>1984</v>
      </c>
      <c r="C681">
        <v>1</v>
      </c>
      <c r="D681">
        <v>6</v>
      </c>
      <c r="E681">
        <v>42.35</v>
      </c>
      <c r="F681">
        <f t="shared" si="10"/>
        <v>2.84592</v>
      </c>
    </row>
    <row r="682" spans="1:6" x14ac:dyDescent="0.2">
      <c r="A682">
        <v>502</v>
      </c>
      <c r="B682">
        <v>1984</v>
      </c>
      <c r="C682">
        <v>1</v>
      </c>
      <c r="D682">
        <v>7</v>
      </c>
      <c r="E682">
        <v>42.23</v>
      </c>
      <c r="F682">
        <f t="shared" si="10"/>
        <v>2.8378559999999999</v>
      </c>
    </row>
    <row r="683" spans="1:6" x14ac:dyDescent="0.2">
      <c r="A683">
        <v>502</v>
      </c>
      <c r="B683">
        <v>1984</v>
      </c>
      <c r="C683">
        <v>1</v>
      </c>
      <c r="D683">
        <v>8</v>
      </c>
      <c r="E683">
        <v>31.1</v>
      </c>
      <c r="F683">
        <f t="shared" si="10"/>
        <v>2.0899200000000002</v>
      </c>
    </row>
    <row r="684" spans="1:6" x14ac:dyDescent="0.2">
      <c r="A684">
        <v>502</v>
      </c>
      <c r="B684">
        <v>1984</v>
      </c>
      <c r="C684">
        <v>1</v>
      </c>
      <c r="D684">
        <v>9</v>
      </c>
      <c r="E684">
        <v>40.9</v>
      </c>
      <c r="F684">
        <f t="shared" si="10"/>
        <v>2.7484800000000003</v>
      </c>
    </row>
    <row r="685" spans="1:6" x14ac:dyDescent="0.2">
      <c r="A685">
        <v>502</v>
      </c>
      <c r="B685">
        <v>1984</v>
      </c>
      <c r="C685">
        <v>1</v>
      </c>
      <c r="D685">
        <v>10</v>
      </c>
      <c r="E685">
        <v>38.6</v>
      </c>
      <c r="F685">
        <f t="shared" si="10"/>
        <v>2.5939200000000002</v>
      </c>
    </row>
    <row r="686" spans="1:6" x14ac:dyDescent="0.2">
      <c r="A686">
        <v>502</v>
      </c>
      <c r="B686">
        <v>1984</v>
      </c>
      <c r="C686">
        <v>1</v>
      </c>
      <c r="D686">
        <v>11</v>
      </c>
      <c r="E686">
        <v>60.38</v>
      </c>
      <c r="F686">
        <f t="shared" si="10"/>
        <v>4.0575360000000007</v>
      </c>
    </row>
    <row r="687" spans="1:6" x14ac:dyDescent="0.2">
      <c r="A687">
        <v>502</v>
      </c>
      <c r="B687">
        <v>1984</v>
      </c>
      <c r="C687">
        <v>1</v>
      </c>
      <c r="D687">
        <v>12</v>
      </c>
      <c r="E687">
        <v>43.56</v>
      </c>
      <c r="F687">
        <f t="shared" si="10"/>
        <v>2.9272320000000009</v>
      </c>
    </row>
    <row r="688" spans="1:6" x14ac:dyDescent="0.2">
      <c r="A688">
        <v>502</v>
      </c>
      <c r="B688">
        <v>1984</v>
      </c>
      <c r="C688">
        <v>1</v>
      </c>
      <c r="D688">
        <v>13</v>
      </c>
      <c r="E688">
        <v>40.409999999999997</v>
      </c>
      <c r="F688">
        <f t="shared" si="10"/>
        <v>2.7155520000000002</v>
      </c>
    </row>
    <row r="689" spans="1:6" x14ac:dyDescent="0.2">
      <c r="A689">
        <v>502</v>
      </c>
      <c r="B689">
        <v>1984</v>
      </c>
      <c r="C689">
        <v>1</v>
      </c>
      <c r="D689">
        <v>14</v>
      </c>
      <c r="E689">
        <v>37.99</v>
      </c>
      <c r="F689">
        <f t="shared" si="10"/>
        <v>2.5529280000000005</v>
      </c>
    </row>
    <row r="690" spans="1:6" x14ac:dyDescent="0.2">
      <c r="A690">
        <v>502</v>
      </c>
      <c r="B690">
        <v>1984</v>
      </c>
      <c r="C690">
        <v>2</v>
      </c>
      <c r="D690">
        <v>1</v>
      </c>
      <c r="E690">
        <v>28.56</v>
      </c>
      <c r="F690">
        <f t="shared" si="10"/>
        <v>1.919232</v>
      </c>
    </row>
    <row r="691" spans="1:6" x14ac:dyDescent="0.2">
      <c r="A691">
        <v>502</v>
      </c>
      <c r="B691">
        <v>1984</v>
      </c>
      <c r="C691">
        <v>2</v>
      </c>
      <c r="D691">
        <v>2</v>
      </c>
      <c r="E691">
        <v>36.9</v>
      </c>
      <c r="F691">
        <f t="shared" si="10"/>
        <v>2.4796800000000001</v>
      </c>
    </row>
    <row r="692" spans="1:6" x14ac:dyDescent="0.2">
      <c r="A692">
        <v>502</v>
      </c>
      <c r="B692">
        <v>1984</v>
      </c>
      <c r="C692">
        <v>2</v>
      </c>
      <c r="D692">
        <v>3</v>
      </c>
      <c r="E692">
        <v>40.659999999999997</v>
      </c>
      <c r="F692">
        <f t="shared" si="10"/>
        <v>2.7323520000000001</v>
      </c>
    </row>
    <row r="693" spans="1:6" x14ac:dyDescent="0.2">
      <c r="A693">
        <v>502</v>
      </c>
      <c r="B693">
        <v>1984</v>
      </c>
      <c r="C693">
        <v>2</v>
      </c>
      <c r="D693">
        <v>4</v>
      </c>
      <c r="E693">
        <v>42.71</v>
      </c>
      <c r="F693">
        <f t="shared" si="10"/>
        <v>2.8701120000000002</v>
      </c>
    </row>
    <row r="694" spans="1:6" x14ac:dyDescent="0.2">
      <c r="A694">
        <v>502</v>
      </c>
      <c r="B694">
        <v>1984</v>
      </c>
      <c r="C694">
        <v>2</v>
      </c>
      <c r="D694">
        <v>5</v>
      </c>
      <c r="E694">
        <v>47.79</v>
      </c>
      <c r="F694">
        <f t="shared" si="10"/>
        <v>3.2114880000000001</v>
      </c>
    </row>
    <row r="695" spans="1:6" x14ac:dyDescent="0.2">
      <c r="A695">
        <v>502</v>
      </c>
      <c r="B695">
        <v>1984</v>
      </c>
      <c r="C695">
        <v>2</v>
      </c>
      <c r="D695">
        <v>6</v>
      </c>
      <c r="E695">
        <v>39.93</v>
      </c>
      <c r="F695">
        <f t="shared" si="10"/>
        <v>2.6832960000000003</v>
      </c>
    </row>
    <row r="696" spans="1:6" x14ac:dyDescent="0.2">
      <c r="A696">
        <v>502</v>
      </c>
      <c r="B696">
        <v>1984</v>
      </c>
      <c r="C696">
        <v>2</v>
      </c>
      <c r="D696">
        <v>7</v>
      </c>
      <c r="E696">
        <v>42.95</v>
      </c>
      <c r="F696">
        <f t="shared" si="10"/>
        <v>2.8862400000000004</v>
      </c>
    </row>
    <row r="697" spans="1:6" x14ac:dyDescent="0.2">
      <c r="A697">
        <v>502</v>
      </c>
      <c r="B697">
        <v>1984</v>
      </c>
      <c r="C697">
        <v>2</v>
      </c>
      <c r="D697">
        <v>8</v>
      </c>
      <c r="E697">
        <v>39.93</v>
      </c>
      <c r="F697">
        <f t="shared" si="10"/>
        <v>2.6832960000000003</v>
      </c>
    </row>
    <row r="698" spans="1:6" x14ac:dyDescent="0.2">
      <c r="A698">
        <v>502</v>
      </c>
      <c r="B698">
        <v>1984</v>
      </c>
      <c r="C698">
        <v>2</v>
      </c>
      <c r="D698">
        <v>9</v>
      </c>
      <c r="E698">
        <v>34.479999999999997</v>
      </c>
      <c r="F698">
        <f t="shared" si="10"/>
        <v>2.317056</v>
      </c>
    </row>
    <row r="699" spans="1:6" x14ac:dyDescent="0.2">
      <c r="A699">
        <v>502</v>
      </c>
      <c r="B699">
        <v>1984</v>
      </c>
      <c r="C699">
        <v>2</v>
      </c>
      <c r="D699">
        <v>10</v>
      </c>
      <c r="E699">
        <v>49.61</v>
      </c>
      <c r="F699">
        <f t="shared" si="10"/>
        <v>3.3337920000000003</v>
      </c>
    </row>
    <row r="700" spans="1:6" x14ac:dyDescent="0.2">
      <c r="A700">
        <v>502</v>
      </c>
      <c r="B700">
        <v>1984</v>
      </c>
      <c r="C700">
        <v>2</v>
      </c>
      <c r="D700">
        <v>11</v>
      </c>
      <c r="E700">
        <v>46.34</v>
      </c>
      <c r="F700">
        <f t="shared" si="10"/>
        <v>3.1140480000000004</v>
      </c>
    </row>
    <row r="701" spans="1:6" x14ac:dyDescent="0.2">
      <c r="A701">
        <v>502</v>
      </c>
      <c r="B701">
        <v>1984</v>
      </c>
      <c r="C701">
        <v>2</v>
      </c>
      <c r="D701">
        <v>12</v>
      </c>
      <c r="E701">
        <v>43.08</v>
      </c>
      <c r="F701">
        <f t="shared" si="10"/>
        <v>2.8949760000000002</v>
      </c>
    </row>
    <row r="702" spans="1:6" x14ac:dyDescent="0.2">
      <c r="A702">
        <v>502</v>
      </c>
      <c r="B702">
        <v>1984</v>
      </c>
      <c r="C702">
        <v>2</v>
      </c>
      <c r="D702">
        <v>13</v>
      </c>
      <c r="E702">
        <v>41.62</v>
      </c>
      <c r="F702">
        <f t="shared" si="10"/>
        <v>2.7968640000000002</v>
      </c>
    </row>
    <row r="703" spans="1:6" x14ac:dyDescent="0.2">
      <c r="A703">
        <v>502</v>
      </c>
      <c r="B703">
        <v>1984</v>
      </c>
      <c r="C703">
        <v>2</v>
      </c>
      <c r="D703">
        <v>14</v>
      </c>
      <c r="E703">
        <v>38.72</v>
      </c>
      <c r="F703">
        <f t="shared" si="10"/>
        <v>2.6019839999999999</v>
      </c>
    </row>
    <row r="704" spans="1:6" x14ac:dyDescent="0.2">
      <c r="A704">
        <v>502</v>
      </c>
      <c r="B704">
        <v>1984</v>
      </c>
      <c r="C704">
        <v>3</v>
      </c>
      <c r="D704">
        <v>1</v>
      </c>
      <c r="E704">
        <v>37.51</v>
      </c>
      <c r="F704">
        <f t="shared" si="10"/>
        <v>2.5206720000000002</v>
      </c>
    </row>
    <row r="705" spans="1:6" x14ac:dyDescent="0.2">
      <c r="A705">
        <v>502</v>
      </c>
      <c r="B705">
        <v>1984</v>
      </c>
      <c r="C705">
        <v>3</v>
      </c>
      <c r="D705">
        <v>2</v>
      </c>
      <c r="E705">
        <v>30.37</v>
      </c>
      <c r="F705">
        <f t="shared" si="10"/>
        <v>2.0408640000000005</v>
      </c>
    </row>
    <row r="706" spans="1:6" x14ac:dyDescent="0.2">
      <c r="A706">
        <v>502</v>
      </c>
      <c r="B706">
        <v>1984</v>
      </c>
      <c r="C706">
        <v>3</v>
      </c>
      <c r="D706">
        <v>3</v>
      </c>
      <c r="E706">
        <v>43.44</v>
      </c>
      <c r="F706">
        <f t="shared" si="10"/>
        <v>2.9191679999999995</v>
      </c>
    </row>
    <row r="707" spans="1:6" x14ac:dyDescent="0.2">
      <c r="A707">
        <v>502</v>
      </c>
      <c r="B707">
        <v>1984</v>
      </c>
      <c r="C707">
        <v>3</v>
      </c>
      <c r="D707">
        <v>4</v>
      </c>
      <c r="E707">
        <v>42.83</v>
      </c>
      <c r="F707">
        <f t="shared" si="10"/>
        <v>2.8781759999999998</v>
      </c>
    </row>
    <row r="708" spans="1:6" x14ac:dyDescent="0.2">
      <c r="A708">
        <v>502</v>
      </c>
      <c r="B708">
        <v>1984</v>
      </c>
      <c r="C708">
        <v>3</v>
      </c>
      <c r="D708">
        <v>5</v>
      </c>
      <c r="E708">
        <v>37.630000000000003</v>
      </c>
      <c r="F708">
        <f t="shared" si="10"/>
        <v>2.5287360000000003</v>
      </c>
    </row>
    <row r="709" spans="1:6" x14ac:dyDescent="0.2">
      <c r="A709">
        <v>502</v>
      </c>
      <c r="B709">
        <v>1984</v>
      </c>
      <c r="C709">
        <v>3</v>
      </c>
      <c r="D709">
        <v>6</v>
      </c>
      <c r="E709">
        <v>46.34</v>
      </c>
      <c r="F709">
        <f t="shared" ref="F709:F772" si="11">(E709*60*1.12)/1000</f>
        <v>3.1140480000000004</v>
      </c>
    </row>
    <row r="710" spans="1:6" x14ac:dyDescent="0.2">
      <c r="A710">
        <v>502</v>
      </c>
      <c r="B710">
        <v>1984</v>
      </c>
      <c r="C710">
        <v>3</v>
      </c>
      <c r="D710">
        <v>7</v>
      </c>
      <c r="E710">
        <v>39.32</v>
      </c>
      <c r="F710">
        <f t="shared" si="11"/>
        <v>2.6423040000000002</v>
      </c>
    </row>
    <row r="711" spans="1:6" x14ac:dyDescent="0.2">
      <c r="A711">
        <v>502</v>
      </c>
      <c r="B711">
        <v>1984</v>
      </c>
      <c r="C711">
        <v>3</v>
      </c>
      <c r="D711">
        <v>8</v>
      </c>
      <c r="E711">
        <v>39.32</v>
      </c>
      <c r="F711">
        <f t="shared" si="11"/>
        <v>2.6423040000000002</v>
      </c>
    </row>
    <row r="712" spans="1:6" x14ac:dyDescent="0.2">
      <c r="A712">
        <v>502</v>
      </c>
      <c r="B712">
        <v>1984</v>
      </c>
      <c r="C712">
        <v>3</v>
      </c>
      <c r="D712">
        <v>9</v>
      </c>
      <c r="E712">
        <v>41.14</v>
      </c>
      <c r="F712">
        <f t="shared" si="11"/>
        <v>2.764608</v>
      </c>
    </row>
    <row r="713" spans="1:6" x14ac:dyDescent="0.2">
      <c r="A713">
        <v>502</v>
      </c>
      <c r="B713">
        <v>1984</v>
      </c>
      <c r="C713">
        <v>3</v>
      </c>
      <c r="D713">
        <v>10</v>
      </c>
      <c r="E713">
        <v>41.5</v>
      </c>
      <c r="F713">
        <f t="shared" si="11"/>
        <v>2.7888000000000002</v>
      </c>
    </row>
    <row r="714" spans="1:6" x14ac:dyDescent="0.2">
      <c r="A714">
        <v>502</v>
      </c>
      <c r="B714">
        <v>1984</v>
      </c>
      <c r="C714">
        <v>3</v>
      </c>
      <c r="D714">
        <v>11</v>
      </c>
      <c r="E714">
        <v>48.16</v>
      </c>
      <c r="F714">
        <f t="shared" si="11"/>
        <v>3.2363520000000001</v>
      </c>
    </row>
    <row r="715" spans="1:6" x14ac:dyDescent="0.2">
      <c r="A715">
        <v>502</v>
      </c>
      <c r="B715">
        <v>1984</v>
      </c>
      <c r="C715">
        <v>3</v>
      </c>
      <c r="D715">
        <v>12</v>
      </c>
      <c r="E715">
        <v>43.2</v>
      </c>
      <c r="F715">
        <f t="shared" si="11"/>
        <v>2.9030400000000003</v>
      </c>
    </row>
    <row r="716" spans="1:6" x14ac:dyDescent="0.2">
      <c r="A716">
        <v>502</v>
      </c>
      <c r="B716">
        <v>1984</v>
      </c>
      <c r="C716">
        <v>3</v>
      </c>
      <c r="D716">
        <v>13</v>
      </c>
      <c r="E716">
        <v>37.39</v>
      </c>
      <c r="F716">
        <f t="shared" si="11"/>
        <v>2.5126080000000002</v>
      </c>
    </row>
    <row r="717" spans="1:6" x14ac:dyDescent="0.2">
      <c r="A717">
        <v>502</v>
      </c>
      <c r="B717">
        <v>1984</v>
      </c>
      <c r="C717">
        <v>3</v>
      </c>
      <c r="D717">
        <v>14</v>
      </c>
      <c r="E717">
        <v>44.77</v>
      </c>
      <c r="F717">
        <f t="shared" si="11"/>
        <v>3.008544000000001</v>
      </c>
    </row>
    <row r="718" spans="1:6" x14ac:dyDescent="0.2">
      <c r="A718">
        <v>502</v>
      </c>
      <c r="B718">
        <v>1984</v>
      </c>
      <c r="C718">
        <v>4</v>
      </c>
      <c r="D718">
        <v>1</v>
      </c>
      <c r="E718">
        <v>35.94</v>
      </c>
      <c r="F718">
        <f t="shared" si="11"/>
        <v>2.4151679999999995</v>
      </c>
    </row>
    <row r="719" spans="1:6" x14ac:dyDescent="0.2">
      <c r="A719">
        <v>502</v>
      </c>
      <c r="B719">
        <v>1984</v>
      </c>
      <c r="C719">
        <v>4</v>
      </c>
      <c r="D719">
        <v>2</v>
      </c>
      <c r="E719">
        <v>35.090000000000003</v>
      </c>
      <c r="F719">
        <f t="shared" si="11"/>
        <v>2.3580480000000001</v>
      </c>
    </row>
    <row r="720" spans="1:6" x14ac:dyDescent="0.2">
      <c r="A720">
        <v>502</v>
      </c>
      <c r="B720">
        <v>1984</v>
      </c>
      <c r="C720">
        <v>4</v>
      </c>
      <c r="D720">
        <v>3</v>
      </c>
      <c r="E720">
        <v>45.62</v>
      </c>
      <c r="F720">
        <f t="shared" si="11"/>
        <v>3.0656640000000004</v>
      </c>
    </row>
    <row r="721" spans="1:6" x14ac:dyDescent="0.2">
      <c r="A721">
        <v>502</v>
      </c>
      <c r="B721">
        <v>1984</v>
      </c>
      <c r="C721">
        <v>4</v>
      </c>
      <c r="D721">
        <v>4</v>
      </c>
      <c r="E721">
        <v>48.16</v>
      </c>
      <c r="F721">
        <f t="shared" si="11"/>
        <v>3.2363520000000001</v>
      </c>
    </row>
    <row r="722" spans="1:6" x14ac:dyDescent="0.2">
      <c r="A722">
        <v>502</v>
      </c>
      <c r="B722">
        <v>1984</v>
      </c>
      <c r="C722">
        <v>4</v>
      </c>
      <c r="D722">
        <v>5</v>
      </c>
      <c r="E722">
        <v>47.55</v>
      </c>
      <c r="F722">
        <f t="shared" si="11"/>
        <v>3.19536</v>
      </c>
    </row>
    <row r="723" spans="1:6" x14ac:dyDescent="0.2">
      <c r="A723">
        <v>502</v>
      </c>
      <c r="B723">
        <v>1984</v>
      </c>
      <c r="C723">
        <v>4</v>
      </c>
      <c r="D723">
        <v>6</v>
      </c>
      <c r="E723">
        <v>40.29</v>
      </c>
      <c r="F723">
        <f t="shared" si="11"/>
        <v>2.7074880000000001</v>
      </c>
    </row>
    <row r="724" spans="1:6" x14ac:dyDescent="0.2">
      <c r="A724">
        <v>502</v>
      </c>
      <c r="B724">
        <v>1984</v>
      </c>
      <c r="C724">
        <v>4</v>
      </c>
      <c r="D724">
        <v>7</v>
      </c>
      <c r="E724">
        <v>36.9</v>
      </c>
      <c r="F724">
        <f t="shared" si="11"/>
        <v>2.4796800000000001</v>
      </c>
    </row>
    <row r="725" spans="1:6" x14ac:dyDescent="0.2">
      <c r="A725">
        <v>502</v>
      </c>
      <c r="B725">
        <v>1984</v>
      </c>
      <c r="C725">
        <v>4</v>
      </c>
      <c r="D725">
        <v>8</v>
      </c>
      <c r="E725">
        <v>36.54</v>
      </c>
      <c r="F725">
        <f t="shared" si="11"/>
        <v>2.4554880000000003</v>
      </c>
    </row>
    <row r="726" spans="1:6" x14ac:dyDescent="0.2">
      <c r="A726">
        <v>502</v>
      </c>
      <c r="B726">
        <v>1984</v>
      </c>
      <c r="C726">
        <v>4</v>
      </c>
      <c r="D726">
        <v>9</v>
      </c>
      <c r="E726">
        <v>48.52</v>
      </c>
      <c r="F726">
        <f t="shared" si="11"/>
        <v>3.2605440000000008</v>
      </c>
    </row>
    <row r="727" spans="1:6" x14ac:dyDescent="0.2">
      <c r="A727">
        <v>502</v>
      </c>
      <c r="B727">
        <v>1984</v>
      </c>
      <c r="C727">
        <v>4</v>
      </c>
      <c r="D727">
        <v>10</v>
      </c>
      <c r="E727">
        <v>40.9</v>
      </c>
      <c r="F727">
        <f t="shared" si="11"/>
        <v>2.7484800000000003</v>
      </c>
    </row>
    <row r="728" spans="1:6" x14ac:dyDescent="0.2">
      <c r="A728">
        <v>502</v>
      </c>
      <c r="B728">
        <v>1984</v>
      </c>
      <c r="C728">
        <v>4</v>
      </c>
      <c r="D728">
        <v>11</v>
      </c>
      <c r="E728">
        <v>47.79</v>
      </c>
      <c r="F728">
        <f t="shared" si="11"/>
        <v>3.2114880000000001</v>
      </c>
    </row>
    <row r="729" spans="1:6" x14ac:dyDescent="0.2">
      <c r="A729">
        <v>502</v>
      </c>
      <c r="B729">
        <v>1984</v>
      </c>
      <c r="C729">
        <v>4</v>
      </c>
      <c r="D729">
        <v>12</v>
      </c>
      <c r="E729">
        <v>43.8</v>
      </c>
      <c r="F729">
        <f t="shared" si="11"/>
        <v>2.9433600000000002</v>
      </c>
    </row>
    <row r="730" spans="1:6" x14ac:dyDescent="0.2">
      <c r="A730">
        <v>502</v>
      </c>
      <c r="B730">
        <v>1984</v>
      </c>
      <c r="C730">
        <v>4</v>
      </c>
      <c r="D730">
        <v>13</v>
      </c>
      <c r="E730">
        <v>33.270000000000003</v>
      </c>
      <c r="F730">
        <f t="shared" si="11"/>
        <v>2.2357440000000004</v>
      </c>
    </row>
    <row r="731" spans="1:6" x14ac:dyDescent="0.2">
      <c r="A731">
        <v>502</v>
      </c>
      <c r="B731">
        <v>1984</v>
      </c>
      <c r="C731">
        <v>4</v>
      </c>
      <c r="D731">
        <v>14</v>
      </c>
      <c r="E731">
        <v>46.46</v>
      </c>
      <c r="F731">
        <f t="shared" si="11"/>
        <v>3.122112</v>
      </c>
    </row>
    <row r="732" spans="1:6" x14ac:dyDescent="0.2">
      <c r="A732">
        <v>502</v>
      </c>
      <c r="B732">
        <v>1985</v>
      </c>
      <c r="C732">
        <v>1</v>
      </c>
      <c r="D732">
        <v>1</v>
      </c>
      <c r="E732">
        <v>20.57</v>
      </c>
      <c r="F732">
        <f t="shared" si="11"/>
        <v>1.382304</v>
      </c>
    </row>
    <row r="733" spans="1:6" x14ac:dyDescent="0.2">
      <c r="A733">
        <v>502</v>
      </c>
      <c r="B733">
        <v>1985</v>
      </c>
      <c r="C733">
        <v>1</v>
      </c>
      <c r="D733">
        <v>2</v>
      </c>
      <c r="E733">
        <v>19.84</v>
      </c>
      <c r="F733">
        <f t="shared" si="11"/>
        <v>1.3332480000000002</v>
      </c>
    </row>
    <row r="734" spans="1:6" x14ac:dyDescent="0.2">
      <c r="A734">
        <v>502</v>
      </c>
      <c r="B734">
        <v>1985</v>
      </c>
      <c r="C734">
        <v>1</v>
      </c>
      <c r="D734">
        <v>3</v>
      </c>
      <c r="E734">
        <v>28.56</v>
      </c>
      <c r="F734">
        <f t="shared" si="11"/>
        <v>1.919232</v>
      </c>
    </row>
    <row r="735" spans="1:6" x14ac:dyDescent="0.2">
      <c r="A735">
        <v>502</v>
      </c>
      <c r="B735">
        <v>1985</v>
      </c>
      <c r="C735">
        <v>1</v>
      </c>
      <c r="D735">
        <v>4</v>
      </c>
      <c r="E735">
        <v>32.549999999999997</v>
      </c>
      <c r="F735">
        <f t="shared" si="11"/>
        <v>2.18736</v>
      </c>
    </row>
    <row r="736" spans="1:6" x14ac:dyDescent="0.2">
      <c r="A736">
        <v>502</v>
      </c>
      <c r="B736">
        <v>1985</v>
      </c>
      <c r="C736">
        <v>1</v>
      </c>
      <c r="D736">
        <v>5</v>
      </c>
      <c r="E736">
        <v>37.51</v>
      </c>
      <c r="F736">
        <f t="shared" si="11"/>
        <v>2.5206720000000002</v>
      </c>
    </row>
    <row r="737" spans="1:6" x14ac:dyDescent="0.2">
      <c r="A737">
        <v>502</v>
      </c>
      <c r="B737">
        <v>1985</v>
      </c>
      <c r="C737">
        <v>1</v>
      </c>
      <c r="D737">
        <v>6</v>
      </c>
      <c r="E737">
        <v>36.659999999999997</v>
      </c>
      <c r="F737">
        <f t="shared" si="11"/>
        <v>2.463552</v>
      </c>
    </row>
    <row r="738" spans="1:6" x14ac:dyDescent="0.2">
      <c r="A738">
        <v>502</v>
      </c>
      <c r="B738">
        <v>1985</v>
      </c>
      <c r="C738">
        <v>1</v>
      </c>
      <c r="D738">
        <v>7</v>
      </c>
      <c r="E738">
        <v>32.549999999999997</v>
      </c>
      <c r="F738">
        <f t="shared" si="11"/>
        <v>2.18736</v>
      </c>
    </row>
    <row r="739" spans="1:6" x14ac:dyDescent="0.2">
      <c r="A739">
        <v>502</v>
      </c>
      <c r="B739">
        <v>1985</v>
      </c>
      <c r="C739">
        <v>1</v>
      </c>
      <c r="D739">
        <v>8</v>
      </c>
      <c r="E739">
        <v>29.4</v>
      </c>
      <c r="F739">
        <f t="shared" si="11"/>
        <v>1.9756800000000003</v>
      </c>
    </row>
    <row r="740" spans="1:6" x14ac:dyDescent="0.2">
      <c r="A740">
        <v>502</v>
      </c>
      <c r="B740">
        <v>1985</v>
      </c>
      <c r="C740">
        <v>1</v>
      </c>
      <c r="D740">
        <v>9</v>
      </c>
      <c r="E740">
        <v>35.450000000000003</v>
      </c>
      <c r="F740">
        <f t="shared" si="11"/>
        <v>2.3822400000000004</v>
      </c>
    </row>
    <row r="741" spans="1:6" x14ac:dyDescent="0.2">
      <c r="A741">
        <v>502</v>
      </c>
      <c r="B741">
        <v>1985</v>
      </c>
      <c r="C741">
        <v>1</v>
      </c>
      <c r="D741">
        <v>10</v>
      </c>
      <c r="E741">
        <v>36.54</v>
      </c>
      <c r="F741">
        <f t="shared" si="11"/>
        <v>2.4554880000000003</v>
      </c>
    </row>
    <row r="742" spans="1:6" x14ac:dyDescent="0.2">
      <c r="A742">
        <v>502</v>
      </c>
      <c r="B742">
        <v>1985</v>
      </c>
      <c r="C742">
        <v>1</v>
      </c>
      <c r="D742">
        <v>11</v>
      </c>
      <c r="E742">
        <v>35.94</v>
      </c>
      <c r="F742">
        <f t="shared" si="11"/>
        <v>2.4151679999999995</v>
      </c>
    </row>
    <row r="743" spans="1:6" x14ac:dyDescent="0.2">
      <c r="A743">
        <v>502</v>
      </c>
      <c r="B743">
        <v>1985</v>
      </c>
      <c r="C743">
        <v>1</v>
      </c>
      <c r="D743">
        <v>12</v>
      </c>
      <c r="E743">
        <v>37.630000000000003</v>
      </c>
      <c r="F743">
        <f t="shared" si="11"/>
        <v>2.5287360000000003</v>
      </c>
    </row>
    <row r="744" spans="1:6" x14ac:dyDescent="0.2">
      <c r="A744">
        <v>502</v>
      </c>
      <c r="B744">
        <v>1985</v>
      </c>
      <c r="C744">
        <v>1</v>
      </c>
      <c r="D744">
        <v>13</v>
      </c>
      <c r="E744">
        <v>34.729999999999997</v>
      </c>
      <c r="F744">
        <f t="shared" si="11"/>
        <v>2.3338559999999999</v>
      </c>
    </row>
    <row r="745" spans="1:6" x14ac:dyDescent="0.2">
      <c r="A745">
        <v>502</v>
      </c>
      <c r="B745">
        <v>1985</v>
      </c>
      <c r="C745">
        <v>1</v>
      </c>
      <c r="D745">
        <v>14</v>
      </c>
      <c r="E745">
        <v>32.06</v>
      </c>
      <c r="F745">
        <f t="shared" si="11"/>
        <v>2.1544320000000003</v>
      </c>
    </row>
    <row r="746" spans="1:6" x14ac:dyDescent="0.2">
      <c r="A746">
        <v>502</v>
      </c>
      <c r="B746">
        <v>1985</v>
      </c>
      <c r="C746">
        <v>2</v>
      </c>
      <c r="D746">
        <v>1</v>
      </c>
      <c r="E746">
        <v>19.600000000000001</v>
      </c>
      <c r="F746">
        <f t="shared" si="11"/>
        <v>1.3171200000000001</v>
      </c>
    </row>
    <row r="747" spans="1:6" x14ac:dyDescent="0.2">
      <c r="A747">
        <v>502</v>
      </c>
      <c r="B747">
        <v>1985</v>
      </c>
      <c r="C747">
        <v>2</v>
      </c>
      <c r="D747">
        <v>2</v>
      </c>
      <c r="E747">
        <v>20.81</v>
      </c>
      <c r="F747">
        <f t="shared" si="11"/>
        <v>1.3984320000000001</v>
      </c>
    </row>
    <row r="748" spans="1:6" x14ac:dyDescent="0.2">
      <c r="A748">
        <v>502</v>
      </c>
      <c r="B748">
        <v>1985</v>
      </c>
      <c r="C748">
        <v>2</v>
      </c>
      <c r="D748">
        <v>3</v>
      </c>
      <c r="E748">
        <v>28.19</v>
      </c>
      <c r="F748">
        <f t="shared" si="11"/>
        <v>1.8943680000000005</v>
      </c>
    </row>
    <row r="749" spans="1:6" x14ac:dyDescent="0.2">
      <c r="A749">
        <v>502</v>
      </c>
      <c r="B749">
        <v>1985</v>
      </c>
      <c r="C749">
        <v>2</v>
      </c>
      <c r="D749">
        <v>4</v>
      </c>
      <c r="E749">
        <v>37.15</v>
      </c>
      <c r="F749">
        <f t="shared" si="11"/>
        <v>2.49648</v>
      </c>
    </row>
    <row r="750" spans="1:6" x14ac:dyDescent="0.2">
      <c r="A750">
        <v>502</v>
      </c>
      <c r="B750">
        <v>1985</v>
      </c>
      <c r="C750">
        <v>2</v>
      </c>
      <c r="D750">
        <v>5</v>
      </c>
      <c r="E750">
        <v>33.76</v>
      </c>
      <c r="F750">
        <f t="shared" si="11"/>
        <v>2.268672</v>
      </c>
    </row>
    <row r="751" spans="1:6" x14ac:dyDescent="0.2">
      <c r="A751">
        <v>502</v>
      </c>
      <c r="B751">
        <v>1985</v>
      </c>
      <c r="C751">
        <v>2</v>
      </c>
      <c r="D751">
        <v>6</v>
      </c>
      <c r="E751">
        <v>30.85</v>
      </c>
      <c r="F751">
        <f t="shared" si="11"/>
        <v>2.0731200000000003</v>
      </c>
    </row>
    <row r="752" spans="1:6" x14ac:dyDescent="0.2">
      <c r="A752">
        <v>502</v>
      </c>
      <c r="B752">
        <v>1985</v>
      </c>
      <c r="C752">
        <v>2</v>
      </c>
      <c r="D752">
        <v>7</v>
      </c>
      <c r="E752">
        <v>28.68</v>
      </c>
      <c r="F752">
        <f t="shared" si="11"/>
        <v>1.9272960000000001</v>
      </c>
    </row>
    <row r="753" spans="1:6" x14ac:dyDescent="0.2">
      <c r="A753">
        <v>502</v>
      </c>
      <c r="B753">
        <v>1985</v>
      </c>
      <c r="C753">
        <v>2</v>
      </c>
      <c r="D753">
        <v>8</v>
      </c>
      <c r="E753">
        <v>30.73</v>
      </c>
      <c r="F753">
        <f t="shared" si="11"/>
        <v>2.0650560000000002</v>
      </c>
    </row>
    <row r="754" spans="1:6" x14ac:dyDescent="0.2">
      <c r="A754">
        <v>502</v>
      </c>
      <c r="B754">
        <v>1985</v>
      </c>
      <c r="C754">
        <v>2</v>
      </c>
      <c r="D754">
        <v>9</v>
      </c>
      <c r="E754">
        <v>31.94</v>
      </c>
      <c r="F754">
        <f t="shared" si="11"/>
        <v>2.1463680000000003</v>
      </c>
    </row>
    <row r="755" spans="1:6" x14ac:dyDescent="0.2">
      <c r="A755">
        <v>502</v>
      </c>
      <c r="B755">
        <v>1985</v>
      </c>
      <c r="C755">
        <v>2</v>
      </c>
      <c r="D755">
        <v>10</v>
      </c>
      <c r="E755">
        <v>36.54</v>
      </c>
      <c r="F755">
        <f t="shared" si="11"/>
        <v>2.4554880000000003</v>
      </c>
    </row>
    <row r="756" spans="1:6" x14ac:dyDescent="0.2">
      <c r="A756">
        <v>502</v>
      </c>
      <c r="B756">
        <v>1985</v>
      </c>
      <c r="C756">
        <v>2</v>
      </c>
      <c r="D756">
        <v>11</v>
      </c>
      <c r="E756">
        <v>38.72</v>
      </c>
      <c r="F756">
        <f t="shared" si="11"/>
        <v>2.6019839999999999</v>
      </c>
    </row>
    <row r="757" spans="1:6" x14ac:dyDescent="0.2">
      <c r="A757">
        <v>502</v>
      </c>
      <c r="B757">
        <v>1985</v>
      </c>
      <c r="C757">
        <v>2</v>
      </c>
      <c r="D757">
        <v>12</v>
      </c>
      <c r="E757">
        <v>33.4</v>
      </c>
      <c r="F757">
        <f t="shared" si="11"/>
        <v>2.2444799999999998</v>
      </c>
    </row>
    <row r="758" spans="1:6" x14ac:dyDescent="0.2">
      <c r="A758">
        <v>502</v>
      </c>
      <c r="B758">
        <v>1985</v>
      </c>
      <c r="C758">
        <v>2</v>
      </c>
      <c r="D758">
        <v>13</v>
      </c>
      <c r="E758">
        <v>25.41</v>
      </c>
      <c r="F758">
        <f t="shared" si="11"/>
        <v>1.7075520000000002</v>
      </c>
    </row>
    <row r="759" spans="1:6" x14ac:dyDescent="0.2">
      <c r="A759">
        <v>502</v>
      </c>
      <c r="B759">
        <v>1985</v>
      </c>
      <c r="C759">
        <v>2</v>
      </c>
      <c r="D759">
        <v>14</v>
      </c>
      <c r="E759">
        <v>37.75</v>
      </c>
      <c r="F759">
        <f t="shared" si="11"/>
        <v>2.5368000000000004</v>
      </c>
    </row>
    <row r="760" spans="1:6" x14ac:dyDescent="0.2">
      <c r="A760">
        <v>502</v>
      </c>
      <c r="B760">
        <v>1985</v>
      </c>
      <c r="C760">
        <v>3</v>
      </c>
      <c r="D760">
        <v>1</v>
      </c>
      <c r="E760">
        <v>26.5</v>
      </c>
      <c r="F760">
        <f t="shared" si="11"/>
        <v>1.7808000000000002</v>
      </c>
    </row>
    <row r="761" spans="1:6" x14ac:dyDescent="0.2">
      <c r="A761">
        <v>502</v>
      </c>
      <c r="B761">
        <v>1985</v>
      </c>
      <c r="C761">
        <v>3</v>
      </c>
      <c r="D761">
        <v>2</v>
      </c>
      <c r="E761">
        <v>21.66</v>
      </c>
      <c r="F761">
        <f t="shared" si="11"/>
        <v>1.4555520000000002</v>
      </c>
    </row>
    <row r="762" spans="1:6" x14ac:dyDescent="0.2">
      <c r="A762">
        <v>502</v>
      </c>
      <c r="B762">
        <v>1985</v>
      </c>
      <c r="C762">
        <v>3</v>
      </c>
      <c r="D762">
        <v>3</v>
      </c>
      <c r="E762">
        <v>31.82</v>
      </c>
      <c r="F762">
        <f t="shared" si="11"/>
        <v>2.1383040000000002</v>
      </c>
    </row>
    <row r="763" spans="1:6" x14ac:dyDescent="0.2">
      <c r="A763">
        <v>502</v>
      </c>
      <c r="B763">
        <v>1985</v>
      </c>
      <c r="C763">
        <v>3</v>
      </c>
      <c r="D763">
        <v>4</v>
      </c>
      <c r="E763">
        <v>33.64</v>
      </c>
      <c r="F763">
        <f t="shared" si="11"/>
        <v>2.2606080000000004</v>
      </c>
    </row>
    <row r="764" spans="1:6" x14ac:dyDescent="0.2">
      <c r="A764">
        <v>502</v>
      </c>
      <c r="B764">
        <v>1985</v>
      </c>
      <c r="C764">
        <v>3</v>
      </c>
      <c r="D764">
        <v>5</v>
      </c>
      <c r="E764">
        <v>37.75</v>
      </c>
      <c r="F764">
        <f t="shared" si="11"/>
        <v>2.5368000000000004</v>
      </c>
    </row>
    <row r="765" spans="1:6" x14ac:dyDescent="0.2">
      <c r="A765">
        <v>502</v>
      </c>
      <c r="B765">
        <v>1985</v>
      </c>
      <c r="C765">
        <v>3</v>
      </c>
      <c r="D765">
        <v>6</v>
      </c>
      <c r="E765">
        <v>35.82</v>
      </c>
      <c r="F765">
        <f t="shared" si="11"/>
        <v>2.4071039999999999</v>
      </c>
    </row>
    <row r="766" spans="1:6" x14ac:dyDescent="0.2">
      <c r="A766">
        <v>502</v>
      </c>
      <c r="B766">
        <v>1985</v>
      </c>
      <c r="C766">
        <v>3</v>
      </c>
      <c r="D766">
        <v>7</v>
      </c>
      <c r="E766">
        <v>31.46</v>
      </c>
      <c r="F766">
        <f t="shared" si="11"/>
        <v>2.1141120000000004</v>
      </c>
    </row>
    <row r="767" spans="1:6" x14ac:dyDescent="0.2">
      <c r="A767">
        <v>502</v>
      </c>
      <c r="B767">
        <v>1985</v>
      </c>
      <c r="C767">
        <v>3</v>
      </c>
      <c r="D767">
        <v>8</v>
      </c>
      <c r="E767">
        <v>32.43</v>
      </c>
      <c r="F767">
        <f t="shared" si="11"/>
        <v>2.1792960000000003</v>
      </c>
    </row>
    <row r="768" spans="1:6" x14ac:dyDescent="0.2">
      <c r="A768">
        <v>502</v>
      </c>
      <c r="B768">
        <v>1985</v>
      </c>
      <c r="C768">
        <v>3</v>
      </c>
      <c r="D768">
        <v>9</v>
      </c>
      <c r="E768">
        <v>35.090000000000003</v>
      </c>
      <c r="F768">
        <f t="shared" si="11"/>
        <v>2.3580480000000001</v>
      </c>
    </row>
    <row r="769" spans="1:6" x14ac:dyDescent="0.2">
      <c r="A769">
        <v>502</v>
      </c>
      <c r="B769">
        <v>1985</v>
      </c>
      <c r="C769">
        <v>3</v>
      </c>
      <c r="D769">
        <v>10</v>
      </c>
      <c r="E769">
        <v>35.450000000000003</v>
      </c>
      <c r="F769">
        <f t="shared" si="11"/>
        <v>2.3822400000000004</v>
      </c>
    </row>
    <row r="770" spans="1:6" x14ac:dyDescent="0.2">
      <c r="A770">
        <v>502</v>
      </c>
      <c r="B770">
        <v>1985</v>
      </c>
      <c r="C770">
        <v>3</v>
      </c>
      <c r="D770">
        <v>11</v>
      </c>
      <c r="E770">
        <v>31.82</v>
      </c>
      <c r="F770">
        <f t="shared" si="11"/>
        <v>2.1383040000000002</v>
      </c>
    </row>
    <row r="771" spans="1:6" x14ac:dyDescent="0.2">
      <c r="A771">
        <v>502</v>
      </c>
      <c r="B771">
        <v>1985</v>
      </c>
      <c r="C771">
        <v>3</v>
      </c>
      <c r="D771">
        <v>12</v>
      </c>
      <c r="E771">
        <v>36.54</v>
      </c>
      <c r="F771">
        <f t="shared" si="11"/>
        <v>2.4554880000000003</v>
      </c>
    </row>
    <row r="772" spans="1:6" x14ac:dyDescent="0.2">
      <c r="A772">
        <v>502</v>
      </c>
      <c r="B772">
        <v>1985</v>
      </c>
      <c r="C772">
        <v>3</v>
      </c>
      <c r="D772">
        <v>13</v>
      </c>
      <c r="E772">
        <v>27.83</v>
      </c>
      <c r="F772">
        <f t="shared" si="11"/>
        <v>1.8701760000000001</v>
      </c>
    </row>
    <row r="773" spans="1:6" x14ac:dyDescent="0.2">
      <c r="A773">
        <v>502</v>
      </c>
      <c r="B773">
        <v>1985</v>
      </c>
      <c r="C773">
        <v>3</v>
      </c>
      <c r="D773">
        <v>14</v>
      </c>
      <c r="E773">
        <v>37.15</v>
      </c>
      <c r="F773">
        <f t="shared" ref="F773:F836" si="12">(E773*60*1.12)/1000</f>
        <v>2.49648</v>
      </c>
    </row>
    <row r="774" spans="1:6" x14ac:dyDescent="0.2">
      <c r="A774">
        <v>502</v>
      </c>
      <c r="B774">
        <v>1985</v>
      </c>
      <c r="C774">
        <v>4</v>
      </c>
      <c r="D774">
        <v>1</v>
      </c>
      <c r="E774">
        <v>24.56</v>
      </c>
      <c r="F774">
        <f t="shared" si="12"/>
        <v>1.6504320000000001</v>
      </c>
    </row>
    <row r="775" spans="1:6" x14ac:dyDescent="0.2">
      <c r="A775">
        <v>502</v>
      </c>
      <c r="B775">
        <v>1985</v>
      </c>
      <c r="C775">
        <v>4</v>
      </c>
      <c r="D775">
        <v>2</v>
      </c>
      <c r="E775">
        <v>19.36</v>
      </c>
      <c r="F775">
        <f t="shared" si="12"/>
        <v>1.3009919999999999</v>
      </c>
    </row>
    <row r="776" spans="1:6" x14ac:dyDescent="0.2">
      <c r="A776">
        <v>502</v>
      </c>
      <c r="B776">
        <v>1985</v>
      </c>
      <c r="C776">
        <v>4</v>
      </c>
      <c r="D776">
        <v>3</v>
      </c>
      <c r="E776">
        <v>33.4</v>
      </c>
      <c r="F776">
        <f t="shared" si="12"/>
        <v>2.2444799999999998</v>
      </c>
    </row>
    <row r="777" spans="1:6" x14ac:dyDescent="0.2">
      <c r="A777">
        <v>502</v>
      </c>
      <c r="B777">
        <v>1985</v>
      </c>
      <c r="C777">
        <v>4</v>
      </c>
      <c r="D777">
        <v>4</v>
      </c>
      <c r="E777">
        <v>33.880000000000003</v>
      </c>
      <c r="F777">
        <f t="shared" si="12"/>
        <v>2.2767360000000005</v>
      </c>
    </row>
    <row r="778" spans="1:6" x14ac:dyDescent="0.2">
      <c r="A778">
        <v>502</v>
      </c>
      <c r="B778">
        <v>1985</v>
      </c>
      <c r="C778">
        <v>4</v>
      </c>
      <c r="D778">
        <v>5</v>
      </c>
      <c r="E778">
        <v>29.64</v>
      </c>
      <c r="F778">
        <f t="shared" si="12"/>
        <v>1.9918080000000002</v>
      </c>
    </row>
    <row r="779" spans="1:6" x14ac:dyDescent="0.2">
      <c r="A779">
        <v>502</v>
      </c>
      <c r="B779">
        <v>1985</v>
      </c>
      <c r="C779">
        <v>4</v>
      </c>
      <c r="D779">
        <v>6</v>
      </c>
      <c r="E779">
        <v>30.25</v>
      </c>
      <c r="F779">
        <f t="shared" si="12"/>
        <v>2.0328000000000004</v>
      </c>
    </row>
    <row r="780" spans="1:6" x14ac:dyDescent="0.2">
      <c r="A780">
        <v>502</v>
      </c>
      <c r="B780">
        <v>1985</v>
      </c>
      <c r="C780">
        <v>4</v>
      </c>
      <c r="D780">
        <v>7</v>
      </c>
      <c r="E780">
        <v>28.19</v>
      </c>
      <c r="F780">
        <f t="shared" si="12"/>
        <v>1.8943680000000005</v>
      </c>
    </row>
    <row r="781" spans="1:6" x14ac:dyDescent="0.2">
      <c r="A781">
        <v>502</v>
      </c>
      <c r="B781">
        <v>1985</v>
      </c>
      <c r="C781">
        <v>4</v>
      </c>
      <c r="D781">
        <v>8</v>
      </c>
      <c r="E781">
        <v>30.13</v>
      </c>
      <c r="F781">
        <f t="shared" si="12"/>
        <v>2.0247360000000003</v>
      </c>
    </row>
    <row r="782" spans="1:6" x14ac:dyDescent="0.2">
      <c r="A782">
        <v>502</v>
      </c>
      <c r="B782">
        <v>1985</v>
      </c>
      <c r="C782">
        <v>4</v>
      </c>
      <c r="D782">
        <v>9</v>
      </c>
      <c r="E782">
        <v>37.630000000000003</v>
      </c>
      <c r="F782">
        <f t="shared" si="12"/>
        <v>2.5287360000000003</v>
      </c>
    </row>
    <row r="783" spans="1:6" x14ac:dyDescent="0.2">
      <c r="A783">
        <v>502</v>
      </c>
      <c r="B783">
        <v>1985</v>
      </c>
      <c r="C783">
        <v>4</v>
      </c>
      <c r="D783">
        <v>10</v>
      </c>
      <c r="E783">
        <v>32.549999999999997</v>
      </c>
      <c r="F783">
        <f t="shared" si="12"/>
        <v>2.18736</v>
      </c>
    </row>
    <row r="784" spans="1:6" x14ac:dyDescent="0.2">
      <c r="A784">
        <v>502</v>
      </c>
      <c r="B784">
        <v>1985</v>
      </c>
      <c r="C784">
        <v>4</v>
      </c>
      <c r="D784">
        <v>11</v>
      </c>
      <c r="E784">
        <v>32.79</v>
      </c>
      <c r="F784">
        <f t="shared" si="12"/>
        <v>2.2034880000000001</v>
      </c>
    </row>
    <row r="785" spans="1:6" x14ac:dyDescent="0.2">
      <c r="A785">
        <v>502</v>
      </c>
      <c r="B785">
        <v>1985</v>
      </c>
      <c r="C785">
        <v>4</v>
      </c>
      <c r="D785">
        <v>12</v>
      </c>
      <c r="E785">
        <v>35.21</v>
      </c>
      <c r="F785">
        <f t="shared" si="12"/>
        <v>2.3661120000000002</v>
      </c>
    </row>
    <row r="786" spans="1:6" x14ac:dyDescent="0.2">
      <c r="A786">
        <v>502</v>
      </c>
      <c r="B786">
        <v>1985</v>
      </c>
      <c r="C786">
        <v>4</v>
      </c>
      <c r="D786">
        <v>13</v>
      </c>
      <c r="E786">
        <v>23.47</v>
      </c>
      <c r="F786">
        <f t="shared" si="12"/>
        <v>1.5771839999999999</v>
      </c>
    </row>
    <row r="787" spans="1:6" x14ac:dyDescent="0.2">
      <c r="A787">
        <v>502</v>
      </c>
      <c r="B787">
        <v>1985</v>
      </c>
      <c r="C787">
        <v>4</v>
      </c>
      <c r="D787">
        <v>14</v>
      </c>
      <c r="E787">
        <v>33.270000000000003</v>
      </c>
      <c r="F787">
        <f t="shared" si="12"/>
        <v>2.2357440000000004</v>
      </c>
    </row>
    <row r="788" spans="1:6" x14ac:dyDescent="0.2">
      <c r="A788">
        <v>502</v>
      </c>
      <c r="B788">
        <v>1986</v>
      </c>
      <c r="C788">
        <v>1</v>
      </c>
      <c r="D788">
        <v>1</v>
      </c>
      <c r="E788">
        <v>38.11</v>
      </c>
      <c r="F788">
        <f t="shared" si="12"/>
        <v>2.5609920000000002</v>
      </c>
    </row>
    <row r="789" spans="1:6" x14ac:dyDescent="0.2">
      <c r="A789">
        <v>502</v>
      </c>
      <c r="B789">
        <v>1986</v>
      </c>
      <c r="C789">
        <v>1</v>
      </c>
      <c r="D789">
        <v>2</v>
      </c>
      <c r="E789">
        <v>38.6</v>
      </c>
      <c r="F789">
        <f t="shared" si="12"/>
        <v>2.5939200000000002</v>
      </c>
    </row>
    <row r="790" spans="1:6" x14ac:dyDescent="0.2">
      <c r="A790">
        <v>502</v>
      </c>
      <c r="B790">
        <v>1986</v>
      </c>
      <c r="C790">
        <v>1</v>
      </c>
      <c r="D790">
        <v>3</v>
      </c>
      <c r="E790">
        <v>44.41</v>
      </c>
      <c r="F790">
        <f t="shared" si="12"/>
        <v>2.9843520000000003</v>
      </c>
    </row>
    <row r="791" spans="1:6" x14ac:dyDescent="0.2">
      <c r="A791">
        <v>502</v>
      </c>
      <c r="B791">
        <v>1986</v>
      </c>
      <c r="C791">
        <v>1</v>
      </c>
      <c r="D791">
        <v>4</v>
      </c>
      <c r="E791">
        <v>39.81</v>
      </c>
      <c r="F791">
        <f t="shared" si="12"/>
        <v>2.6752320000000007</v>
      </c>
    </row>
    <row r="792" spans="1:6" x14ac:dyDescent="0.2">
      <c r="A792">
        <v>502</v>
      </c>
      <c r="B792">
        <v>1986</v>
      </c>
      <c r="C792">
        <v>1</v>
      </c>
      <c r="D792">
        <v>5</v>
      </c>
      <c r="E792">
        <v>47.07</v>
      </c>
      <c r="F792">
        <f t="shared" si="12"/>
        <v>3.1631040000000001</v>
      </c>
    </row>
    <row r="793" spans="1:6" x14ac:dyDescent="0.2">
      <c r="A793">
        <v>502</v>
      </c>
      <c r="B793">
        <v>1986</v>
      </c>
      <c r="C793">
        <v>1</v>
      </c>
      <c r="D793">
        <v>6</v>
      </c>
      <c r="E793">
        <v>43.8</v>
      </c>
      <c r="F793">
        <f t="shared" si="12"/>
        <v>2.9433600000000002</v>
      </c>
    </row>
    <row r="794" spans="1:6" x14ac:dyDescent="0.2">
      <c r="A794">
        <v>502</v>
      </c>
      <c r="B794">
        <v>1986</v>
      </c>
      <c r="C794">
        <v>1</v>
      </c>
      <c r="D794">
        <v>7</v>
      </c>
      <c r="E794">
        <v>48.16</v>
      </c>
      <c r="F794">
        <f t="shared" si="12"/>
        <v>3.2363520000000001</v>
      </c>
    </row>
    <row r="795" spans="1:6" x14ac:dyDescent="0.2">
      <c r="A795">
        <v>502</v>
      </c>
      <c r="B795">
        <v>1986</v>
      </c>
      <c r="C795">
        <v>1</v>
      </c>
      <c r="D795">
        <v>8</v>
      </c>
      <c r="E795">
        <v>38.840000000000003</v>
      </c>
      <c r="F795">
        <f t="shared" si="12"/>
        <v>2.6100480000000004</v>
      </c>
    </row>
    <row r="796" spans="1:6" x14ac:dyDescent="0.2">
      <c r="A796">
        <v>502</v>
      </c>
      <c r="B796">
        <v>1986</v>
      </c>
      <c r="C796">
        <v>1</v>
      </c>
      <c r="D796">
        <v>9</v>
      </c>
      <c r="E796">
        <v>44.29</v>
      </c>
      <c r="F796">
        <f t="shared" si="12"/>
        <v>2.9762880000000003</v>
      </c>
    </row>
    <row r="797" spans="1:6" x14ac:dyDescent="0.2">
      <c r="A797">
        <v>502</v>
      </c>
      <c r="B797">
        <v>1986</v>
      </c>
      <c r="C797">
        <v>1</v>
      </c>
      <c r="D797">
        <v>10</v>
      </c>
      <c r="E797">
        <v>45.13</v>
      </c>
      <c r="F797">
        <f t="shared" si="12"/>
        <v>3.0327360000000003</v>
      </c>
    </row>
    <row r="798" spans="1:6" x14ac:dyDescent="0.2">
      <c r="A798">
        <v>502</v>
      </c>
      <c r="B798">
        <v>1986</v>
      </c>
      <c r="C798">
        <v>1</v>
      </c>
      <c r="D798">
        <v>11</v>
      </c>
      <c r="E798">
        <v>42.95</v>
      </c>
      <c r="F798">
        <f t="shared" si="12"/>
        <v>2.8862400000000004</v>
      </c>
    </row>
    <row r="799" spans="1:6" x14ac:dyDescent="0.2">
      <c r="A799">
        <v>502</v>
      </c>
      <c r="B799">
        <v>1986</v>
      </c>
      <c r="C799">
        <v>1</v>
      </c>
      <c r="D799">
        <v>12</v>
      </c>
      <c r="E799">
        <v>47.31</v>
      </c>
      <c r="F799">
        <f t="shared" si="12"/>
        <v>3.1792320000000007</v>
      </c>
    </row>
    <row r="800" spans="1:6" x14ac:dyDescent="0.2">
      <c r="A800">
        <v>502</v>
      </c>
      <c r="B800">
        <v>1986</v>
      </c>
      <c r="C800">
        <v>1</v>
      </c>
      <c r="D800">
        <v>13</v>
      </c>
      <c r="E800">
        <v>44.29</v>
      </c>
      <c r="F800">
        <f t="shared" si="12"/>
        <v>2.9762880000000003</v>
      </c>
    </row>
    <row r="801" spans="1:6" x14ac:dyDescent="0.2">
      <c r="A801">
        <v>502</v>
      </c>
      <c r="B801">
        <v>1986</v>
      </c>
      <c r="C801">
        <v>1</v>
      </c>
      <c r="D801">
        <v>14</v>
      </c>
      <c r="E801">
        <v>43.56</v>
      </c>
      <c r="F801">
        <f t="shared" si="12"/>
        <v>2.9272320000000009</v>
      </c>
    </row>
    <row r="802" spans="1:6" x14ac:dyDescent="0.2">
      <c r="A802">
        <v>502</v>
      </c>
      <c r="B802">
        <v>1986</v>
      </c>
      <c r="C802">
        <v>2</v>
      </c>
      <c r="D802">
        <v>1</v>
      </c>
      <c r="E802">
        <v>38.6</v>
      </c>
      <c r="F802">
        <f t="shared" si="12"/>
        <v>2.5939200000000002</v>
      </c>
    </row>
    <row r="803" spans="1:6" x14ac:dyDescent="0.2">
      <c r="A803">
        <v>502</v>
      </c>
      <c r="B803">
        <v>1986</v>
      </c>
      <c r="C803">
        <v>2</v>
      </c>
      <c r="D803">
        <v>2</v>
      </c>
      <c r="E803">
        <v>41.5</v>
      </c>
      <c r="F803">
        <f t="shared" si="12"/>
        <v>2.7888000000000002</v>
      </c>
    </row>
    <row r="804" spans="1:6" x14ac:dyDescent="0.2">
      <c r="A804">
        <v>502</v>
      </c>
      <c r="B804">
        <v>1986</v>
      </c>
      <c r="C804">
        <v>2</v>
      </c>
      <c r="D804">
        <v>3</v>
      </c>
      <c r="E804">
        <v>40.53</v>
      </c>
      <c r="F804">
        <f t="shared" si="12"/>
        <v>2.7236160000000003</v>
      </c>
    </row>
    <row r="805" spans="1:6" x14ac:dyDescent="0.2">
      <c r="A805">
        <v>502</v>
      </c>
      <c r="B805">
        <v>1986</v>
      </c>
      <c r="C805">
        <v>2</v>
      </c>
      <c r="D805">
        <v>4</v>
      </c>
      <c r="E805">
        <v>44.29</v>
      </c>
      <c r="F805">
        <f t="shared" si="12"/>
        <v>2.9762880000000003</v>
      </c>
    </row>
    <row r="806" spans="1:6" x14ac:dyDescent="0.2">
      <c r="A806">
        <v>502</v>
      </c>
      <c r="B806">
        <v>1986</v>
      </c>
      <c r="C806">
        <v>2</v>
      </c>
      <c r="D806">
        <v>5</v>
      </c>
      <c r="E806">
        <v>42.83</v>
      </c>
      <c r="F806">
        <f t="shared" si="12"/>
        <v>2.8781759999999998</v>
      </c>
    </row>
    <row r="807" spans="1:6" x14ac:dyDescent="0.2">
      <c r="A807">
        <v>502</v>
      </c>
      <c r="B807">
        <v>1986</v>
      </c>
      <c r="C807">
        <v>2</v>
      </c>
      <c r="D807">
        <v>6</v>
      </c>
      <c r="E807">
        <v>45.74</v>
      </c>
      <c r="F807">
        <f t="shared" si="12"/>
        <v>3.0737280000000005</v>
      </c>
    </row>
    <row r="808" spans="1:6" x14ac:dyDescent="0.2">
      <c r="A808">
        <v>502</v>
      </c>
      <c r="B808">
        <v>1986</v>
      </c>
      <c r="C808">
        <v>2</v>
      </c>
      <c r="D808">
        <v>7</v>
      </c>
      <c r="E808">
        <v>45.98</v>
      </c>
      <c r="F808">
        <f t="shared" si="12"/>
        <v>3.0898559999999997</v>
      </c>
    </row>
    <row r="809" spans="1:6" x14ac:dyDescent="0.2">
      <c r="A809">
        <v>502</v>
      </c>
      <c r="B809">
        <v>1986</v>
      </c>
      <c r="C809">
        <v>2</v>
      </c>
      <c r="D809">
        <v>8</v>
      </c>
      <c r="E809">
        <v>41.62</v>
      </c>
      <c r="F809">
        <f t="shared" si="12"/>
        <v>2.7968640000000002</v>
      </c>
    </row>
    <row r="810" spans="1:6" x14ac:dyDescent="0.2">
      <c r="A810">
        <v>502</v>
      </c>
      <c r="B810">
        <v>1986</v>
      </c>
      <c r="C810">
        <v>2</v>
      </c>
      <c r="D810">
        <v>9</v>
      </c>
      <c r="E810">
        <v>45.37</v>
      </c>
      <c r="F810">
        <f t="shared" si="12"/>
        <v>3.048864</v>
      </c>
    </row>
    <row r="811" spans="1:6" x14ac:dyDescent="0.2">
      <c r="A811">
        <v>502</v>
      </c>
      <c r="B811">
        <v>1986</v>
      </c>
      <c r="C811">
        <v>2</v>
      </c>
      <c r="D811">
        <v>10</v>
      </c>
      <c r="E811">
        <v>47.67</v>
      </c>
      <c r="F811">
        <f t="shared" si="12"/>
        <v>3.2034240000000005</v>
      </c>
    </row>
    <row r="812" spans="1:6" x14ac:dyDescent="0.2">
      <c r="A812">
        <v>502</v>
      </c>
      <c r="B812">
        <v>1986</v>
      </c>
      <c r="C812">
        <v>2</v>
      </c>
      <c r="D812">
        <v>11</v>
      </c>
      <c r="E812">
        <v>50.09</v>
      </c>
      <c r="F812">
        <f t="shared" si="12"/>
        <v>3.3660480000000002</v>
      </c>
    </row>
    <row r="813" spans="1:6" x14ac:dyDescent="0.2">
      <c r="A813">
        <v>502</v>
      </c>
      <c r="B813">
        <v>1986</v>
      </c>
      <c r="C813">
        <v>2</v>
      </c>
      <c r="D813">
        <v>12</v>
      </c>
      <c r="E813">
        <v>45.62</v>
      </c>
      <c r="F813">
        <f t="shared" si="12"/>
        <v>3.0656640000000004</v>
      </c>
    </row>
    <row r="814" spans="1:6" x14ac:dyDescent="0.2">
      <c r="A814">
        <v>502</v>
      </c>
      <c r="B814">
        <v>1986</v>
      </c>
      <c r="C814">
        <v>2</v>
      </c>
      <c r="D814">
        <v>13</v>
      </c>
      <c r="E814">
        <v>45.5</v>
      </c>
      <c r="F814">
        <f t="shared" si="12"/>
        <v>3.0576000000000003</v>
      </c>
    </row>
    <row r="815" spans="1:6" x14ac:dyDescent="0.2">
      <c r="A815">
        <v>502</v>
      </c>
      <c r="B815">
        <v>1986</v>
      </c>
      <c r="C815">
        <v>2</v>
      </c>
      <c r="D815">
        <v>14</v>
      </c>
      <c r="E815">
        <v>46.34</v>
      </c>
      <c r="F815">
        <f t="shared" si="12"/>
        <v>3.1140480000000004</v>
      </c>
    </row>
    <row r="816" spans="1:6" x14ac:dyDescent="0.2">
      <c r="A816">
        <v>502</v>
      </c>
      <c r="B816">
        <v>1986</v>
      </c>
      <c r="C816">
        <v>3</v>
      </c>
      <c r="D816">
        <v>1</v>
      </c>
      <c r="E816">
        <v>36.299999999999997</v>
      </c>
      <c r="F816">
        <f t="shared" si="12"/>
        <v>2.4393600000000002</v>
      </c>
    </row>
    <row r="817" spans="1:6" x14ac:dyDescent="0.2">
      <c r="A817">
        <v>502</v>
      </c>
      <c r="B817">
        <v>1986</v>
      </c>
      <c r="C817">
        <v>3</v>
      </c>
      <c r="D817">
        <v>2</v>
      </c>
      <c r="E817">
        <v>38.96</v>
      </c>
      <c r="F817">
        <f t="shared" si="12"/>
        <v>2.618112</v>
      </c>
    </row>
    <row r="818" spans="1:6" x14ac:dyDescent="0.2">
      <c r="A818">
        <v>502</v>
      </c>
      <c r="B818">
        <v>1986</v>
      </c>
      <c r="C818">
        <v>3</v>
      </c>
      <c r="D818">
        <v>3</v>
      </c>
      <c r="E818">
        <v>44.41</v>
      </c>
      <c r="F818">
        <f t="shared" si="12"/>
        <v>2.9843520000000003</v>
      </c>
    </row>
    <row r="819" spans="1:6" x14ac:dyDescent="0.2">
      <c r="A819">
        <v>502</v>
      </c>
      <c r="B819">
        <v>1986</v>
      </c>
      <c r="C819">
        <v>3</v>
      </c>
      <c r="D819">
        <v>4</v>
      </c>
      <c r="E819">
        <v>46.1</v>
      </c>
      <c r="F819">
        <f t="shared" si="12"/>
        <v>3.0979200000000002</v>
      </c>
    </row>
    <row r="820" spans="1:6" x14ac:dyDescent="0.2">
      <c r="A820">
        <v>502</v>
      </c>
      <c r="B820">
        <v>1986</v>
      </c>
      <c r="C820">
        <v>3</v>
      </c>
      <c r="D820">
        <v>5</v>
      </c>
      <c r="E820">
        <v>42.11</v>
      </c>
      <c r="F820">
        <f t="shared" si="12"/>
        <v>2.8297920000000003</v>
      </c>
    </row>
    <row r="821" spans="1:6" x14ac:dyDescent="0.2">
      <c r="A821">
        <v>502</v>
      </c>
      <c r="B821">
        <v>1986</v>
      </c>
      <c r="C821">
        <v>3</v>
      </c>
      <c r="D821">
        <v>6</v>
      </c>
      <c r="E821">
        <v>46.95</v>
      </c>
      <c r="F821">
        <f t="shared" si="12"/>
        <v>3.1550400000000005</v>
      </c>
    </row>
    <row r="822" spans="1:6" x14ac:dyDescent="0.2">
      <c r="A822">
        <v>502</v>
      </c>
      <c r="B822">
        <v>1986</v>
      </c>
      <c r="C822">
        <v>3</v>
      </c>
      <c r="D822">
        <v>7</v>
      </c>
      <c r="E822">
        <v>45.37</v>
      </c>
      <c r="F822">
        <f t="shared" si="12"/>
        <v>3.048864</v>
      </c>
    </row>
    <row r="823" spans="1:6" x14ac:dyDescent="0.2">
      <c r="A823">
        <v>502</v>
      </c>
      <c r="B823">
        <v>1986</v>
      </c>
      <c r="C823">
        <v>3</v>
      </c>
      <c r="D823">
        <v>8</v>
      </c>
      <c r="E823">
        <v>44.41</v>
      </c>
      <c r="F823">
        <f t="shared" si="12"/>
        <v>2.9843520000000003</v>
      </c>
    </row>
    <row r="824" spans="1:6" x14ac:dyDescent="0.2">
      <c r="A824">
        <v>502</v>
      </c>
      <c r="B824">
        <v>1986</v>
      </c>
      <c r="C824">
        <v>3</v>
      </c>
      <c r="D824">
        <v>9</v>
      </c>
      <c r="E824">
        <v>40.9</v>
      </c>
      <c r="F824">
        <f t="shared" si="12"/>
        <v>2.7484800000000003</v>
      </c>
    </row>
    <row r="825" spans="1:6" x14ac:dyDescent="0.2">
      <c r="A825">
        <v>502</v>
      </c>
      <c r="B825">
        <v>1986</v>
      </c>
      <c r="C825">
        <v>3</v>
      </c>
      <c r="D825">
        <v>10</v>
      </c>
      <c r="E825">
        <v>44.04</v>
      </c>
      <c r="F825">
        <f t="shared" si="12"/>
        <v>2.9594880000000003</v>
      </c>
    </row>
    <row r="826" spans="1:6" x14ac:dyDescent="0.2">
      <c r="A826">
        <v>502</v>
      </c>
      <c r="B826">
        <v>1986</v>
      </c>
      <c r="C826">
        <v>3</v>
      </c>
      <c r="D826">
        <v>11</v>
      </c>
      <c r="E826">
        <v>46.95</v>
      </c>
      <c r="F826">
        <f t="shared" si="12"/>
        <v>3.1550400000000005</v>
      </c>
    </row>
    <row r="827" spans="1:6" x14ac:dyDescent="0.2">
      <c r="A827">
        <v>502</v>
      </c>
      <c r="B827">
        <v>1986</v>
      </c>
      <c r="C827">
        <v>3</v>
      </c>
      <c r="D827">
        <v>12</v>
      </c>
      <c r="E827">
        <v>41.5</v>
      </c>
      <c r="F827">
        <f t="shared" si="12"/>
        <v>2.7888000000000002</v>
      </c>
    </row>
    <row r="828" spans="1:6" x14ac:dyDescent="0.2">
      <c r="A828">
        <v>502</v>
      </c>
      <c r="B828">
        <v>1986</v>
      </c>
      <c r="C828">
        <v>3</v>
      </c>
      <c r="D828">
        <v>13</v>
      </c>
      <c r="E828">
        <v>41.87</v>
      </c>
      <c r="F828">
        <f t="shared" si="12"/>
        <v>2.8136640000000002</v>
      </c>
    </row>
    <row r="829" spans="1:6" x14ac:dyDescent="0.2">
      <c r="A829">
        <v>502</v>
      </c>
      <c r="B829">
        <v>1986</v>
      </c>
      <c r="C829">
        <v>3</v>
      </c>
      <c r="D829">
        <v>14</v>
      </c>
      <c r="E829">
        <v>45.13</v>
      </c>
      <c r="F829">
        <f t="shared" si="12"/>
        <v>3.0327360000000003</v>
      </c>
    </row>
    <row r="830" spans="1:6" x14ac:dyDescent="0.2">
      <c r="A830">
        <v>502</v>
      </c>
      <c r="B830">
        <v>1986</v>
      </c>
      <c r="C830">
        <v>4</v>
      </c>
      <c r="D830">
        <v>1</v>
      </c>
      <c r="E830">
        <v>37.99</v>
      </c>
      <c r="F830">
        <f t="shared" si="12"/>
        <v>2.5529280000000005</v>
      </c>
    </row>
    <row r="831" spans="1:6" x14ac:dyDescent="0.2">
      <c r="A831">
        <v>502</v>
      </c>
      <c r="B831">
        <v>1986</v>
      </c>
      <c r="C831">
        <v>4</v>
      </c>
      <c r="D831">
        <v>2</v>
      </c>
      <c r="E831">
        <v>42.47</v>
      </c>
      <c r="F831">
        <f t="shared" si="12"/>
        <v>2.8539840000000001</v>
      </c>
    </row>
    <row r="832" spans="1:6" x14ac:dyDescent="0.2">
      <c r="A832">
        <v>502</v>
      </c>
      <c r="B832">
        <v>1986</v>
      </c>
      <c r="C832">
        <v>4</v>
      </c>
      <c r="D832">
        <v>3</v>
      </c>
      <c r="E832">
        <v>40.409999999999997</v>
      </c>
      <c r="F832">
        <f t="shared" si="12"/>
        <v>2.7155520000000002</v>
      </c>
    </row>
    <row r="833" spans="1:6" x14ac:dyDescent="0.2">
      <c r="A833">
        <v>502</v>
      </c>
      <c r="B833">
        <v>1986</v>
      </c>
      <c r="C833">
        <v>4</v>
      </c>
      <c r="D833">
        <v>4</v>
      </c>
      <c r="E833">
        <v>42.11</v>
      </c>
      <c r="F833">
        <f t="shared" si="12"/>
        <v>2.8297920000000003</v>
      </c>
    </row>
    <row r="834" spans="1:6" x14ac:dyDescent="0.2">
      <c r="A834">
        <v>502</v>
      </c>
      <c r="B834">
        <v>1986</v>
      </c>
      <c r="C834">
        <v>4</v>
      </c>
      <c r="D834">
        <v>5</v>
      </c>
      <c r="E834">
        <v>45.86</v>
      </c>
      <c r="F834">
        <f t="shared" si="12"/>
        <v>3.0817920000000005</v>
      </c>
    </row>
    <row r="835" spans="1:6" x14ac:dyDescent="0.2">
      <c r="A835">
        <v>502</v>
      </c>
      <c r="B835">
        <v>1986</v>
      </c>
      <c r="C835">
        <v>4</v>
      </c>
      <c r="D835">
        <v>6</v>
      </c>
      <c r="E835">
        <v>45.01</v>
      </c>
      <c r="F835">
        <f t="shared" si="12"/>
        <v>3.0246719999999998</v>
      </c>
    </row>
    <row r="836" spans="1:6" x14ac:dyDescent="0.2">
      <c r="A836">
        <v>502</v>
      </c>
      <c r="B836">
        <v>1986</v>
      </c>
      <c r="C836">
        <v>4</v>
      </c>
      <c r="D836">
        <v>7</v>
      </c>
      <c r="E836">
        <v>44.53</v>
      </c>
      <c r="F836">
        <f t="shared" si="12"/>
        <v>2.9924160000000004</v>
      </c>
    </row>
    <row r="837" spans="1:6" x14ac:dyDescent="0.2">
      <c r="A837">
        <v>502</v>
      </c>
      <c r="B837">
        <v>1986</v>
      </c>
      <c r="C837">
        <v>4</v>
      </c>
      <c r="D837">
        <v>8</v>
      </c>
      <c r="E837">
        <v>38.6</v>
      </c>
      <c r="F837">
        <f t="shared" ref="F837:F900" si="13">(E837*60*1.12)/1000</f>
        <v>2.5939200000000002</v>
      </c>
    </row>
    <row r="838" spans="1:6" x14ac:dyDescent="0.2">
      <c r="A838">
        <v>502</v>
      </c>
      <c r="B838">
        <v>1986</v>
      </c>
      <c r="C838">
        <v>4</v>
      </c>
      <c r="D838">
        <v>9</v>
      </c>
      <c r="E838">
        <v>44.04</v>
      </c>
      <c r="F838">
        <f t="shared" si="13"/>
        <v>2.9594880000000003</v>
      </c>
    </row>
    <row r="839" spans="1:6" x14ac:dyDescent="0.2">
      <c r="A839">
        <v>502</v>
      </c>
      <c r="B839">
        <v>1986</v>
      </c>
      <c r="C839">
        <v>4</v>
      </c>
      <c r="D839">
        <v>10</v>
      </c>
      <c r="E839">
        <v>39.93</v>
      </c>
      <c r="F839">
        <f t="shared" si="13"/>
        <v>2.6832960000000003</v>
      </c>
    </row>
    <row r="840" spans="1:6" x14ac:dyDescent="0.2">
      <c r="A840">
        <v>502</v>
      </c>
      <c r="B840">
        <v>1986</v>
      </c>
      <c r="C840">
        <v>4</v>
      </c>
      <c r="D840">
        <v>11</v>
      </c>
      <c r="E840">
        <v>45.62</v>
      </c>
      <c r="F840">
        <f t="shared" si="13"/>
        <v>3.0656640000000004</v>
      </c>
    </row>
    <row r="841" spans="1:6" x14ac:dyDescent="0.2">
      <c r="A841">
        <v>502</v>
      </c>
      <c r="B841">
        <v>1986</v>
      </c>
      <c r="C841">
        <v>4</v>
      </c>
      <c r="D841">
        <v>12</v>
      </c>
      <c r="E841">
        <v>38.840000000000003</v>
      </c>
      <c r="F841">
        <f t="shared" si="13"/>
        <v>2.6100480000000004</v>
      </c>
    </row>
    <row r="842" spans="1:6" x14ac:dyDescent="0.2">
      <c r="A842">
        <v>502</v>
      </c>
      <c r="B842">
        <v>1986</v>
      </c>
      <c r="C842">
        <v>4</v>
      </c>
      <c r="D842">
        <v>13</v>
      </c>
      <c r="E842">
        <v>41.62</v>
      </c>
      <c r="F842">
        <f t="shared" si="13"/>
        <v>2.7968640000000002</v>
      </c>
    </row>
    <row r="843" spans="1:6" x14ac:dyDescent="0.2">
      <c r="A843">
        <v>502</v>
      </c>
      <c r="B843">
        <v>1986</v>
      </c>
      <c r="C843">
        <v>4</v>
      </c>
      <c r="D843">
        <v>14</v>
      </c>
      <c r="E843">
        <v>46.46</v>
      </c>
      <c r="F843">
        <f t="shared" si="13"/>
        <v>3.122112</v>
      </c>
    </row>
    <row r="844" spans="1:6" x14ac:dyDescent="0.2">
      <c r="A844">
        <v>502</v>
      </c>
      <c r="B844">
        <v>1987</v>
      </c>
      <c r="C844">
        <v>1</v>
      </c>
      <c r="D844">
        <v>1</v>
      </c>
      <c r="E844">
        <v>31.46</v>
      </c>
      <c r="F844">
        <f t="shared" si="13"/>
        <v>2.1141120000000004</v>
      </c>
    </row>
    <row r="845" spans="1:6" x14ac:dyDescent="0.2">
      <c r="A845">
        <v>502</v>
      </c>
      <c r="B845">
        <v>1987</v>
      </c>
      <c r="C845">
        <v>1</v>
      </c>
      <c r="D845">
        <v>2</v>
      </c>
      <c r="E845">
        <v>28.68</v>
      </c>
      <c r="F845">
        <f t="shared" si="13"/>
        <v>1.9272960000000001</v>
      </c>
    </row>
    <row r="846" spans="1:6" x14ac:dyDescent="0.2">
      <c r="A846">
        <v>502</v>
      </c>
      <c r="B846">
        <v>1987</v>
      </c>
      <c r="C846">
        <v>1</v>
      </c>
      <c r="D846">
        <v>3</v>
      </c>
      <c r="E846">
        <v>33.03</v>
      </c>
      <c r="F846">
        <f t="shared" si="13"/>
        <v>2.2196160000000003</v>
      </c>
    </row>
    <row r="847" spans="1:6" x14ac:dyDescent="0.2">
      <c r="A847">
        <v>502</v>
      </c>
      <c r="B847">
        <v>1987</v>
      </c>
      <c r="C847">
        <v>1</v>
      </c>
      <c r="D847">
        <v>4</v>
      </c>
      <c r="E847">
        <v>35.94</v>
      </c>
      <c r="F847">
        <f t="shared" si="13"/>
        <v>2.4151679999999995</v>
      </c>
    </row>
    <row r="848" spans="1:6" x14ac:dyDescent="0.2">
      <c r="A848">
        <v>502</v>
      </c>
      <c r="B848">
        <v>1987</v>
      </c>
      <c r="C848">
        <v>1</v>
      </c>
      <c r="D848">
        <v>5</v>
      </c>
      <c r="E848">
        <v>43.92</v>
      </c>
      <c r="F848">
        <f t="shared" si="13"/>
        <v>2.9514240000000003</v>
      </c>
    </row>
    <row r="849" spans="1:6" x14ac:dyDescent="0.2">
      <c r="A849">
        <v>502</v>
      </c>
      <c r="B849">
        <v>1987</v>
      </c>
      <c r="C849">
        <v>1</v>
      </c>
      <c r="D849">
        <v>6</v>
      </c>
      <c r="E849">
        <v>42.95</v>
      </c>
      <c r="F849">
        <f t="shared" si="13"/>
        <v>2.8862400000000004</v>
      </c>
    </row>
    <row r="850" spans="1:6" x14ac:dyDescent="0.2">
      <c r="A850">
        <v>502</v>
      </c>
      <c r="B850">
        <v>1987</v>
      </c>
      <c r="C850">
        <v>1</v>
      </c>
      <c r="D850">
        <v>7</v>
      </c>
      <c r="E850">
        <v>41.5</v>
      </c>
      <c r="F850">
        <f t="shared" si="13"/>
        <v>2.7888000000000002</v>
      </c>
    </row>
    <row r="851" spans="1:6" x14ac:dyDescent="0.2">
      <c r="A851">
        <v>502</v>
      </c>
      <c r="B851">
        <v>1987</v>
      </c>
      <c r="C851">
        <v>1</v>
      </c>
      <c r="D851">
        <v>8</v>
      </c>
      <c r="E851">
        <v>37.15</v>
      </c>
      <c r="F851">
        <f t="shared" si="13"/>
        <v>2.49648</v>
      </c>
    </row>
    <row r="852" spans="1:6" x14ac:dyDescent="0.2">
      <c r="A852">
        <v>502</v>
      </c>
      <c r="B852">
        <v>1987</v>
      </c>
      <c r="C852">
        <v>1</v>
      </c>
      <c r="D852">
        <v>9</v>
      </c>
      <c r="E852">
        <v>43.92</v>
      </c>
      <c r="F852">
        <f t="shared" si="13"/>
        <v>2.9514240000000003</v>
      </c>
    </row>
    <row r="853" spans="1:6" x14ac:dyDescent="0.2">
      <c r="A853">
        <v>502</v>
      </c>
      <c r="B853">
        <v>1987</v>
      </c>
      <c r="C853">
        <v>1</v>
      </c>
      <c r="D853">
        <v>10</v>
      </c>
      <c r="E853">
        <v>30.98</v>
      </c>
      <c r="F853">
        <f t="shared" si="13"/>
        <v>2.0818560000000002</v>
      </c>
    </row>
    <row r="854" spans="1:6" x14ac:dyDescent="0.2">
      <c r="A854">
        <v>502</v>
      </c>
      <c r="B854">
        <v>1987</v>
      </c>
      <c r="C854">
        <v>1</v>
      </c>
      <c r="D854">
        <v>11</v>
      </c>
      <c r="E854">
        <v>34.85</v>
      </c>
      <c r="F854">
        <f t="shared" si="13"/>
        <v>2.34192</v>
      </c>
    </row>
    <row r="855" spans="1:6" x14ac:dyDescent="0.2">
      <c r="A855">
        <v>502</v>
      </c>
      <c r="B855">
        <v>1987</v>
      </c>
      <c r="C855">
        <v>1</v>
      </c>
      <c r="D855">
        <v>12</v>
      </c>
      <c r="E855">
        <v>44.04</v>
      </c>
      <c r="F855">
        <f t="shared" si="13"/>
        <v>2.9594880000000003</v>
      </c>
    </row>
    <row r="856" spans="1:6" x14ac:dyDescent="0.2">
      <c r="A856">
        <v>502</v>
      </c>
      <c r="B856">
        <v>1987</v>
      </c>
      <c r="C856">
        <v>1</v>
      </c>
      <c r="D856">
        <v>13</v>
      </c>
      <c r="E856">
        <v>27.95</v>
      </c>
      <c r="F856">
        <f t="shared" si="13"/>
        <v>1.8782400000000001</v>
      </c>
    </row>
    <row r="857" spans="1:6" x14ac:dyDescent="0.2">
      <c r="A857">
        <v>502</v>
      </c>
      <c r="B857">
        <v>1987</v>
      </c>
      <c r="C857">
        <v>1</v>
      </c>
      <c r="D857">
        <v>14</v>
      </c>
      <c r="E857">
        <v>43.44</v>
      </c>
      <c r="F857">
        <f t="shared" si="13"/>
        <v>2.9191679999999995</v>
      </c>
    </row>
    <row r="858" spans="1:6" x14ac:dyDescent="0.2">
      <c r="A858">
        <v>502</v>
      </c>
      <c r="B858">
        <v>1987</v>
      </c>
      <c r="C858">
        <v>2</v>
      </c>
      <c r="D858">
        <v>1</v>
      </c>
      <c r="E858">
        <v>26.74</v>
      </c>
      <c r="F858">
        <f t="shared" si="13"/>
        <v>1.7969280000000001</v>
      </c>
    </row>
    <row r="859" spans="1:6" x14ac:dyDescent="0.2">
      <c r="A859">
        <v>502</v>
      </c>
      <c r="B859">
        <v>1987</v>
      </c>
      <c r="C859">
        <v>2</v>
      </c>
      <c r="D859">
        <v>2</v>
      </c>
      <c r="E859">
        <v>33.03</v>
      </c>
      <c r="F859">
        <f t="shared" si="13"/>
        <v>2.2196160000000003</v>
      </c>
    </row>
    <row r="860" spans="1:6" x14ac:dyDescent="0.2">
      <c r="A860">
        <v>502</v>
      </c>
      <c r="B860">
        <v>1987</v>
      </c>
      <c r="C860">
        <v>2</v>
      </c>
      <c r="D860">
        <v>3</v>
      </c>
      <c r="E860">
        <v>32.67</v>
      </c>
      <c r="F860">
        <f t="shared" si="13"/>
        <v>2.1954240000000005</v>
      </c>
    </row>
    <row r="861" spans="1:6" x14ac:dyDescent="0.2">
      <c r="A861">
        <v>502</v>
      </c>
      <c r="B861">
        <v>1987</v>
      </c>
      <c r="C861">
        <v>2</v>
      </c>
      <c r="D861">
        <v>4</v>
      </c>
      <c r="E861">
        <v>41.02</v>
      </c>
      <c r="F861">
        <f t="shared" si="13"/>
        <v>2.7565440000000008</v>
      </c>
    </row>
    <row r="862" spans="1:6" x14ac:dyDescent="0.2">
      <c r="A862">
        <v>502</v>
      </c>
      <c r="B862">
        <v>1987</v>
      </c>
      <c r="C862">
        <v>2</v>
      </c>
      <c r="D862">
        <v>5</v>
      </c>
      <c r="E862">
        <v>42.47</v>
      </c>
      <c r="F862">
        <f t="shared" si="13"/>
        <v>2.8539840000000001</v>
      </c>
    </row>
    <row r="863" spans="1:6" x14ac:dyDescent="0.2">
      <c r="A863">
        <v>502</v>
      </c>
      <c r="B863">
        <v>1987</v>
      </c>
      <c r="C863">
        <v>2</v>
      </c>
      <c r="D863">
        <v>6</v>
      </c>
      <c r="E863">
        <v>44.04</v>
      </c>
      <c r="F863">
        <f t="shared" si="13"/>
        <v>2.9594880000000003</v>
      </c>
    </row>
    <row r="864" spans="1:6" x14ac:dyDescent="0.2">
      <c r="A864">
        <v>502</v>
      </c>
      <c r="B864">
        <v>1987</v>
      </c>
      <c r="C864">
        <v>2</v>
      </c>
      <c r="D864">
        <v>7</v>
      </c>
      <c r="E864">
        <v>41.38</v>
      </c>
      <c r="F864">
        <f t="shared" si="13"/>
        <v>2.7807360000000005</v>
      </c>
    </row>
    <row r="865" spans="1:6" x14ac:dyDescent="0.2">
      <c r="A865">
        <v>502</v>
      </c>
      <c r="B865">
        <v>1987</v>
      </c>
      <c r="C865">
        <v>2</v>
      </c>
      <c r="D865">
        <v>8</v>
      </c>
      <c r="E865">
        <v>40.049999999999997</v>
      </c>
      <c r="F865">
        <f t="shared" si="13"/>
        <v>2.69136</v>
      </c>
    </row>
    <row r="866" spans="1:6" x14ac:dyDescent="0.2">
      <c r="A866">
        <v>502</v>
      </c>
      <c r="B866">
        <v>1987</v>
      </c>
      <c r="C866">
        <v>2</v>
      </c>
      <c r="D866">
        <v>9</v>
      </c>
      <c r="E866">
        <v>43.2</v>
      </c>
      <c r="F866">
        <f t="shared" si="13"/>
        <v>2.9030400000000003</v>
      </c>
    </row>
    <row r="867" spans="1:6" x14ac:dyDescent="0.2">
      <c r="A867">
        <v>502</v>
      </c>
      <c r="B867">
        <v>1987</v>
      </c>
      <c r="C867">
        <v>2</v>
      </c>
      <c r="D867">
        <v>10</v>
      </c>
      <c r="E867">
        <v>45.62</v>
      </c>
      <c r="F867">
        <f t="shared" si="13"/>
        <v>3.0656640000000004</v>
      </c>
    </row>
    <row r="868" spans="1:6" x14ac:dyDescent="0.2">
      <c r="A868">
        <v>502</v>
      </c>
      <c r="B868">
        <v>1987</v>
      </c>
      <c r="C868">
        <v>2</v>
      </c>
      <c r="D868">
        <v>11</v>
      </c>
      <c r="E868">
        <v>34</v>
      </c>
      <c r="F868">
        <f t="shared" si="13"/>
        <v>2.2848000000000002</v>
      </c>
    </row>
    <row r="869" spans="1:6" x14ac:dyDescent="0.2">
      <c r="A869">
        <v>502</v>
      </c>
      <c r="B869">
        <v>1987</v>
      </c>
      <c r="C869">
        <v>2</v>
      </c>
      <c r="D869">
        <v>12</v>
      </c>
      <c r="E869">
        <v>44.89</v>
      </c>
      <c r="F869">
        <f t="shared" si="13"/>
        <v>3.0166080000000002</v>
      </c>
    </row>
    <row r="870" spans="1:6" x14ac:dyDescent="0.2">
      <c r="A870">
        <v>502</v>
      </c>
      <c r="B870">
        <v>1987</v>
      </c>
      <c r="C870">
        <v>2</v>
      </c>
      <c r="D870">
        <v>13</v>
      </c>
      <c r="E870">
        <v>30.25</v>
      </c>
      <c r="F870">
        <f t="shared" si="13"/>
        <v>2.0328000000000004</v>
      </c>
    </row>
    <row r="871" spans="1:6" x14ac:dyDescent="0.2">
      <c r="A871">
        <v>502</v>
      </c>
      <c r="B871">
        <v>1987</v>
      </c>
      <c r="C871">
        <v>2</v>
      </c>
      <c r="D871">
        <v>14</v>
      </c>
      <c r="E871">
        <v>44.89</v>
      </c>
      <c r="F871">
        <f t="shared" si="13"/>
        <v>3.0166080000000002</v>
      </c>
    </row>
    <row r="872" spans="1:6" x14ac:dyDescent="0.2">
      <c r="A872">
        <v>502</v>
      </c>
      <c r="B872">
        <v>1987</v>
      </c>
      <c r="C872">
        <v>3</v>
      </c>
      <c r="D872">
        <v>1</v>
      </c>
      <c r="E872">
        <v>35.450000000000003</v>
      </c>
      <c r="F872">
        <f t="shared" si="13"/>
        <v>2.3822400000000004</v>
      </c>
    </row>
    <row r="873" spans="1:6" x14ac:dyDescent="0.2">
      <c r="A873">
        <v>502</v>
      </c>
      <c r="B873">
        <v>1987</v>
      </c>
      <c r="C873">
        <v>3</v>
      </c>
      <c r="D873">
        <v>2</v>
      </c>
      <c r="E873">
        <v>30.98</v>
      </c>
      <c r="F873">
        <f t="shared" si="13"/>
        <v>2.0818560000000002</v>
      </c>
    </row>
    <row r="874" spans="1:6" x14ac:dyDescent="0.2">
      <c r="A874">
        <v>502</v>
      </c>
      <c r="B874">
        <v>1987</v>
      </c>
      <c r="C874">
        <v>3</v>
      </c>
      <c r="D874">
        <v>3</v>
      </c>
      <c r="E874">
        <v>42.47</v>
      </c>
      <c r="F874">
        <f t="shared" si="13"/>
        <v>2.8539840000000001</v>
      </c>
    </row>
    <row r="875" spans="1:6" x14ac:dyDescent="0.2">
      <c r="A875">
        <v>502</v>
      </c>
      <c r="B875">
        <v>1987</v>
      </c>
      <c r="C875">
        <v>3</v>
      </c>
      <c r="D875">
        <v>4</v>
      </c>
      <c r="E875">
        <v>46.83</v>
      </c>
      <c r="F875">
        <f t="shared" si="13"/>
        <v>3.146976</v>
      </c>
    </row>
    <row r="876" spans="1:6" x14ac:dyDescent="0.2">
      <c r="A876">
        <v>502</v>
      </c>
      <c r="B876">
        <v>1987</v>
      </c>
      <c r="C876">
        <v>3</v>
      </c>
      <c r="D876">
        <v>5</v>
      </c>
      <c r="E876">
        <v>42.11</v>
      </c>
      <c r="F876">
        <f t="shared" si="13"/>
        <v>2.8297920000000003</v>
      </c>
    </row>
    <row r="877" spans="1:6" x14ac:dyDescent="0.2">
      <c r="A877">
        <v>502</v>
      </c>
      <c r="B877">
        <v>1987</v>
      </c>
      <c r="C877">
        <v>3</v>
      </c>
      <c r="D877">
        <v>6</v>
      </c>
      <c r="E877">
        <v>44.04</v>
      </c>
      <c r="F877">
        <f t="shared" si="13"/>
        <v>2.9594880000000003</v>
      </c>
    </row>
    <row r="878" spans="1:6" x14ac:dyDescent="0.2">
      <c r="A878">
        <v>502</v>
      </c>
      <c r="B878">
        <v>1987</v>
      </c>
      <c r="C878">
        <v>3</v>
      </c>
      <c r="D878">
        <v>7</v>
      </c>
      <c r="E878">
        <v>43.56</v>
      </c>
      <c r="F878">
        <f t="shared" si="13"/>
        <v>2.9272320000000009</v>
      </c>
    </row>
    <row r="879" spans="1:6" x14ac:dyDescent="0.2">
      <c r="A879">
        <v>502</v>
      </c>
      <c r="B879">
        <v>1987</v>
      </c>
      <c r="C879">
        <v>3</v>
      </c>
      <c r="D879">
        <v>8</v>
      </c>
      <c r="E879">
        <v>43.8</v>
      </c>
      <c r="F879">
        <f t="shared" si="13"/>
        <v>2.9433600000000002</v>
      </c>
    </row>
    <row r="880" spans="1:6" x14ac:dyDescent="0.2">
      <c r="A880">
        <v>502</v>
      </c>
      <c r="B880">
        <v>1987</v>
      </c>
      <c r="C880">
        <v>3</v>
      </c>
      <c r="D880">
        <v>9</v>
      </c>
      <c r="E880">
        <v>30.01</v>
      </c>
      <c r="F880">
        <f t="shared" si="13"/>
        <v>2.0166720000000002</v>
      </c>
    </row>
    <row r="881" spans="1:6" x14ac:dyDescent="0.2">
      <c r="A881">
        <v>502</v>
      </c>
      <c r="B881">
        <v>1987</v>
      </c>
      <c r="C881">
        <v>3</v>
      </c>
      <c r="D881">
        <v>10</v>
      </c>
      <c r="E881">
        <v>43.8</v>
      </c>
      <c r="F881">
        <f t="shared" si="13"/>
        <v>2.9433600000000002</v>
      </c>
    </row>
    <row r="882" spans="1:6" x14ac:dyDescent="0.2">
      <c r="A882">
        <v>502</v>
      </c>
      <c r="B882">
        <v>1987</v>
      </c>
      <c r="C882">
        <v>3</v>
      </c>
      <c r="D882">
        <v>11</v>
      </c>
      <c r="E882">
        <v>35.57</v>
      </c>
      <c r="F882">
        <f t="shared" si="13"/>
        <v>2.390304</v>
      </c>
    </row>
    <row r="883" spans="1:6" x14ac:dyDescent="0.2">
      <c r="A883">
        <v>502</v>
      </c>
      <c r="B883">
        <v>1987</v>
      </c>
      <c r="C883">
        <v>3</v>
      </c>
      <c r="D883">
        <v>12</v>
      </c>
      <c r="E883">
        <v>43.44</v>
      </c>
      <c r="F883">
        <f t="shared" si="13"/>
        <v>2.9191679999999995</v>
      </c>
    </row>
    <row r="884" spans="1:6" x14ac:dyDescent="0.2">
      <c r="A884">
        <v>502</v>
      </c>
      <c r="B884">
        <v>1987</v>
      </c>
      <c r="C884">
        <v>3</v>
      </c>
      <c r="D884">
        <v>13</v>
      </c>
      <c r="E884">
        <v>39.200000000000003</v>
      </c>
      <c r="F884">
        <f t="shared" si="13"/>
        <v>2.6342400000000001</v>
      </c>
    </row>
    <row r="885" spans="1:6" x14ac:dyDescent="0.2">
      <c r="A885">
        <v>502</v>
      </c>
      <c r="B885">
        <v>1987</v>
      </c>
      <c r="C885">
        <v>3</v>
      </c>
      <c r="D885">
        <v>14</v>
      </c>
      <c r="E885">
        <v>42.23</v>
      </c>
      <c r="F885">
        <f t="shared" si="13"/>
        <v>2.8378559999999999</v>
      </c>
    </row>
    <row r="886" spans="1:6" x14ac:dyDescent="0.2">
      <c r="A886">
        <v>502</v>
      </c>
      <c r="B886">
        <v>1987</v>
      </c>
      <c r="C886">
        <v>4</v>
      </c>
      <c r="D886">
        <v>1</v>
      </c>
      <c r="E886">
        <v>29.89</v>
      </c>
      <c r="F886">
        <f t="shared" si="13"/>
        <v>2.0086080000000006</v>
      </c>
    </row>
    <row r="887" spans="1:6" x14ac:dyDescent="0.2">
      <c r="A887">
        <v>502</v>
      </c>
      <c r="B887">
        <v>1987</v>
      </c>
      <c r="C887">
        <v>4</v>
      </c>
      <c r="D887">
        <v>2</v>
      </c>
      <c r="E887">
        <v>29.28</v>
      </c>
      <c r="F887">
        <f t="shared" si="13"/>
        <v>1.9676160000000005</v>
      </c>
    </row>
    <row r="888" spans="1:6" x14ac:dyDescent="0.2">
      <c r="A888">
        <v>502</v>
      </c>
      <c r="B888">
        <v>1987</v>
      </c>
      <c r="C888">
        <v>4</v>
      </c>
      <c r="D888">
        <v>3</v>
      </c>
      <c r="E888">
        <v>40.049999999999997</v>
      </c>
      <c r="F888">
        <f t="shared" si="13"/>
        <v>2.69136</v>
      </c>
    </row>
    <row r="889" spans="1:6" x14ac:dyDescent="0.2">
      <c r="A889">
        <v>502</v>
      </c>
      <c r="B889">
        <v>1987</v>
      </c>
      <c r="C889">
        <v>4</v>
      </c>
      <c r="D889">
        <v>4</v>
      </c>
      <c r="E889">
        <v>40.659999999999997</v>
      </c>
      <c r="F889">
        <f t="shared" si="13"/>
        <v>2.7323520000000001</v>
      </c>
    </row>
    <row r="890" spans="1:6" x14ac:dyDescent="0.2">
      <c r="A890">
        <v>502</v>
      </c>
      <c r="B890">
        <v>1987</v>
      </c>
      <c r="C890">
        <v>4</v>
      </c>
      <c r="D890">
        <v>5</v>
      </c>
      <c r="E890">
        <v>42.11</v>
      </c>
      <c r="F890">
        <f t="shared" si="13"/>
        <v>2.8297920000000003</v>
      </c>
    </row>
    <row r="891" spans="1:6" x14ac:dyDescent="0.2">
      <c r="A891">
        <v>502</v>
      </c>
      <c r="B891">
        <v>1987</v>
      </c>
      <c r="C891">
        <v>4</v>
      </c>
      <c r="D891">
        <v>6</v>
      </c>
      <c r="E891">
        <v>40.9</v>
      </c>
      <c r="F891">
        <f t="shared" si="13"/>
        <v>2.7484800000000003</v>
      </c>
    </row>
    <row r="892" spans="1:6" x14ac:dyDescent="0.2">
      <c r="A892">
        <v>502</v>
      </c>
      <c r="B892">
        <v>1987</v>
      </c>
      <c r="C892">
        <v>4</v>
      </c>
      <c r="D892">
        <v>7</v>
      </c>
      <c r="E892">
        <v>39.57</v>
      </c>
      <c r="F892">
        <f t="shared" si="13"/>
        <v>2.6591040000000001</v>
      </c>
    </row>
    <row r="893" spans="1:6" x14ac:dyDescent="0.2">
      <c r="A893">
        <v>502</v>
      </c>
      <c r="B893">
        <v>1987</v>
      </c>
      <c r="C893">
        <v>4</v>
      </c>
      <c r="D893">
        <v>8</v>
      </c>
      <c r="E893">
        <v>27.95</v>
      </c>
      <c r="F893">
        <f t="shared" si="13"/>
        <v>1.8782400000000001</v>
      </c>
    </row>
    <row r="894" spans="1:6" x14ac:dyDescent="0.2">
      <c r="A894">
        <v>502</v>
      </c>
      <c r="B894">
        <v>1987</v>
      </c>
      <c r="C894">
        <v>4</v>
      </c>
      <c r="D894">
        <v>9</v>
      </c>
      <c r="E894">
        <v>41.14</v>
      </c>
      <c r="F894">
        <f t="shared" si="13"/>
        <v>2.764608</v>
      </c>
    </row>
    <row r="895" spans="1:6" x14ac:dyDescent="0.2">
      <c r="A895">
        <v>502</v>
      </c>
      <c r="B895">
        <v>1987</v>
      </c>
      <c r="C895">
        <v>4</v>
      </c>
      <c r="D895">
        <v>10</v>
      </c>
      <c r="E895">
        <v>43.32</v>
      </c>
      <c r="F895">
        <f t="shared" si="13"/>
        <v>2.9111040000000004</v>
      </c>
    </row>
    <row r="896" spans="1:6" x14ac:dyDescent="0.2">
      <c r="A896">
        <v>502</v>
      </c>
      <c r="B896">
        <v>1987</v>
      </c>
      <c r="C896">
        <v>4</v>
      </c>
      <c r="D896">
        <v>11</v>
      </c>
      <c r="E896">
        <v>42.95</v>
      </c>
      <c r="F896">
        <f t="shared" si="13"/>
        <v>2.8862400000000004</v>
      </c>
    </row>
    <row r="897" spans="1:6" x14ac:dyDescent="0.2">
      <c r="A897">
        <v>502</v>
      </c>
      <c r="B897">
        <v>1987</v>
      </c>
      <c r="C897">
        <v>4</v>
      </c>
      <c r="D897">
        <v>12</v>
      </c>
      <c r="E897">
        <v>41.26</v>
      </c>
      <c r="F897">
        <f t="shared" si="13"/>
        <v>2.772672</v>
      </c>
    </row>
    <row r="898" spans="1:6" x14ac:dyDescent="0.2">
      <c r="A898">
        <v>502</v>
      </c>
      <c r="B898">
        <v>1987</v>
      </c>
      <c r="C898">
        <v>4</v>
      </c>
      <c r="D898">
        <v>13</v>
      </c>
      <c r="E898">
        <v>27.47</v>
      </c>
      <c r="F898">
        <f t="shared" si="13"/>
        <v>1.8459839999999998</v>
      </c>
    </row>
    <row r="899" spans="1:6" x14ac:dyDescent="0.2">
      <c r="A899">
        <v>502</v>
      </c>
      <c r="B899">
        <v>1987</v>
      </c>
      <c r="C899">
        <v>4</v>
      </c>
      <c r="D899">
        <v>14</v>
      </c>
      <c r="E899">
        <v>44.04</v>
      </c>
      <c r="F899">
        <f t="shared" si="13"/>
        <v>2.9594880000000003</v>
      </c>
    </row>
    <row r="900" spans="1:6" x14ac:dyDescent="0.2">
      <c r="A900">
        <v>502</v>
      </c>
      <c r="B900">
        <v>1988</v>
      </c>
      <c r="C900">
        <v>1</v>
      </c>
      <c r="D900">
        <v>1</v>
      </c>
      <c r="E900">
        <v>25.89</v>
      </c>
      <c r="F900">
        <f t="shared" si="13"/>
        <v>1.7398080000000002</v>
      </c>
    </row>
    <row r="901" spans="1:6" x14ac:dyDescent="0.2">
      <c r="A901">
        <v>502</v>
      </c>
      <c r="B901">
        <v>1988</v>
      </c>
      <c r="C901">
        <v>1</v>
      </c>
      <c r="D901">
        <v>2</v>
      </c>
      <c r="E901">
        <v>24.93</v>
      </c>
      <c r="F901">
        <f t="shared" ref="F901:F964" si="14">(E901*60*1.12)/1000</f>
        <v>1.6752960000000001</v>
      </c>
    </row>
    <row r="902" spans="1:6" x14ac:dyDescent="0.2">
      <c r="A902">
        <v>502</v>
      </c>
      <c r="B902">
        <v>1988</v>
      </c>
      <c r="C902">
        <v>1</v>
      </c>
      <c r="D902">
        <v>3</v>
      </c>
      <c r="E902">
        <v>38.840000000000003</v>
      </c>
      <c r="F902">
        <f t="shared" si="14"/>
        <v>2.6100480000000004</v>
      </c>
    </row>
    <row r="903" spans="1:6" x14ac:dyDescent="0.2">
      <c r="A903">
        <v>502</v>
      </c>
      <c r="B903">
        <v>1988</v>
      </c>
      <c r="C903">
        <v>1</v>
      </c>
      <c r="D903">
        <v>4</v>
      </c>
      <c r="E903">
        <v>36.9</v>
      </c>
      <c r="F903">
        <f t="shared" si="14"/>
        <v>2.4796800000000001</v>
      </c>
    </row>
    <row r="904" spans="1:6" x14ac:dyDescent="0.2">
      <c r="A904">
        <v>502</v>
      </c>
      <c r="B904">
        <v>1988</v>
      </c>
      <c r="C904">
        <v>1</v>
      </c>
      <c r="D904">
        <v>5</v>
      </c>
      <c r="E904">
        <v>57.11</v>
      </c>
      <c r="F904">
        <f t="shared" si="14"/>
        <v>3.8377920000000003</v>
      </c>
    </row>
    <row r="905" spans="1:6" x14ac:dyDescent="0.2">
      <c r="A905">
        <v>502</v>
      </c>
      <c r="B905">
        <v>1988</v>
      </c>
      <c r="C905">
        <v>1</v>
      </c>
      <c r="D905">
        <v>6</v>
      </c>
      <c r="E905">
        <v>57.47</v>
      </c>
      <c r="F905">
        <f t="shared" si="14"/>
        <v>3.8619840000000005</v>
      </c>
    </row>
    <row r="906" spans="1:6" x14ac:dyDescent="0.2">
      <c r="A906">
        <v>502</v>
      </c>
      <c r="B906">
        <v>1988</v>
      </c>
      <c r="C906">
        <v>1</v>
      </c>
      <c r="D906">
        <v>7</v>
      </c>
      <c r="E906">
        <v>69.209999999999994</v>
      </c>
      <c r="F906">
        <f t="shared" si="14"/>
        <v>4.6509119999999999</v>
      </c>
    </row>
    <row r="907" spans="1:6" x14ac:dyDescent="0.2">
      <c r="A907">
        <v>502</v>
      </c>
      <c r="B907">
        <v>1988</v>
      </c>
      <c r="C907">
        <v>1</v>
      </c>
      <c r="D907">
        <v>8</v>
      </c>
      <c r="E907">
        <v>60.86</v>
      </c>
      <c r="F907">
        <f t="shared" si="14"/>
        <v>4.0897920000000001</v>
      </c>
    </row>
    <row r="908" spans="1:6" x14ac:dyDescent="0.2">
      <c r="A908">
        <v>502</v>
      </c>
      <c r="B908">
        <v>1988</v>
      </c>
      <c r="C908">
        <v>1</v>
      </c>
      <c r="D908">
        <v>9</v>
      </c>
      <c r="E908">
        <v>62.68</v>
      </c>
      <c r="F908">
        <f t="shared" si="14"/>
        <v>4.2120960000000007</v>
      </c>
    </row>
    <row r="909" spans="1:6" x14ac:dyDescent="0.2">
      <c r="A909">
        <v>502</v>
      </c>
      <c r="B909">
        <v>1988</v>
      </c>
      <c r="C909">
        <v>1</v>
      </c>
      <c r="D909">
        <v>10</v>
      </c>
      <c r="E909">
        <v>59.29</v>
      </c>
      <c r="F909">
        <f t="shared" si="14"/>
        <v>3.9842880000000003</v>
      </c>
    </row>
    <row r="910" spans="1:6" x14ac:dyDescent="0.2">
      <c r="A910">
        <v>502</v>
      </c>
      <c r="B910">
        <v>1988</v>
      </c>
      <c r="C910">
        <v>1</v>
      </c>
      <c r="D910">
        <v>11</v>
      </c>
      <c r="E910">
        <v>65.22</v>
      </c>
      <c r="F910">
        <f t="shared" si="14"/>
        <v>4.3827840000000009</v>
      </c>
    </row>
    <row r="911" spans="1:6" x14ac:dyDescent="0.2">
      <c r="A911">
        <v>502</v>
      </c>
      <c r="B911">
        <v>1988</v>
      </c>
      <c r="C911">
        <v>1</v>
      </c>
      <c r="D911">
        <v>12</v>
      </c>
      <c r="E911">
        <v>65.94</v>
      </c>
      <c r="F911">
        <f t="shared" si="14"/>
        <v>4.4311679999999996</v>
      </c>
    </row>
    <row r="912" spans="1:6" x14ac:dyDescent="0.2">
      <c r="A912">
        <v>502</v>
      </c>
      <c r="B912">
        <v>1988</v>
      </c>
      <c r="C912">
        <v>1</v>
      </c>
      <c r="D912">
        <v>13</v>
      </c>
      <c r="E912">
        <v>71.39</v>
      </c>
      <c r="F912">
        <f t="shared" si="14"/>
        <v>4.7974080000000008</v>
      </c>
    </row>
    <row r="913" spans="1:6" x14ac:dyDescent="0.2">
      <c r="A913">
        <v>502</v>
      </c>
      <c r="B913">
        <v>1988</v>
      </c>
      <c r="C913">
        <v>1</v>
      </c>
      <c r="D913">
        <v>14</v>
      </c>
      <c r="E913">
        <v>63.4</v>
      </c>
      <c r="F913">
        <f t="shared" si="14"/>
        <v>4.2604800000000003</v>
      </c>
    </row>
    <row r="914" spans="1:6" x14ac:dyDescent="0.2">
      <c r="A914">
        <v>502</v>
      </c>
      <c r="B914">
        <v>1988</v>
      </c>
      <c r="C914">
        <v>2</v>
      </c>
      <c r="D914">
        <v>1</v>
      </c>
      <c r="E914">
        <v>24.08</v>
      </c>
      <c r="F914">
        <f t="shared" si="14"/>
        <v>1.6181760000000001</v>
      </c>
    </row>
    <row r="915" spans="1:6" x14ac:dyDescent="0.2">
      <c r="A915">
        <v>502</v>
      </c>
      <c r="B915">
        <v>1988</v>
      </c>
      <c r="C915">
        <v>2</v>
      </c>
      <c r="D915">
        <v>2</v>
      </c>
      <c r="E915">
        <v>26.01</v>
      </c>
      <c r="F915">
        <f t="shared" si="14"/>
        <v>1.7478720000000003</v>
      </c>
    </row>
    <row r="916" spans="1:6" x14ac:dyDescent="0.2">
      <c r="A916">
        <v>502</v>
      </c>
      <c r="B916">
        <v>1988</v>
      </c>
      <c r="C916">
        <v>2</v>
      </c>
      <c r="D916">
        <v>3</v>
      </c>
      <c r="E916">
        <v>33.76</v>
      </c>
      <c r="F916">
        <f t="shared" si="14"/>
        <v>2.268672</v>
      </c>
    </row>
    <row r="917" spans="1:6" x14ac:dyDescent="0.2">
      <c r="A917">
        <v>502</v>
      </c>
      <c r="B917">
        <v>1988</v>
      </c>
      <c r="C917">
        <v>2</v>
      </c>
      <c r="D917">
        <v>4</v>
      </c>
      <c r="E917">
        <v>44.29</v>
      </c>
      <c r="F917">
        <f t="shared" si="14"/>
        <v>2.9762880000000003</v>
      </c>
    </row>
    <row r="918" spans="1:6" x14ac:dyDescent="0.2">
      <c r="A918">
        <v>502</v>
      </c>
      <c r="B918">
        <v>1988</v>
      </c>
      <c r="C918">
        <v>2</v>
      </c>
      <c r="D918">
        <v>5</v>
      </c>
      <c r="E918">
        <v>47.43</v>
      </c>
      <c r="F918">
        <f t="shared" si="14"/>
        <v>3.1872960000000008</v>
      </c>
    </row>
    <row r="919" spans="1:6" x14ac:dyDescent="0.2">
      <c r="A919">
        <v>502</v>
      </c>
      <c r="B919">
        <v>1988</v>
      </c>
      <c r="C919">
        <v>2</v>
      </c>
      <c r="D919">
        <v>6</v>
      </c>
      <c r="E919">
        <v>70.180000000000007</v>
      </c>
      <c r="F919">
        <f t="shared" si="14"/>
        <v>4.7160960000000003</v>
      </c>
    </row>
    <row r="920" spans="1:6" x14ac:dyDescent="0.2">
      <c r="A920">
        <v>502</v>
      </c>
      <c r="B920">
        <v>1988</v>
      </c>
      <c r="C920">
        <v>2</v>
      </c>
      <c r="D920">
        <v>7</v>
      </c>
      <c r="E920">
        <v>60.98</v>
      </c>
      <c r="F920">
        <f t="shared" si="14"/>
        <v>4.0978560000000002</v>
      </c>
    </row>
    <row r="921" spans="1:6" x14ac:dyDescent="0.2">
      <c r="A921">
        <v>502</v>
      </c>
      <c r="B921">
        <v>1988</v>
      </c>
      <c r="C921">
        <v>2</v>
      </c>
      <c r="D921">
        <v>8</v>
      </c>
      <c r="E921">
        <v>62.92</v>
      </c>
      <c r="F921">
        <f t="shared" si="14"/>
        <v>4.2282240000000009</v>
      </c>
    </row>
    <row r="922" spans="1:6" x14ac:dyDescent="0.2">
      <c r="A922">
        <v>502</v>
      </c>
      <c r="B922">
        <v>1988</v>
      </c>
      <c r="C922">
        <v>2</v>
      </c>
      <c r="D922">
        <v>9</v>
      </c>
      <c r="E922">
        <v>65.34</v>
      </c>
      <c r="F922">
        <f t="shared" si="14"/>
        <v>4.390848000000001</v>
      </c>
    </row>
    <row r="923" spans="1:6" x14ac:dyDescent="0.2">
      <c r="A923">
        <v>502</v>
      </c>
      <c r="B923">
        <v>1988</v>
      </c>
      <c r="C923">
        <v>2</v>
      </c>
      <c r="D923">
        <v>10</v>
      </c>
      <c r="E923">
        <v>56.75</v>
      </c>
      <c r="F923">
        <f t="shared" si="14"/>
        <v>3.8136000000000005</v>
      </c>
    </row>
    <row r="924" spans="1:6" x14ac:dyDescent="0.2">
      <c r="A924">
        <v>502</v>
      </c>
      <c r="B924">
        <v>1988</v>
      </c>
      <c r="C924">
        <v>2</v>
      </c>
      <c r="D924">
        <v>11</v>
      </c>
      <c r="E924">
        <v>57.11</v>
      </c>
      <c r="F924">
        <f t="shared" si="14"/>
        <v>3.8377920000000003</v>
      </c>
    </row>
    <row r="925" spans="1:6" x14ac:dyDescent="0.2">
      <c r="A925">
        <v>502</v>
      </c>
      <c r="B925">
        <v>1988</v>
      </c>
      <c r="C925">
        <v>2</v>
      </c>
      <c r="D925">
        <v>12</v>
      </c>
      <c r="E925">
        <v>70.66</v>
      </c>
      <c r="F925">
        <f t="shared" si="14"/>
        <v>4.7483519999999997</v>
      </c>
    </row>
    <row r="926" spans="1:6" x14ac:dyDescent="0.2">
      <c r="A926">
        <v>502</v>
      </c>
      <c r="B926">
        <v>1988</v>
      </c>
      <c r="C926">
        <v>2</v>
      </c>
      <c r="D926">
        <v>13</v>
      </c>
      <c r="E926">
        <v>68.489999999999995</v>
      </c>
      <c r="F926">
        <f t="shared" si="14"/>
        <v>4.6025280000000004</v>
      </c>
    </row>
    <row r="927" spans="1:6" x14ac:dyDescent="0.2">
      <c r="A927">
        <v>502</v>
      </c>
      <c r="B927">
        <v>1988</v>
      </c>
      <c r="C927">
        <v>2</v>
      </c>
      <c r="D927">
        <v>14</v>
      </c>
      <c r="E927">
        <v>69.819999999999993</v>
      </c>
      <c r="F927">
        <f t="shared" si="14"/>
        <v>4.6919040000000001</v>
      </c>
    </row>
    <row r="928" spans="1:6" x14ac:dyDescent="0.2">
      <c r="A928">
        <v>502</v>
      </c>
      <c r="B928">
        <v>1988</v>
      </c>
      <c r="C928">
        <v>3</v>
      </c>
      <c r="D928">
        <v>1</v>
      </c>
      <c r="E928">
        <v>29.64</v>
      </c>
      <c r="F928">
        <f t="shared" si="14"/>
        <v>1.9918080000000002</v>
      </c>
    </row>
    <row r="929" spans="1:6" x14ac:dyDescent="0.2">
      <c r="A929">
        <v>502</v>
      </c>
      <c r="B929">
        <v>1988</v>
      </c>
      <c r="C929">
        <v>3</v>
      </c>
      <c r="D929">
        <v>2</v>
      </c>
      <c r="E929">
        <v>27.1</v>
      </c>
      <c r="F929">
        <f t="shared" si="14"/>
        <v>1.8211200000000001</v>
      </c>
    </row>
    <row r="930" spans="1:6" x14ac:dyDescent="0.2">
      <c r="A930">
        <v>502</v>
      </c>
      <c r="B930">
        <v>1988</v>
      </c>
      <c r="C930">
        <v>3</v>
      </c>
      <c r="D930">
        <v>3</v>
      </c>
      <c r="E930">
        <v>45.37</v>
      </c>
      <c r="F930">
        <f t="shared" si="14"/>
        <v>3.048864</v>
      </c>
    </row>
    <row r="931" spans="1:6" x14ac:dyDescent="0.2">
      <c r="A931">
        <v>502</v>
      </c>
      <c r="B931">
        <v>1988</v>
      </c>
      <c r="C931">
        <v>3</v>
      </c>
      <c r="D931">
        <v>4</v>
      </c>
      <c r="E931">
        <v>65.7</v>
      </c>
      <c r="F931">
        <f t="shared" si="14"/>
        <v>4.4150400000000012</v>
      </c>
    </row>
    <row r="932" spans="1:6" x14ac:dyDescent="0.2">
      <c r="A932">
        <v>502</v>
      </c>
      <c r="B932">
        <v>1988</v>
      </c>
      <c r="C932">
        <v>3</v>
      </c>
      <c r="D932">
        <v>5</v>
      </c>
      <c r="E932">
        <v>61.23</v>
      </c>
      <c r="F932">
        <f t="shared" si="14"/>
        <v>4.1146560000000001</v>
      </c>
    </row>
    <row r="933" spans="1:6" x14ac:dyDescent="0.2">
      <c r="A933">
        <v>502</v>
      </c>
      <c r="B933">
        <v>1988</v>
      </c>
      <c r="C933">
        <v>3</v>
      </c>
      <c r="D933">
        <v>6</v>
      </c>
      <c r="E933">
        <v>67.760000000000005</v>
      </c>
      <c r="F933">
        <f t="shared" si="14"/>
        <v>4.5534720000000011</v>
      </c>
    </row>
    <row r="934" spans="1:6" x14ac:dyDescent="0.2">
      <c r="A934">
        <v>502</v>
      </c>
      <c r="B934">
        <v>1988</v>
      </c>
      <c r="C934">
        <v>3</v>
      </c>
      <c r="D934">
        <v>7</v>
      </c>
      <c r="E934">
        <v>60.38</v>
      </c>
      <c r="F934">
        <f t="shared" si="14"/>
        <v>4.0575360000000007</v>
      </c>
    </row>
    <row r="935" spans="1:6" x14ac:dyDescent="0.2">
      <c r="A935">
        <v>502</v>
      </c>
      <c r="B935">
        <v>1988</v>
      </c>
      <c r="C935">
        <v>3</v>
      </c>
      <c r="D935">
        <v>8</v>
      </c>
      <c r="E935">
        <v>66.430000000000007</v>
      </c>
      <c r="F935">
        <f t="shared" si="14"/>
        <v>4.4640960000000005</v>
      </c>
    </row>
    <row r="936" spans="1:6" x14ac:dyDescent="0.2">
      <c r="A936">
        <v>502</v>
      </c>
      <c r="B936">
        <v>1988</v>
      </c>
      <c r="C936">
        <v>3</v>
      </c>
      <c r="D936">
        <v>9</v>
      </c>
      <c r="E936">
        <v>50.34</v>
      </c>
      <c r="F936">
        <f t="shared" si="14"/>
        <v>3.3828480000000005</v>
      </c>
    </row>
    <row r="937" spans="1:6" x14ac:dyDescent="0.2">
      <c r="A937">
        <v>502</v>
      </c>
      <c r="B937">
        <v>1988</v>
      </c>
      <c r="C937">
        <v>3</v>
      </c>
      <c r="D937">
        <v>10</v>
      </c>
      <c r="E937">
        <v>65.58</v>
      </c>
      <c r="F937">
        <f t="shared" si="14"/>
        <v>4.4069760000000002</v>
      </c>
    </row>
    <row r="938" spans="1:6" x14ac:dyDescent="0.2">
      <c r="A938">
        <v>502</v>
      </c>
      <c r="B938">
        <v>1988</v>
      </c>
      <c r="C938">
        <v>3</v>
      </c>
      <c r="D938">
        <v>11</v>
      </c>
      <c r="E938">
        <v>67.03</v>
      </c>
      <c r="F938">
        <f t="shared" si="14"/>
        <v>4.5044160000000009</v>
      </c>
    </row>
    <row r="939" spans="1:6" x14ac:dyDescent="0.2">
      <c r="A939">
        <v>502</v>
      </c>
      <c r="B939">
        <v>1988</v>
      </c>
      <c r="C939">
        <v>3</v>
      </c>
      <c r="D939">
        <v>12</v>
      </c>
      <c r="E939">
        <v>56.26</v>
      </c>
      <c r="F939">
        <f t="shared" si="14"/>
        <v>3.7806720000000005</v>
      </c>
    </row>
    <row r="940" spans="1:6" x14ac:dyDescent="0.2">
      <c r="A940">
        <v>502</v>
      </c>
      <c r="B940">
        <v>1988</v>
      </c>
      <c r="C940">
        <v>3</v>
      </c>
      <c r="D940">
        <v>13</v>
      </c>
      <c r="E940">
        <v>67.52</v>
      </c>
      <c r="F940">
        <f t="shared" si="14"/>
        <v>4.537344</v>
      </c>
    </row>
    <row r="941" spans="1:6" x14ac:dyDescent="0.2">
      <c r="A941">
        <v>502</v>
      </c>
      <c r="B941">
        <v>1988</v>
      </c>
      <c r="C941">
        <v>3</v>
      </c>
      <c r="D941">
        <v>14</v>
      </c>
      <c r="E941">
        <v>54.81</v>
      </c>
      <c r="F941">
        <f t="shared" si="14"/>
        <v>3.6832320000000007</v>
      </c>
    </row>
    <row r="942" spans="1:6" x14ac:dyDescent="0.2">
      <c r="A942">
        <v>502</v>
      </c>
      <c r="B942">
        <v>1988</v>
      </c>
      <c r="C942">
        <v>4</v>
      </c>
      <c r="D942">
        <v>1</v>
      </c>
      <c r="E942">
        <v>32.31</v>
      </c>
      <c r="F942">
        <f t="shared" si="14"/>
        <v>2.1712320000000003</v>
      </c>
    </row>
    <row r="943" spans="1:6" x14ac:dyDescent="0.2">
      <c r="A943">
        <v>502</v>
      </c>
      <c r="B943">
        <v>1988</v>
      </c>
      <c r="C943">
        <v>4</v>
      </c>
      <c r="D943">
        <v>2</v>
      </c>
      <c r="E943">
        <v>30.25</v>
      </c>
      <c r="F943">
        <f t="shared" si="14"/>
        <v>2.0328000000000004</v>
      </c>
    </row>
    <row r="944" spans="1:6" x14ac:dyDescent="0.2">
      <c r="A944">
        <v>502</v>
      </c>
      <c r="B944">
        <v>1988</v>
      </c>
      <c r="C944">
        <v>4</v>
      </c>
      <c r="D944">
        <v>3</v>
      </c>
      <c r="E944">
        <v>45.86</v>
      </c>
      <c r="F944">
        <f t="shared" si="14"/>
        <v>3.0817920000000005</v>
      </c>
    </row>
    <row r="945" spans="1:6" x14ac:dyDescent="0.2">
      <c r="A945">
        <v>502</v>
      </c>
      <c r="B945">
        <v>1988</v>
      </c>
      <c r="C945">
        <v>4</v>
      </c>
      <c r="D945">
        <v>4</v>
      </c>
      <c r="E945">
        <v>45.01</v>
      </c>
      <c r="F945">
        <f t="shared" si="14"/>
        <v>3.0246719999999998</v>
      </c>
    </row>
    <row r="946" spans="1:6" x14ac:dyDescent="0.2">
      <c r="A946">
        <v>502</v>
      </c>
      <c r="B946">
        <v>1988</v>
      </c>
      <c r="C946">
        <v>4</v>
      </c>
      <c r="D946">
        <v>5</v>
      </c>
      <c r="E946">
        <v>63.4</v>
      </c>
      <c r="F946">
        <f t="shared" si="14"/>
        <v>4.2604800000000003</v>
      </c>
    </row>
    <row r="947" spans="1:6" x14ac:dyDescent="0.2">
      <c r="A947">
        <v>502</v>
      </c>
      <c r="B947">
        <v>1988</v>
      </c>
      <c r="C947">
        <v>4</v>
      </c>
      <c r="D947">
        <v>6</v>
      </c>
      <c r="E947">
        <v>64.86</v>
      </c>
      <c r="F947">
        <f t="shared" si="14"/>
        <v>4.3585920000000007</v>
      </c>
    </row>
    <row r="948" spans="1:6" x14ac:dyDescent="0.2">
      <c r="A948">
        <v>502</v>
      </c>
      <c r="B948">
        <v>1988</v>
      </c>
      <c r="C948">
        <v>4</v>
      </c>
      <c r="D948">
        <v>7</v>
      </c>
      <c r="E948">
        <v>62.07</v>
      </c>
      <c r="F948">
        <f t="shared" si="14"/>
        <v>4.1711040000000006</v>
      </c>
    </row>
    <row r="949" spans="1:6" x14ac:dyDescent="0.2">
      <c r="A949">
        <v>502</v>
      </c>
      <c r="B949">
        <v>1988</v>
      </c>
      <c r="C949">
        <v>4</v>
      </c>
      <c r="D949">
        <v>8</v>
      </c>
      <c r="E949">
        <v>61.47</v>
      </c>
      <c r="F949">
        <f t="shared" si="14"/>
        <v>4.1307840000000002</v>
      </c>
    </row>
    <row r="950" spans="1:6" x14ac:dyDescent="0.2">
      <c r="A950">
        <v>502</v>
      </c>
      <c r="B950">
        <v>1988</v>
      </c>
      <c r="C950">
        <v>4</v>
      </c>
      <c r="D950">
        <v>9</v>
      </c>
      <c r="E950">
        <v>63.28</v>
      </c>
      <c r="F950">
        <f t="shared" si="14"/>
        <v>4.2524160000000002</v>
      </c>
    </row>
    <row r="951" spans="1:6" x14ac:dyDescent="0.2">
      <c r="A951">
        <v>502</v>
      </c>
      <c r="B951">
        <v>1988</v>
      </c>
      <c r="C951">
        <v>4</v>
      </c>
      <c r="D951">
        <v>10</v>
      </c>
      <c r="E951">
        <v>55.78</v>
      </c>
      <c r="F951">
        <f t="shared" si="14"/>
        <v>3.7484160000000006</v>
      </c>
    </row>
    <row r="952" spans="1:6" x14ac:dyDescent="0.2">
      <c r="A952">
        <v>502</v>
      </c>
      <c r="B952">
        <v>1988</v>
      </c>
      <c r="C952">
        <v>4</v>
      </c>
      <c r="D952">
        <v>11</v>
      </c>
      <c r="E952">
        <v>54.69</v>
      </c>
      <c r="F952">
        <f t="shared" si="14"/>
        <v>3.6751680000000002</v>
      </c>
    </row>
    <row r="953" spans="1:6" x14ac:dyDescent="0.2">
      <c r="A953">
        <v>502</v>
      </c>
      <c r="B953">
        <v>1988</v>
      </c>
      <c r="C953">
        <v>4</v>
      </c>
      <c r="D953">
        <v>12</v>
      </c>
      <c r="E953">
        <v>58.93</v>
      </c>
      <c r="F953">
        <f t="shared" si="14"/>
        <v>3.9600960000000005</v>
      </c>
    </row>
    <row r="954" spans="1:6" x14ac:dyDescent="0.2">
      <c r="A954">
        <v>502</v>
      </c>
      <c r="B954">
        <v>1988</v>
      </c>
      <c r="C954">
        <v>4</v>
      </c>
      <c r="D954">
        <v>13</v>
      </c>
      <c r="E954">
        <v>64.61</v>
      </c>
      <c r="F954">
        <f t="shared" si="14"/>
        <v>4.3417920000000008</v>
      </c>
    </row>
    <row r="955" spans="1:6" x14ac:dyDescent="0.2">
      <c r="A955">
        <v>502</v>
      </c>
      <c r="B955">
        <v>1988</v>
      </c>
      <c r="C955">
        <v>4</v>
      </c>
      <c r="D955">
        <v>14</v>
      </c>
      <c r="E955">
        <v>68</v>
      </c>
      <c r="F955">
        <f t="shared" si="14"/>
        <v>4.5696000000000003</v>
      </c>
    </row>
    <row r="956" spans="1:6" x14ac:dyDescent="0.2">
      <c r="A956">
        <v>502</v>
      </c>
      <c r="B956">
        <v>1989</v>
      </c>
      <c r="C956">
        <v>1</v>
      </c>
      <c r="D956">
        <v>1</v>
      </c>
      <c r="E956">
        <v>14.28</v>
      </c>
      <c r="F956">
        <f t="shared" si="14"/>
        <v>0.95961600000000002</v>
      </c>
    </row>
    <row r="957" spans="1:6" x14ac:dyDescent="0.2">
      <c r="A957">
        <v>502</v>
      </c>
      <c r="B957">
        <v>1989</v>
      </c>
      <c r="C957">
        <v>1</v>
      </c>
      <c r="D957">
        <v>2</v>
      </c>
      <c r="E957">
        <v>20.329999999999998</v>
      </c>
      <c r="F957">
        <f t="shared" si="14"/>
        <v>1.3661760000000001</v>
      </c>
    </row>
    <row r="958" spans="1:6" x14ac:dyDescent="0.2">
      <c r="A958">
        <v>502</v>
      </c>
      <c r="B958">
        <v>1989</v>
      </c>
      <c r="C958">
        <v>1</v>
      </c>
      <c r="D958">
        <v>3</v>
      </c>
      <c r="E958">
        <v>28.92</v>
      </c>
      <c r="F958">
        <f t="shared" si="14"/>
        <v>1.9434240000000003</v>
      </c>
    </row>
    <row r="959" spans="1:6" x14ac:dyDescent="0.2">
      <c r="A959">
        <v>502</v>
      </c>
      <c r="B959">
        <v>1989</v>
      </c>
      <c r="C959">
        <v>1</v>
      </c>
      <c r="D959">
        <v>4</v>
      </c>
      <c r="E959">
        <v>34.85</v>
      </c>
      <c r="F959">
        <f t="shared" si="14"/>
        <v>2.34192</v>
      </c>
    </row>
    <row r="960" spans="1:6" x14ac:dyDescent="0.2">
      <c r="A960">
        <v>502</v>
      </c>
      <c r="B960">
        <v>1989</v>
      </c>
      <c r="C960">
        <v>1</v>
      </c>
      <c r="D960">
        <v>5</v>
      </c>
      <c r="E960">
        <v>39.32</v>
      </c>
      <c r="F960">
        <f t="shared" si="14"/>
        <v>2.6423040000000002</v>
      </c>
    </row>
    <row r="961" spans="1:6" x14ac:dyDescent="0.2">
      <c r="A961">
        <v>502</v>
      </c>
      <c r="B961">
        <v>1989</v>
      </c>
      <c r="C961">
        <v>1</v>
      </c>
      <c r="D961">
        <v>6</v>
      </c>
      <c r="E961">
        <v>41.62</v>
      </c>
      <c r="F961">
        <f t="shared" si="14"/>
        <v>2.7968640000000002</v>
      </c>
    </row>
    <row r="962" spans="1:6" x14ac:dyDescent="0.2">
      <c r="A962">
        <v>502</v>
      </c>
      <c r="B962">
        <v>1989</v>
      </c>
      <c r="C962">
        <v>1</v>
      </c>
      <c r="D962">
        <v>7</v>
      </c>
      <c r="E962">
        <v>40.049999999999997</v>
      </c>
      <c r="F962">
        <f t="shared" si="14"/>
        <v>2.69136</v>
      </c>
    </row>
    <row r="963" spans="1:6" x14ac:dyDescent="0.2">
      <c r="A963">
        <v>502</v>
      </c>
      <c r="B963">
        <v>1989</v>
      </c>
      <c r="C963">
        <v>1</v>
      </c>
      <c r="D963">
        <v>8</v>
      </c>
      <c r="E963">
        <v>44.89</v>
      </c>
      <c r="F963">
        <f t="shared" si="14"/>
        <v>3.0166080000000002</v>
      </c>
    </row>
    <row r="964" spans="1:6" x14ac:dyDescent="0.2">
      <c r="A964">
        <v>502</v>
      </c>
      <c r="B964">
        <v>1989</v>
      </c>
      <c r="C964">
        <v>1</v>
      </c>
      <c r="D964">
        <v>9</v>
      </c>
      <c r="E964">
        <v>41.87</v>
      </c>
      <c r="F964">
        <f t="shared" si="14"/>
        <v>2.8136640000000002</v>
      </c>
    </row>
    <row r="965" spans="1:6" x14ac:dyDescent="0.2">
      <c r="A965">
        <v>502</v>
      </c>
      <c r="B965">
        <v>1989</v>
      </c>
      <c r="C965">
        <v>1</v>
      </c>
      <c r="D965">
        <v>10</v>
      </c>
      <c r="E965">
        <v>37.630000000000003</v>
      </c>
      <c r="F965">
        <f t="shared" ref="F965:F1028" si="15">(E965*60*1.12)/1000</f>
        <v>2.5287360000000003</v>
      </c>
    </row>
    <row r="966" spans="1:6" x14ac:dyDescent="0.2">
      <c r="A966">
        <v>502</v>
      </c>
      <c r="B966">
        <v>1989</v>
      </c>
      <c r="C966">
        <v>1</v>
      </c>
      <c r="D966">
        <v>11</v>
      </c>
      <c r="E966">
        <v>39.450000000000003</v>
      </c>
      <c r="F966">
        <f t="shared" si="15"/>
        <v>2.6510400000000005</v>
      </c>
    </row>
    <row r="967" spans="1:6" x14ac:dyDescent="0.2">
      <c r="A967">
        <v>502</v>
      </c>
      <c r="B967">
        <v>1989</v>
      </c>
      <c r="C967">
        <v>1</v>
      </c>
      <c r="D967">
        <v>12</v>
      </c>
      <c r="E967">
        <v>37.51</v>
      </c>
      <c r="F967">
        <f t="shared" si="15"/>
        <v>2.5206720000000002</v>
      </c>
    </row>
    <row r="968" spans="1:6" x14ac:dyDescent="0.2">
      <c r="A968">
        <v>502</v>
      </c>
      <c r="B968">
        <v>1989</v>
      </c>
      <c r="C968">
        <v>1</v>
      </c>
      <c r="D968">
        <v>13</v>
      </c>
      <c r="E968">
        <v>36.06</v>
      </c>
      <c r="F968">
        <f t="shared" si="15"/>
        <v>2.4232320000000005</v>
      </c>
    </row>
    <row r="969" spans="1:6" x14ac:dyDescent="0.2">
      <c r="A969">
        <v>502</v>
      </c>
      <c r="B969">
        <v>1989</v>
      </c>
      <c r="C969">
        <v>1</v>
      </c>
      <c r="D969">
        <v>14</v>
      </c>
      <c r="E969">
        <v>42.83</v>
      </c>
      <c r="F969">
        <f t="shared" si="15"/>
        <v>2.8781759999999998</v>
      </c>
    </row>
    <row r="970" spans="1:6" x14ac:dyDescent="0.2">
      <c r="A970">
        <v>502</v>
      </c>
      <c r="B970">
        <v>1989</v>
      </c>
      <c r="C970">
        <v>2</v>
      </c>
      <c r="D970">
        <v>1</v>
      </c>
      <c r="E970">
        <v>15.37</v>
      </c>
      <c r="F970">
        <f t="shared" si="15"/>
        <v>1.032864</v>
      </c>
    </row>
    <row r="971" spans="1:6" x14ac:dyDescent="0.2">
      <c r="A971">
        <v>502</v>
      </c>
      <c r="B971">
        <v>1989</v>
      </c>
      <c r="C971">
        <v>2</v>
      </c>
      <c r="D971">
        <v>2</v>
      </c>
      <c r="E971">
        <v>15.85</v>
      </c>
      <c r="F971">
        <f t="shared" si="15"/>
        <v>1.0651200000000001</v>
      </c>
    </row>
    <row r="972" spans="1:6" x14ac:dyDescent="0.2">
      <c r="A972">
        <v>502</v>
      </c>
      <c r="B972">
        <v>1989</v>
      </c>
      <c r="C972">
        <v>2</v>
      </c>
      <c r="D972">
        <v>3</v>
      </c>
      <c r="E972">
        <v>30.98</v>
      </c>
      <c r="F972">
        <f t="shared" si="15"/>
        <v>2.0818560000000002</v>
      </c>
    </row>
    <row r="973" spans="1:6" x14ac:dyDescent="0.2">
      <c r="A973">
        <v>502</v>
      </c>
      <c r="B973">
        <v>1989</v>
      </c>
      <c r="C973">
        <v>2</v>
      </c>
      <c r="D973">
        <v>4</v>
      </c>
      <c r="E973">
        <v>37.99</v>
      </c>
      <c r="F973">
        <f t="shared" si="15"/>
        <v>2.5529280000000005</v>
      </c>
    </row>
    <row r="974" spans="1:6" x14ac:dyDescent="0.2">
      <c r="A974">
        <v>502</v>
      </c>
      <c r="B974">
        <v>1989</v>
      </c>
      <c r="C974">
        <v>2</v>
      </c>
      <c r="D974">
        <v>5</v>
      </c>
      <c r="E974">
        <v>38.72</v>
      </c>
      <c r="F974">
        <f t="shared" si="15"/>
        <v>2.6019839999999999</v>
      </c>
    </row>
    <row r="975" spans="1:6" x14ac:dyDescent="0.2">
      <c r="A975">
        <v>502</v>
      </c>
      <c r="B975">
        <v>1989</v>
      </c>
      <c r="C975">
        <v>2</v>
      </c>
      <c r="D975">
        <v>6</v>
      </c>
      <c r="E975">
        <v>47.55</v>
      </c>
      <c r="F975">
        <f t="shared" si="15"/>
        <v>3.19536</v>
      </c>
    </row>
    <row r="976" spans="1:6" x14ac:dyDescent="0.2">
      <c r="A976">
        <v>502</v>
      </c>
      <c r="B976">
        <v>1989</v>
      </c>
      <c r="C976">
        <v>2</v>
      </c>
      <c r="D976">
        <v>7</v>
      </c>
      <c r="E976">
        <v>45.62</v>
      </c>
      <c r="F976">
        <f t="shared" si="15"/>
        <v>3.0656640000000004</v>
      </c>
    </row>
    <row r="977" spans="1:6" x14ac:dyDescent="0.2">
      <c r="A977">
        <v>502</v>
      </c>
      <c r="B977">
        <v>1989</v>
      </c>
      <c r="C977">
        <v>2</v>
      </c>
      <c r="D977">
        <v>8</v>
      </c>
      <c r="E977">
        <v>37.630000000000003</v>
      </c>
      <c r="F977">
        <f t="shared" si="15"/>
        <v>2.5287360000000003</v>
      </c>
    </row>
    <row r="978" spans="1:6" x14ac:dyDescent="0.2">
      <c r="A978">
        <v>502</v>
      </c>
      <c r="B978">
        <v>1989</v>
      </c>
      <c r="C978">
        <v>2</v>
      </c>
      <c r="D978">
        <v>9</v>
      </c>
      <c r="E978">
        <v>44.41</v>
      </c>
      <c r="F978">
        <f t="shared" si="15"/>
        <v>2.9843520000000003</v>
      </c>
    </row>
    <row r="979" spans="1:6" x14ac:dyDescent="0.2">
      <c r="A979">
        <v>502</v>
      </c>
      <c r="B979">
        <v>1989</v>
      </c>
      <c r="C979">
        <v>2</v>
      </c>
      <c r="D979">
        <v>10</v>
      </c>
      <c r="E979">
        <v>43.2</v>
      </c>
      <c r="F979">
        <f t="shared" si="15"/>
        <v>2.9030400000000003</v>
      </c>
    </row>
    <row r="980" spans="1:6" x14ac:dyDescent="0.2">
      <c r="A980">
        <v>502</v>
      </c>
      <c r="B980">
        <v>1989</v>
      </c>
      <c r="C980">
        <v>2</v>
      </c>
      <c r="D980">
        <v>11</v>
      </c>
      <c r="E980">
        <v>32.19</v>
      </c>
      <c r="F980">
        <f t="shared" si="15"/>
        <v>2.1631680000000002</v>
      </c>
    </row>
    <row r="981" spans="1:6" x14ac:dyDescent="0.2">
      <c r="A981">
        <v>502</v>
      </c>
      <c r="B981">
        <v>1989</v>
      </c>
      <c r="C981">
        <v>2</v>
      </c>
      <c r="D981">
        <v>12</v>
      </c>
      <c r="E981">
        <v>41.87</v>
      </c>
      <c r="F981">
        <f t="shared" si="15"/>
        <v>2.8136640000000002</v>
      </c>
    </row>
    <row r="982" spans="1:6" x14ac:dyDescent="0.2">
      <c r="A982">
        <v>502</v>
      </c>
      <c r="B982">
        <v>1989</v>
      </c>
      <c r="C982">
        <v>2</v>
      </c>
      <c r="D982">
        <v>13</v>
      </c>
      <c r="E982">
        <v>42.35</v>
      </c>
      <c r="F982">
        <f t="shared" si="15"/>
        <v>2.84592</v>
      </c>
    </row>
    <row r="983" spans="1:6" x14ac:dyDescent="0.2">
      <c r="A983">
        <v>502</v>
      </c>
      <c r="B983">
        <v>1989</v>
      </c>
      <c r="C983">
        <v>2</v>
      </c>
      <c r="D983">
        <v>14</v>
      </c>
      <c r="E983">
        <v>49</v>
      </c>
      <c r="F983">
        <f t="shared" si="15"/>
        <v>3.2928000000000002</v>
      </c>
    </row>
    <row r="984" spans="1:6" x14ac:dyDescent="0.2">
      <c r="A984">
        <v>502</v>
      </c>
      <c r="B984">
        <v>1989</v>
      </c>
      <c r="C984">
        <v>3</v>
      </c>
      <c r="D984">
        <v>1</v>
      </c>
      <c r="E984">
        <v>18.39</v>
      </c>
      <c r="F984">
        <f t="shared" si="15"/>
        <v>1.2358080000000002</v>
      </c>
    </row>
    <row r="985" spans="1:6" x14ac:dyDescent="0.2">
      <c r="A985">
        <v>502</v>
      </c>
      <c r="B985">
        <v>1989</v>
      </c>
      <c r="C985">
        <v>3</v>
      </c>
      <c r="D985">
        <v>2</v>
      </c>
      <c r="E985">
        <v>16.09</v>
      </c>
      <c r="F985">
        <f t="shared" si="15"/>
        <v>1.081248</v>
      </c>
    </row>
    <row r="986" spans="1:6" x14ac:dyDescent="0.2">
      <c r="A986">
        <v>502</v>
      </c>
      <c r="B986">
        <v>1989</v>
      </c>
      <c r="C986">
        <v>3</v>
      </c>
      <c r="D986">
        <v>3</v>
      </c>
      <c r="E986">
        <v>37.75</v>
      </c>
      <c r="F986">
        <f t="shared" si="15"/>
        <v>2.5368000000000004</v>
      </c>
    </row>
    <row r="987" spans="1:6" x14ac:dyDescent="0.2">
      <c r="A987">
        <v>502</v>
      </c>
      <c r="B987">
        <v>1989</v>
      </c>
      <c r="C987">
        <v>3</v>
      </c>
      <c r="D987">
        <v>4</v>
      </c>
      <c r="E987">
        <v>42.11</v>
      </c>
      <c r="F987">
        <f t="shared" si="15"/>
        <v>2.8297920000000003</v>
      </c>
    </row>
    <row r="988" spans="1:6" x14ac:dyDescent="0.2">
      <c r="A988">
        <v>502</v>
      </c>
      <c r="B988">
        <v>1989</v>
      </c>
      <c r="C988">
        <v>3</v>
      </c>
      <c r="D988">
        <v>5</v>
      </c>
      <c r="E988">
        <v>37.270000000000003</v>
      </c>
      <c r="F988">
        <f t="shared" si="15"/>
        <v>2.5045440000000001</v>
      </c>
    </row>
    <row r="989" spans="1:6" x14ac:dyDescent="0.2">
      <c r="A989">
        <v>502</v>
      </c>
      <c r="B989">
        <v>1989</v>
      </c>
      <c r="C989">
        <v>3</v>
      </c>
      <c r="D989">
        <v>6</v>
      </c>
      <c r="E989">
        <v>43.8</v>
      </c>
      <c r="F989">
        <f t="shared" si="15"/>
        <v>2.9433600000000002</v>
      </c>
    </row>
    <row r="990" spans="1:6" x14ac:dyDescent="0.2">
      <c r="A990">
        <v>502</v>
      </c>
      <c r="B990">
        <v>1989</v>
      </c>
      <c r="C990">
        <v>3</v>
      </c>
      <c r="D990">
        <v>7</v>
      </c>
      <c r="E990">
        <v>37.99</v>
      </c>
      <c r="F990">
        <f t="shared" si="15"/>
        <v>2.5529280000000005</v>
      </c>
    </row>
    <row r="991" spans="1:6" x14ac:dyDescent="0.2">
      <c r="A991">
        <v>502</v>
      </c>
      <c r="B991">
        <v>1989</v>
      </c>
      <c r="C991">
        <v>3</v>
      </c>
      <c r="D991">
        <v>8</v>
      </c>
      <c r="E991">
        <v>47.67</v>
      </c>
      <c r="F991">
        <f t="shared" si="15"/>
        <v>3.2034240000000005</v>
      </c>
    </row>
    <row r="992" spans="1:6" x14ac:dyDescent="0.2">
      <c r="A992">
        <v>502</v>
      </c>
      <c r="B992">
        <v>1989</v>
      </c>
      <c r="C992">
        <v>3</v>
      </c>
      <c r="D992">
        <v>9</v>
      </c>
      <c r="E992">
        <v>39.32</v>
      </c>
      <c r="F992">
        <f t="shared" si="15"/>
        <v>2.6423040000000002</v>
      </c>
    </row>
    <row r="993" spans="1:6" x14ac:dyDescent="0.2">
      <c r="A993">
        <v>502</v>
      </c>
      <c r="B993">
        <v>1989</v>
      </c>
      <c r="C993">
        <v>3</v>
      </c>
      <c r="D993">
        <v>10</v>
      </c>
      <c r="E993">
        <v>47.19</v>
      </c>
      <c r="F993">
        <f t="shared" si="15"/>
        <v>3.1711680000000002</v>
      </c>
    </row>
    <row r="994" spans="1:6" x14ac:dyDescent="0.2">
      <c r="A994">
        <v>502</v>
      </c>
      <c r="B994">
        <v>1989</v>
      </c>
      <c r="C994">
        <v>3</v>
      </c>
      <c r="D994">
        <v>11</v>
      </c>
      <c r="E994">
        <v>40.409999999999997</v>
      </c>
      <c r="F994">
        <f t="shared" si="15"/>
        <v>2.7155520000000002</v>
      </c>
    </row>
    <row r="995" spans="1:6" x14ac:dyDescent="0.2">
      <c r="A995">
        <v>502</v>
      </c>
      <c r="B995">
        <v>1989</v>
      </c>
      <c r="C995">
        <v>3</v>
      </c>
      <c r="D995">
        <v>12</v>
      </c>
      <c r="E995">
        <v>38.96</v>
      </c>
      <c r="F995">
        <f t="shared" si="15"/>
        <v>2.618112</v>
      </c>
    </row>
    <row r="996" spans="1:6" x14ac:dyDescent="0.2">
      <c r="A996">
        <v>502</v>
      </c>
      <c r="B996">
        <v>1989</v>
      </c>
      <c r="C996">
        <v>3</v>
      </c>
      <c r="D996">
        <v>13</v>
      </c>
      <c r="E996">
        <v>37.630000000000003</v>
      </c>
      <c r="F996">
        <f t="shared" si="15"/>
        <v>2.5287360000000003</v>
      </c>
    </row>
    <row r="997" spans="1:6" x14ac:dyDescent="0.2">
      <c r="A997">
        <v>502</v>
      </c>
      <c r="B997">
        <v>1989</v>
      </c>
      <c r="C997">
        <v>3</v>
      </c>
      <c r="D997">
        <v>14</v>
      </c>
      <c r="E997">
        <v>43.2</v>
      </c>
      <c r="F997">
        <f t="shared" si="15"/>
        <v>2.9030400000000003</v>
      </c>
    </row>
    <row r="998" spans="1:6" x14ac:dyDescent="0.2">
      <c r="A998">
        <v>502</v>
      </c>
      <c r="B998">
        <v>1989</v>
      </c>
      <c r="C998">
        <v>4</v>
      </c>
      <c r="D998">
        <v>1</v>
      </c>
      <c r="E998">
        <v>21.3</v>
      </c>
      <c r="F998">
        <f t="shared" si="15"/>
        <v>1.4313600000000002</v>
      </c>
    </row>
    <row r="999" spans="1:6" x14ac:dyDescent="0.2">
      <c r="A999">
        <v>502</v>
      </c>
      <c r="B999">
        <v>1989</v>
      </c>
      <c r="C999">
        <v>4</v>
      </c>
      <c r="D999">
        <v>2</v>
      </c>
      <c r="E999">
        <v>20.09</v>
      </c>
      <c r="F999">
        <f t="shared" si="15"/>
        <v>1.3500480000000001</v>
      </c>
    </row>
    <row r="1000" spans="1:6" x14ac:dyDescent="0.2">
      <c r="A1000">
        <v>502</v>
      </c>
      <c r="B1000">
        <v>1989</v>
      </c>
      <c r="C1000">
        <v>4</v>
      </c>
      <c r="D1000">
        <v>3</v>
      </c>
      <c r="E1000">
        <v>41.26</v>
      </c>
      <c r="F1000">
        <f t="shared" si="15"/>
        <v>2.772672</v>
      </c>
    </row>
    <row r="1001" spans="1:6" x14ac:dyDescent="0.2">
      <c r="A1001">
        <v>502</v>
      </c>
      <c r="B1001">
        <v>1989</v>
      </c>
      <c r="C1001">
        <v>4</v>
      </c>
      <c r="D1001">
        <v>4</v>
      </c>
      <c r="E1001">
        <v>35.090000000000003</v>
      </c>
      <c r="F1001">
        <f t="shared" si="15"/>
        <v>2.3580480000000001</v>
      </c>
    </row>
    <row r="1002" spans="1:6" x14ac:dyDescent="0.2">
      <c r="A1002">
        <v>502</v>
      </c>
      <c r="B1002">
        <v>1989</v>
      </c>
      <c r="C1002">
        <v>4</v>
      </c>
      <c r="D1002">
        <v>5</v>
      </c>
      <c r="E1002">
        <v>42.83</v>
      </c>
      <c r="F1002">
        <f t="shared" si="15"/>
        <v>2.8781759999999998</v>
      </c>
    </row>
    <row r="1003" spans="1:6" x14ac:dyDescent="0.2">
      <c r="A1003">
        <v>502</v>
      </c>
      <c r="B1003">
        <v>1989</v>
      </c>
      <c r="C1003">
        <v>4</v>
      </c>
      <c r="D1003">
        <v>6</v>
      </c>
      <c r="E1003">
        <v>36.78</v>
      </c>
      <c r="F1003">
        <f t="shared" si="15"/>
        <v>2.4716160000000005</v>
      </c>
    </row>
    <row r="1004" spans="1:6" x14ac:dyDescent="0.2">
      <c r="A1004">
        <v>502</v>
      </c>
      <c r="B1004">
        <v>1989</v>
      </c>
      <c r="C1004">
        <v>4</v>
      </c>
      <c r="D1004">
        <v>7</v>
      </c>
      <c r="E1004">
        <v>37.630000000000003</v>
      </c>
      <c r="F1004">
        <f t="shared" si="15"/>
        <v>2.5287360000000003</v>
      </c>
    </row>
    <row r="1005" spans="1:6" x14ac:dyDescent="0.2">
      <c r="A1005">
        <v>502</v>
      </c>
      <c r="B1005">
        <v>1989</v>
      </c>
      <c r="C1005">
        <v>4</v>
      </c>
      <c r="D1005">
        <v>8</v>
      </c>
      <c r="E1005">
        <v>39.81</v>
      </c>
      <c r="F1005">
        <f t="shared" si="15"/>
        <v>2.6752320000000007</v>
      </c>
    </row>
    <row r="1006" spans="1:6" x14ac:dyDescent="0.2">
      <c r="A1006">
        <v>502</v>
      </c>
      <c r="B1006">
        <v>1989</v>
      </c>
      <c r="C1006">
        <v>4</v>
      </c>
      <c r="D1006">
        <v>9</v>
      </c>
      <c r="E1006">
        <v>39.32</v>
      </c>
      <c r="F1006">
        <f t="shared" si="15"/>
        <v>2.6423040000000002</v>
      </c>
    </row>
    <row r="1007" spans="1:6" x14ac:dyDescent="0.2">
      <c r="A1007">
        <v>502</v>
      </c>
      <c r="B1007">
        <v>1989</v>
      </c>
      <c r="C1007">
        <v>4</v>
      </c>
      <c r="D1007">
        <v>10</v>
      </c>
      <c r="E1007">
        <v>34.85</v>
      </c>
      <c r="F1007">
        <f t="shared" si="15"/>
        <v>2.34192</v>
      </c>
    </row>
    <row r="1008" spans="1:6" x14ac:dyDescent="0.2">
      <c r="A1008">
        <v>502</v>
      </c>
      <c r="B1008">
        <v>1989</v>
      </c>
      <c r="C1008">
        <v>4</v>
      </c>
      <c r="D1008">
        <v>11</v>
      </c>
      <c r="E1008">
        <v>39.32</v>
      </c>
      <c r="F1008">
        <f t="shared" si="15"/>
        <v>2.6423040000000002</v>
      </c>
    </row>
    <row r="1009" spans="1:6" x14ac:dyDescent="0.2">
      <c r="A1009">
        <v>502</v>
      </c>
      <c r="B1009">
        <v>1989</v>
      </c>
      <c r="C1009">
        <v>4</v>
      </c>
      <c r="D1009">
        <v>12</v>
      </c>
      <c r="E1009">
        <v>36.42</v>
      </c>
      <c r="F1009">
        <f t="shared" si="15"/>
        <v>2.4474240000000003</v>
      </c>
    </row>
    <row r="1010" spans="1:6" x14ac:dyDescent="0.2">
      <c r="A1010">
        <v>502</v>
      </c>
      <c r="B1010">
        <v>1989</v>
      </c>
      <c r="C1010">
        <v>4</v>
      </c>
      <c r="D1010">
        <v>13</v>
      </c>
      <c r="E1010">
        <v>33.64</v>
      </c>
      <c r="F1010">
        <f t="shared" si="15"/>
        <v>2.2606080000000004</v>
      </c>
    </row>
    <row r="1011" spans="1:6" x14ac:dyDescent="0.2">
      <c r="A1011">
        <v>502</v>
      </c>
      <c r="B1011">
        <v>1989</v>
      </c>
      <c r="C1011">
        <v>4</v>
      </c>
      <c r="D1011">
        <v>14</v>
      </c>
      <c r="E1011">
        <v>48.4</v>
      </c>
      <c r="F1011">
        <f t="shared" si="15"/>
        <v>3.2524800000000003</v>
      </c>
    </row>
    <row r="1012" spans="1:6" x14ac:dyDescent="0.2">
      <c r="A1012">
        <v>502</v>
      </c>
      <c r="B1012">
        <v>1990</v>
      </c>
      <c r="C1012">
        <v>1</v>
      </c>
      <c r="D1012">
        <v>1</v>
      </c>
      <c r="E1012">
        <v>25.05</v>
      </c>
      <c r="F1012">
        <f t="shared" si="15"/>
        <v>1.6833600000000002</v>
      </c>
    </row>
    <row r="1013" spans="1:6" x14ac:dyDescent="0.2">
      <c r="A1013">
        <v>502</v>
      </c>
      <c r="B1013">
        <v>1990</v>
      </c>
      <c r="C1013">
        <v>1</v>
      </c>
      <c r="D1013">
        <v>2</v>
      </c>
      <c r="E1013">
        <v>23.11</v>
      </c>
      <c r="F1013">
        <f t="shared" si="15"/>
        <v>1.5529919999999999</v>
      </c>
    </row>
    <row r="1014" spans="1:6" x14ac:dyDescent="0.2">
      <c r="A1014">
        <v>502</v>
      </c>
      <c r="B1014">
        <v>1990</v>
      </c>
      <c r="C1014">
        <v>1</v>
      </c>
      <c r="D1014">
        <v>3</v>
      </c>
      <c r="E1014">
        <v>36.299999999999997</v>
      </c>
      <c r="F1014">
        <f t="shared" si="15"/>
        <v>2.4393600000000002</v>
      </c>
    </row>
    <row r="1015" spans="1:6" x14ac:dyDescent="0.2">
      <c r="A1015">
        <v>502</v>
      </c>
      <c r="B1015">
        <v>1990</v>
      </c>
      <c r="C1015">
        <v>1</v>
      </c>
      <c r="D1015">
        <v>4</v>
      </c>
      <c r="E1015">
        <v>38.96</v>
      </c>
      <c r="F1015">
        <f t="shared" si="15"/>
        <v>2.618112</v>
      </c>
    </row>
    <row r="1016" spans="1:6" x14ac:dyDescent="0.2">
      <c r="A1016">
        <v>502</v>
      </c>
      <c r="B1016">
        <v>1990</v>
      </c>
      <c r="C1016">
        <v>1</v>
      </c>
      <c r="D1016">
        <v>5</v>
      </c>
      <c r="E1016">
        <v>45.13</v>
      </c>
      <c r="F1016">
        <f t="shared" si="15"/>
        <v>3.0327360000000003</v>
      </c>
    </row>
    <row r="1017" spans="1:6" x14ac:dyDescent="0.2">
      <c r="A1017">
        <v>502</v>
      </c>
      <c r="B1017">
        <v>1990</v>
      </c>
      <c r="C1017">
        <v>1</v>
      </c>
      <c r="D1017">
        <v>6</v>
      </c>
      <c r="E1017">
        <v>46.83</v>
      </c>
      <c r="F1017">
        <f t="shared" si="15"/>
        <v>3.146976</v>
      </c>
    </row>
    <row r="1018" spans="1:6" x14ac:dyDescent="0.2">
      <c r="A1018">
        <v>502</v>
      </c>
      <c r="B1018">
        <v>1990</v>
      </c>
      <c r="C1018">
        <v>1</v>
      </c>
      <c r="D1018">
        <v>7</v>
      </c>
      <c r="E1018">
        <v>38.96</v>
      </c>
      <c r="F1018">
        <f t="shared" si="15"/>
        <v>2.618112</v>
      </c>
    </row>
    <row r="1019" spans="1:6" x14ac:dyDescent="0.2">
      <c r="A1019">
        <v>502</v>
      </c>
      <c r="B1019">
        <v>1990</v>
      </c>
      <c r="C1019">
        <v>1</v>
      </c>
      <c r="D1019">
        <v>8</v>
      </c>
      <c r="E1019">
        <v>48.76</v>
      </c>
      <c r="F1019">
        <f t="shared" si="15"/>
        <v>3.276672</v>
      </c>
    </row>
    <row r="1020" spans="1:6" x14ac:dyDescent="0.2">
      <c r="A1020">
        <v>502</v>
      </c>
      <c r="B1020">
        <v>1990</v>
      </c>
      <c r="C1020">
        <v>1</v>
      </c>
      <c r="D1020">
        <v>9</v>
      </c>
      <c r="E1020">
        <v>52.51</v>
      </c>
      <c r="F1020">
        <f t="shared" si="15"/>
        <v>3.5286719999999998</v>
      </c>
    </row>
    <row r="1021" spans="1:6" x14ac:dyDescent="0.2">
      <c r="A1021">
        <v>502</v>
      </c>
      <c r="B1021">
        <v>1990</v>
      </c>
      <c r="C1021">
        <v>1</v>
      </c>
      <c r="D1021">
        <v>10</v>
      </c>
      <c r="E1021">
        <v>50.82</v>
      </c>
      <c r="F1021">
        <f t="shared" si="15"/>
        <v>3.4151040000000004</v>
      </c>
    </row>
    <row r="1022" spans="1:6" x14ac:dyDescent="0.2">
      <c r="A1022">
        <v>502</v>
      </c>
      <c r="B1022">
        <v>1990</v>
      </c>
      <c r="C1022">
        <v>1</v>
      </c>
      <c r="D1022">
        <v>11</v>
      </c>
      <c r="E1022">
        <v>45.01</v>
      </c>
      <c r="F1022">
        <f t="shared" si="15"/>
        <v>3.0246719999999998</v>
      </c>
    </row>
    <row r="1023" spans="1:6" x14ac:dyDescent="0.2">
      <c r="A1023">
        <v>502</v>
      </c>
      <c r="B1023">
        <v>1990</v>
      </c>
      <c r="C1023">
        <v>1</v>
      </c>
      <c r="D1023">
        <v>12</v>
      </c>
      <c r="E1023">
        <v>51.18</v>
      </c>
      <c r="F1023">
        <f t="shared" si="15"/>
        <v>3.4392960000000006</v>
      </c>
    </row>
    <row r="1024" spans="1:6" x14ac:dyDescent="0.2">
      <c r="A1024">
        <v>502</v>
      </c>
      <c r="B1024">
        <v>1990</v>
      </c>
      <c r="C1024">
        <v>1</v>
      </c>
      <c r="D1024">
        <v>13</v>
      </c>
      <c r="E1024">
        <v>28.19</v>
      </c>
      <c r="F1024">
        <f t="shared" si="15"/>
        <v>1.8943680000000005</v>
      </c>
    </row>
    <row r="1025" spans="1:6" x14ac:dyDescent="0.2">
      <c r="A1025">
        <v>502</v>
      </c>
      <c r="B1025">
        <v>1990</v>
      </c>
      <c r="C1025">
        <v>1</v>
      </c>
      <c r="D1025">
        <v>14</v>
      </c>
      <c r="E1025">
        <v>52.27</v>
      </c>
      <c r="F1025">
        <f t="shared" si="15"/>
        <v>3.512544000000001</v>
      </c>
    </row>
    <row r="1026" spans="1:6" x14ac:dyDescent="0.2">
      <c r="A1026">
        <v>502</v>
      </c>
      <c r="B1026">
        <v>1990</v>
      </c>
      <c r="C1026">
        <v>2</v>
      </c>
      <c r="D1026">
        <v>1</v>
      </c>
      <c r="E1026">
        <v>22.75</v>
      </c>
      <c r="F1026">
        <f t="shared" si="15"/>
        <v>1.5288000000000002</v>
      </c>
    </row>
    <row r="1027" spans="1:6" x14ac:dyDescent="0.2">
      <c r="A1027">
        <v>502</v>
      </c>
      <c r="B1027">
        <v>1990</v>
      </c>
      <c r="C1027">
        <v>2</v>
      </c>
      <c r="D1027">
        <v>2</v>
      </c>
      <c r="E1027">
        <v>25.89</v>
      </c>
      <c r="F1027">
        <f t="shared" si="15"/>
        <v>1.7398080000000002</v>
      </c>
    </row>
    <row r="1028" spans="1:6" x14ac:dyDescent="0.2">
      <c r="A1028">
        <v>502</v>
      </c>
      <c r="B1028">
        <v>1990</v>
      </c>
      <c r="C1028">
        <v>2</v>
      </c>
      <c r="D1028">
        <v>3</v>
      </c>
      <c r="E1028">
        <v>35.450000000000003</v>
      </c>
      <c r="F1028">
        <f t="shared" si="15"/>
        <v>2.3822400000000004</v>
      </c>
    </row>
    <row r="1029" spans="1:6" x14ac:dyDescent="0.2">
      <c r="A1029">
        <v>502</v>
      </c>
      <c r="B1029">
        <v>1990</v>
      </c>
      <c r="C1029">
        <v>2</v>
      </c>
      <c r="D1029">
        <v>4</v>
      </c>
      <c r="E1029">
        <v>47.43</v>
      </c>
      <c r="F1029">
        <f t="shared" ref="F1029:F1092" si="16">(E1029*60*1.12)/1000</f>
        <v>3.1872960000000008</v>
      </c>
    </row>
    <row r="1030" spans="1:6" x14ac:dyDescent="0.2">
      <c r="A1030">
        <v>502</v>
      </c>
      <c r="B1030">
        <v>1990</v>
      </c>
      <c r="C1030">
        <v>2</v>
      </c>
      <c r="D1030">
        <v>5</v>
      </c>
      <c r="E1030">
        <v>51.42</v>
      </c>
      <c r="F1030">
        <f t="shared" si="16"/>
        <v>3.4554240000000003</v>
      </c>
    </row>
    <row r="1031" spans="1:6" x14ac:dyDescent="0.2">
      <c r="A1031">
        <v>502</v>
      </c>
      <c r="B1031">
        <v>1990</v>
      </c>
      <c r="C1031">
        <v>2</v>
      </c>
      <c r="D1031">
        <v>6</v>
      </c>
      <c r="E1031">
        <v>49.97</v>
      </c>
      <c r="F1031">
        <f t="shared" si="16"/>
        <v>3.3579840000000001</v>
      </c>
    </row>
    <row r="1032" spans="1:6" x14ac:dyDescent="0.2">
      <c r="A1032">
        <v>502</v>
      </c>
      <c r="B1032">
        <v>1990</v>
      </c>
      <c r="C1032">
        <v>2</v>
      </c>
      <c r="D1032">
        <v>7</v>
      </c>
      <c r="E1032">
        <v>43.32</v>
      </c>
      <c r="F1032">
        <f t="shared" si="16"/>
        <v>2.9111040000000004</v>
      </c>
    </row>
    <row r="1033" spans="1:6" x14ac:dyDescent="0.2">
      <c r="A1033">
        <v>502</v>
      </c>
      <c r="B1033">
        <v>1990</v>
      </c>
      <c r="C1033">
        <v>2</v>
      </c>
      <c r="D1033">
        <v>8</v>
      </c>
      <c r="E1033">
        <v>48.28</v>
      </c>
      <c r="F1033">
        <f t="shared" si="16"/>
        <v>3.2444160000000006</v>
      </c>
    </row>
    <row r="1034" spans="1:6" x14ac:dyDescent="0.2">
      <c r="A1034">
        <v>502</v>
      </c>
      <c r="B1034">
        <v>1990</v>
      </c>
      <c r="C1034">
        <v>2</v>
      </c>
      <c r="D1034">
        <v>9</v>
      </c>
      <c r="E1034">
        <v>49.73</v>
      </c>
      <c r="F1034">
        <f t="shared" si="16"/>
        <v>3.3418560000000004</v>
      </c>
    </row>
    <row r="1035" spans="1:6" x14ac:dyDescent="0.2">
      <c r="A1035">
        <v>502</v>
      </c>
      <c r="B1035">
        <v>1990</v>
      </c>
      <c r="C1035">
        <v>2</v>
      </c>
      <c r="D1035">
        <v>10</v>
      </c>
      <c r="E1035">
        <v>54.33</v>
      </c>
      <c r="F1035">
        <f t="shared" si="16"/>
        <v>3.650976</v>
      </c>
    </row>
    <row r="1036" spans="1:6" x14ac:dyDescent="0.2">
      <c r="A1036">
        <v>502</v>
      </c>
      <c r="B1036">
        <v>1990</v>
      </c>
      <c r="C1036">
        <v>2</v>
      </c>
      <c r="D1036">
        <v>11</v>
      </c>
      <c r="E1036">
        <v>45.5</v>
      </c>
      <c r="F1036">
        <f t="shared" si="16"/>
        <v>3.0576000000000003</v>
      </c>
    </row>
    <row r="1037" spans="1:6" x14ac:dyDescent="0.2">
      <c r="A1037">
        <v>502</v>
      </c>
      <c r="B1037">
        <v>1990</v>
      </c>
      <c r="C1037">
        <v>2</v>
      </c>
      <c r="D1037">
        <v>12</v>
      </c>
      <c r="E1037">
        <v>44.89</v>
      </c>
      <c r="F1037">
        <f t="shared" si="16"/>
        <v>3.0166080000000002</v>
      </c>
    </row>
    <row r="1038" spans="1:6" x14ac:dyDescent="0.2">
      <c r="A1038">
        <v>502</v>
      </c>
      <c r="B1038">
        <v>1990</v>
      </c>
      <c r="C1038">
        <v>2</v>
      </c>
      <c r="D1038">
        <v>13</v>
      </c>
      <c r="E1038">
        <v>34.97</v>
      </c>
      <c r="F1038">
        <f t="shared" si="16"/>
        <v>2.3499840000000001</v>
      </c>
    </row>
    <row r="1039" spans="1:6" x14ac:dyDescent="0.2">
      <c r="A1039">
        <v>502</v>
      </c>
      <c r="B1039">
        <v>1990</v>
      </c>
      <c r="C1039">
        <v>2</v>
      </c>
      <c r="D1039">
        <v>14</v>
      </c>
      <c r="E1039">
        <v>51.18</v>
      </c>
      <c r="F1039">
        <f t="shared" si="16"/>
        <v>3.4392960000000006</v>
      </c>
    </row>
    <row r="1040" spans="1:6" x14ac:dyDescent="0.2">
      <c r="A1040">
        <v>502</v>
      </c>
      <c r="B1040">
        <v>1990</v>
      </c>
      <c r="C1040">
        <v>3</v>
      </c>
      <c r="D1040">
        <v>1</v>
      </c>
      <c r="E1040">
        <v>31.1</v>
      </c>
      <c r="F1040">
        <f t="shared" si="16"/>
        <v>2.0899200000000002</v>
      </c>
    </row>
    <row r="1041" spans="1:6" x14ac:dyDescent="0.2">
      <c r="A1041">
        <v>502</v>
      </c>
      <c r="B1041">
        <v>1990</v>
      </c>
      <c r="C1041">
        <v>3</v>
      </c>
      <c r="D1041">
        <v>2</v>
      </c>
      <c r="E1041">
        <v>26.38</v>
      </c>
      <c r="F1041">
        <f t="shared" si="16"/>
        <v>1.7727360000000001</v>
      </c>
    </row>
    <row r="1042" spans="1:6" x14ac:dyDescent="0.2">
      <c r="A1042">
        <v>502</v>
      </c>
      <c r="B1042">
        <v>1990</v>
      </c>
      <c r="C1042">
        <v>3</v>
      </c>
      <c r="D1042">
        <v>3</v>
      </c>
      <c r="E1042">
        <v>47.79</v>
      </c>
      <c r="F1042">
        <f t="shared" si="16"/>
        <v>3.2114880000000001</v>
      </c>
    </row>
    <row r="1043" spans="1:6" x14ac:dyDescent="0.2">
      <c r="A1043">
        <v>502</v>
      </c>
      <c r="B1043">
        <v>1990</v>
      </c>
      <c r="C1043">
        <v>3</v>
      </c>
      <c r="D1043">
        <v>4</v>
      </c>
      <c r="E1043">
        <v>53.97</v>
      </c>
      <c r="F1043">
        <f t="shared" si="16"/>
        <v>3.6267840000000002</v>
      </c>
    </row>
    <row r="1044" spans="1:6" x14ac:dyDescent="0.2">
      <c r="A1044">
        <v>502</v>
      </c>
      <c r="B1044">
        <v>1990</v>
      </c>
      <c r="C1044">
        <v>3</v>
      </c>
      <c r="D1044">
        <v>5</v>
      </c>
      <c r="E1044">
        <v>52.88</v>
      </c>
      <c r="F1044">
        <f t="shared" si="16"/>
        <v>3.5535360000000007</v>
      </c>
    </row>
    <row r="1045" spans="1:6" x14ac:dyDescent="0.2">
      <c r="A1045">
        <v>502</v>
      </c>
      <c r="B1045">
        <v>1990</v>
      </c>
      <c r="C1045">
        <v>3</v>
      </c>
      <c r="D1045">
        <v>6</v>
      </c>
      <c r="E1045">
        <v>49.13</v>
      </c>
      <c r="F1045">
        <f t="shared" si="16"/>
        <v>3.3015360000000005</v>
      </c>
    </row>
    <row r="1046" spans="1:6" x14ac:dyDescent="0.2">
      <c r="A1046">
        <v>502</v>
      </c>
      <c r="B1046">
        <v>1990</v>
      </c>
      <c r="C1046">
        <v>3</v>
      </c>
      <c r="D1046">
        <v>7</v>
      </c>
      <c r="E1046">
        <v>47.19</v>
      </c>
      <c r="F1046">
        <f t="shared" si="16"/>
        <v>3.1711680000000002</v>
      </c>
    </row>
    <row r="1047" spans="1:6" x14ac:dyDescent="0.2">
      <c r="A1047">
        <v>502</v>
      </c>
      <c r="B1047">
        <v>1990</v>
      </c>
      <c r="C1047">
        <v>3</v>
      </c>
      <c r="D1047">
        <v>8</v>
      </c>
      <c r="E1047">
        <v>55.9</v>
      </c>
      <c r="F1047">
        <f t="shared" si="16"/>
        <v>3.7564800000000003</v>
      </c>
    </row>
    <row r="1048" spans="1:6" x14ac:dyDescent="0.2">
      <c r="A1048">
        <v>502</v>
      </c>
      <c r="B1048">
        <v>1990</v>
      </c>
      <c r="C1048">
        <v>3</v>
      </c>
      <c r="D1048">
        <v>9</v>
      </c>
      <c r="E1048">
        <v>55.66</v>
      </c>
      <c r="F1048">
        <f t="shared" si="16"/>
        <v>3.7403520000000001</v>
      </c>
    </row>
    <row r="1049" spans="1:6" x14ac:dyDescent="0.2">
      <c r="A1049">
        <v>502</v>
      </c>
      <c r="B1049">
        <v>1990</v>
      </c>
      <c r="C1049">
        <v>3</v>
      </c>
      <c r="D1049">
        <v>10</v>
      </c>
      <c r="E1049">
        <v>54.45</v>
      </c>
      <c r="F1049">
        <f t="shared" si="16"/>
        <v>3.6590400000000005</v>
      </c>
    </row>
    <row r="1050" spans="1:6" x14ac:dyDescent="0.2">
      <c r="A1050">
        <v>502</v>
      </c>
      <c r="B1050">
        <v>1990</v>
      </c>
      <c r="C1050">
        <v>3</v>
      </c>
      <c r="D1050">
        <v>11</v>
      </c>
      <c r="E1050">
        <v>54.33</v>
      </c>
      <c r="F1050">
        <f t="shared" si="16"/>
        <v>3.650976</v>
      </c>
    </row>
    <row r="1051" spans="1:6" x14ac:dyDescent="0.2">
      <c r="A1051">
        <v>502</v>
      </c>
      <c r="B1051">
        <v>1990</v>
      </c>
      <c r="C1051">
        <v>3</v>
      </c>
      <c r="D1051">
        <v>12</v>
      </c>
      <c r="E1051">
        <v>57.84</v>
      </c>
      <c r="F1051">
        <f t="shared" si="16"/>
        <v>3.8868480000000005</v>
      </c>
    </row>
    <row r="1052" spans="1:6" x14ac:dyDescent="0.2">
      <c r="A1052">
        <v>502</v>
      </c>
      <c r="B1052">
        <v>1990</v>
      </c>
      <c r="C1052">
        <v>3</v>
      </c>
      <c r="D1052">
        <v>13</v>
      </c>
      <c r="E1052">
        <v>35.94</v>
      </c>
      <c r="F1052">
        <f t="shared" si="16"/>
        <v>2.4151679999999995</v>
      </c>
    </row>
    <row r="1053" spans="1:6" x14ac:dyDescent="0.2">
      <c r="A1053">
        <v>502</v>
      </c>
      <c r="B1053">
        <v>1990</v>
      </c>
      <c r="C1053">
        <v>3</v>
      </c>
      <c r="D1053">
        <v>14</v>
      </c>
      <c r="E1053">
        <v>56.02</v>
      </c>
      <c r="F1053">
        <f t="shared" si="16"/>
        <v>3.7645440000000008</v>
      </c>
    </row>
    <row r="1054" spans="1:6" x14ac:dyDescent="0.2">
      <c r="A1054">
        <v>502</v>
      </c>
      <c r="B1054">
        <v>1990</v>
      </c>
      <c r="C1054">
        <v>4</v>
      </c>
      <c r="D1054">
        <v>1</v>
      </c>
      <c r="E1054">
        <v>30.61</v>
      </c>
      <c r="F1054">
        <f t="shared" si="16"/>
        <v>2.0569920000000002</v>
      </c>
    </row>
    <row r="1055" spans="1:6" x14ac:dyDescent="0.2">
      <c r="A1055">
        <v>502</v>
      </c>
      <c r="B1055">
        <v>1990</v>
      </c>
      <c r="C1055">
        <v>4</v>
      </c>
      <c r="D1055">
        <v>2</v>
      </c>
      <c r="E1055">
        <v>30.37</v>
      </c>
      <c r="F1055">
        <f t="shared" si="16"/>
        <v>2.0408640000000005</v>
      </c>
    </row>
    <row r="1056" spans="1:6" x14ac:dyDescent="0.2">
      <c r="A1056">
        <v>502</v>
      </c>
      <c r="B1056">
        <v>1990</v>
      </c>
      <c r="C1056">
        <v>4</v>
      </c>
      <c r="D1056">
        <v>3</v>
      </c>
      <c r="E1056">
        <v>47.79</v>
      </c>
      <c r="F1056">
        <f t="shared" si="16"/>
        <v>3.2114880000000001</v>
      </c>
    </row>
    <row r="1057" spans="1:6" x14ac:dyDescent="0.2">
      <c r="A1057">
        <v>502</v>
      </c>
      <c r="B1057">
        <v>1990</v>
      </c>
      <c r="C1057">
        <v>4</v>
      </c>
      <c r="D1057">
        <v>4</v>
      </c>
      <c r="E1057">
        <v>53.48</v>
      </c>
      <c r="F1057">
        <f t="shared" si="16"/>
        <v>3.5938560000000002</v>
      </c>
    </row>
    <row r="1058" spans="1:6" x14ac:dyDescent="0.2">
      <c r="A1058">
        <v>502</v>
      </c>
      <c r="B1058">
        <v>1990</v>
      </c>
      <c r="C1058">
        <v>4</v>
      </c>
      <c r="D1058">
        <v>5</v>
      </c>
      <c r="E1058">
        <v>47.67</v>
      </c>
      <c r="F1058">
        <f t="shared" si="16"/>
        <v>3.2034240000000005</v>
      </c>
    </row>
    <row r="1059" spans="1:6" x14ac:dyDescent="0.2">
      <c r="A1059">
        <v>502</v>
      </c>
      <c r="B1059">
        <v>1990</v>
      </c>
      <c r="C1059">
        <v>4</v>
      </c>
      <c r="D1059">
        <v>6</v>
      </c>
      <c r="E1059">
        <v>47.19</v>
      </c>
      <c r="F1059">
        <f t="shared" si="16"/>
        <v>3.1711680000000002</v>
      </c>
    </row>
    <row r="1060" spans="1:6" x14ac:dyDescent="0.2">
      <c r="A1060">
        <v>502</v>
      </c>
      <c r="B1060">
        <v>1990</v>
      </c>
      <c r="C1060">
        <v>4</v>
      </c>
      <c r="D1060">
        <v>7</v>
      </c>
      <c r="E1060">
        <v>45.98</v>
      </c>
      <c r="F1060">
        <f t="shared" si="16"/>
        <v>3.0898559999999997</v>
      </c>
    </row>
    <row r="1061" spans="1:6" x14ac:dyDescent="0.2">
      <c r="A1061">
        <v>502</v>
      </c>
      <c r="B1061">
        <v>1990</v>
      </c>
      <c r="C1061">
        <v>4</v>
      </c>
      <c r="D1061">
        <v>8</v>
      </c>
      <c r="E1061">
        <v>50.7</v>
      </c>
      <c r="F1061">
        <f t="shared" si="16"/>
        <v>3.4070400000000003</v>
      </c>
    </row>
    <row r="1062" spans="1:6" x14ac:dyDescent="0.2">
      <c r="A1062">
        <v>502</v>
      </c>
      <c r="B1062">
        <v>1990</v>
      </c>
      <c r="C1062">
        <v>4</v>
      </c>
      <c r="D1062">
        <v>9</v>
      </c>
      <c r="E1062">
        <v>45.5</v>
      </c>
      <c r="F1062">
        <f t="shared" si="16"/>
        <v>3.0576000000000003</v>
      </c>
    </row>
    <row r="1063" spans="1:6" x14ac:dyDescent="0.2">
      <c r="A1063">
        <v>502</v>
      </c>
      <c r="B1063">
        <v>1990</v>
      </c>
      <c r="C1063">
        <v>4</v>
      </c>
      <c r="D1063">
        <v>10</v>
      </c>
      <c r="E1063">
        <v>55.9</v>
      </c>
      <c r="F1063">
        <f t="shared" si="16"/>
        <v>3.7564800000000003</v>
      </c>
    </row>
    <row r="1064" spans="1:6" x14ac:dyDescent="0.2">
      <c r="A1064">
        <v>502</v>
      </c>
      <c r="B1064">
        <v>1990</v>
      </c>
      <c r="C1064">
        <v>4</v>
      </c>
      <c r="D1064">
        <v>11</v>
      </c>
      <c r="E1064">
        <v>49.85</v>
      </c>
      <c r="F1064">
        <f t="shared" si="16"/>
        <v>3.3499200000000005</v>
      </c>
    </row>
    <row r="1065" spans="1:6" x14ac:dyDescent="0.2">
      <c r="A1065">
        <v>502</v>
      </c>
      <c r="B1065">
        <v>1990</v>
      </c>
      <c r="C1065">
        <v>4</v>
      </c>
      <c r="D1065">
        <v>12</v>
      </c>
      <c r="E1065">
        <v>54.81</v>
      </c>
      <c r="F1065">
        <f t="shared" si="16"/>
        <v>3.6832320000000007</v>
      </c>
    </row>
    <row r="1066" spans="1:6" x14ac:dyDescent="0.2">
      <c r="A1066">
        <v>502</v>
      </c>
      <c r="B1066">
        <v>1990</v>
      </c>
      <c r="C1066">
        <v>4</v>
      </c>
      <c r="D1066">
        <v>13</v>
      </c>
      <c r="E1066">
        <v>34.85</v>
      </c>
      <c r="F1066">
        <f t="shared" si="16"/>
        <v>2.34192</v>
      </c>
    </row>
    <row r="1067" spans="1:6" x14ac:dyDescent="0.2">
      <c r="A1067">
        <v>502</v>
      </c>
      <c r="B1067">
        <v>1990</v>
      </c>
      <c r="C1067">
        <v>4</v>
      </c>
      <c r="D1067">
        <v>14</v>
      </c>
      <c r="E1067">
        <v>53.84</v>
      </c>
      <c r="F1067">
        <f t="shared" si="16"/>
        <v>3.6180480000000004</v>
      </c>
    </row>
    <row r="1068" spans="1:6" x14ac:dyDescent="0.2">
      <c r="A1068">
        <v>502</v>
      </c>
      <c r="B1068">
        <v>1991</v>
      </c>
      <c r="C1068">
        <v>1</v>
      </c>
      <c r="D1068">
        <v>1</v>
      </c>
      <c r="E1068">
        <v>17.670000000000002</v>
      </c>
      <c r="F1068">
        <f t="shared" si="16"/>
        <v>1.1874240000000003</v>
      </c>
    </row>
    <row r="1069" spans="1:6" x14ac:dyDescent="0.2">
      <c r="A1069">
        <v>502</v>
      </c>
      <c r="B1069">
        <v>1991</v>
      </c>
      <c r="C1069">
        <v>1</v>
      </c>
      <c r="D1069">
        <v>2</v>
      </c>
      <c r="E1069">
        <v>18.149999999999999</v>
      </c>
      <c r="F1069">
        <f t="shared" si="16"/>
        <v>1.2196800000000001</v>
      </c>
    </row>
    <row r="1070" spans="1:6" x14ac:dyDescent="0.2">
      <c r="A1070">
        <v>502</v>
      </c>
      <c r="B1070">
        <v>1991</v>
      </c>
      <c r="C1070">
        <v>1</v>
      </c>
      <c r="D1070">
        <v>3</v>
      </c>
      <c r="E1070">
        <v>22.51</v>
      </c>
      <c r="F1070">
        <f t="shared" si="16"/>
        <v>1.5126720000000002</v>
      </c>
    </row>
    <row r="1071" spans="1:6" x14ac:dyDescent="0.2">
      <c r="A1071">
        <v>502</v>
      </c>
      <c r="B1071">
        <v>1991</v>
      </c>
      <c r="C1071">
        <v>1</v>
      </c>
      <c r="D1071">
        <v>4</v>
      </c>
      <c r="E1071">
        <v>21.42</v>
      </c>
      <c r="F1071">
        <f t="shared" si="16"/>
        <v>1.4394240000000003</v>
      </c>
    </row>
    <row r="1072" spans="1:6" x14ac:dyDescent="0.2">
      <c r="A1072">
        <v>502</v>
      </c>
      <c r="B1072">
        <v>1991</v>
      </c>
      <c r="C1072">
        <v>1</v>
      </c>
      <c r="D1072">
        <v>5</v>
      </c>
      <c r="E1072">
        <v>24.2</v>
      </c>
      <c r="F1072">
        <f t="shared" si="16"/>
        <v>1.6262400000000001</v>
      </c>
    </row>
    <row r="1073" spans="1:6" x14ac:dyDescent="0.2">
      <c r="A1073">
        <v>502</v>
      </c>
      <c r="B1073">
        <v>1991</v>
      </c>
      <c r="C1073">
        <v>1</v>
      </c>
      <c r="D1073">
        <v>6</v>
      </c>
      <c r="E1073">
        <v>21.78</v>
      </c>
      <c r="F1073">
        <f t="shared" si="16"/>
        <v>1.4636160000000005</v>
      </c>
    </row>
    <row r="1074" spans="1:6" x14ac:dyDescent="0.2">
      <c r="A1074">
        <v>502</v>
      </c>
      <c r="B1074">
        <v>1991</v>
      </c>
      <c r="C1074">
        <v>1</v>
      </c>
      <c r="D1074">
        <v>7</v>
      </c>
      <c r="E1074">
        <v>23.59</v>
      </c>
      <c r="F1074">
        <f t="shared" si="16"/>
        <v>1.5852480000000002</v>
      </c>
    </row>
    <row r="1075" spans="1:6" x14ac:dyDescent="0.2">
      <c r="A1075">
        <v>502</v>
      </c>
      <c r="B1075">
        <v>1991</v>
      </c>
      <c r="C1075">
        <v>1</v>
      </c>
      <c r="D1075">
        <v>8</v>
      </c>
      <c r="E1075">
        <v>27.59</v>
      </c>
      <c r="F1075">
        <f t="shared" si="16"/>
        <v>1.8540480000000001</v>
      </c>
    </row>
    <row r="1076" spans="1:6" x14ac:dyDescent="0.2">
      <c r="A1076">
        <v>502</v>
      </c>
      <c r="B1076">
        <v>1991</v>
      </c>
      <c r="C1076">
        <v>1</v>
      </c>
      <c r="D1076">
        <v>9</v>
      </c>
      <c r="E1076">
        <v>23.11</v>
      </c>
      <c r="F1076">
        <f t="shared" si="16"/>
        <v>1.5529919999999999</v>
      </c>
    </row>
    <row r="1077" spans="1:6" x14ac:dyDescent="0.2">
      <c r="A1077">
        <v>502</v>
      </c>
      <c r="B1077">
        <v>1991</v>
      </c>
      <c r="C1077">
        <v>1</v>
      </c>
      <c r="D1077">
        <v>10</v>
      </c>
      <c r="E1077">
        <v>22.51</v>
      </c>
      <c r="F1077">
        <f t="shared" si="16"/>
        <v>1.5126720000000002</v>
      </c>
    </row>
    <row r="1078" spans="1:6" x14ac:dyDescent="0.2">
      <c r="A1078">
        <v>502</v>
      </c>
      <c r="B1078">
        <v>1991</v>
      </c>
      <c r="C1078">
        <v>1</v>
      </c>
      <c r="D1078">
        <v>11</v>
      </c>
      <c r="E1078">
        <v>27.59</v>
      </c>
      <c r="F1078">
        <f t="shared" si="16"/>
        <v>1.8540480000000001</v>
      </c>
    </row>
    <row r="1079" spans="1:6" x14ac:dyDescent="0.2">
      <c r="A1079">
        <v>502</v>
      </c>
      <c r="B1079">
        <v>1991</v>
      </c>
      <c r="C1079">
        <v>1</v>
      </c>
      <c r="D1079">
        <v>12</v>
      </c>
      <c r="E1079">
        <v>23.59</v>
      </c>
      <c r="F1079">
        <f t="shared" si="16"/>
        <v>1.5852480000000002</v>
      </c>
    </row>
    <row r="1080" spans="1:6" x14ac:dyDescent="0.2">
      <c r="A1080">
        <v>502</v>
      </c>
      <c r="B1080">
        <v>1991</v>
      </c>
      <c r="C1080">
        <v>1</v>
      </c>
      <c r="D1080">
        <v>13</v>
      </c>
      <c r="E1080">
        <v>22.38</v>
      </c>
      <c r="F1080">
        <f t="shared" si="16"/>
        <v>1.5039360000000002</v>
      </c>
    </row>
    <row r="1081" spans="1:6" x14ac:dyDescent="0.2">
      <c r="A1081">
        <v>502</v>
      </c>
      <c r="B1081">
        <v>1991</v>
      </c>
      <c r="C1081">
        <v>1</v>
      </c>
      <c r="D1081">
        <v>14</v>
      </c>
      <c r="E1081">
        <v>23.72</v>
      </c>
      <c r="F1081">
        <f t="shared" si="16"/>
        <v>1.5939839999999998</v>
      </c>
    </row>
    <row r="1082" spans="1:6" x14ac:dyDescent="0.2">
      <c r="A1082">
        <v>502</v>
      </c>
      <c r="B1082">
        <v>1991</v>
      </c>
      <c r="C1082">
        <v>2</v>
      </c>
      <c r="D1082">
        <v>1</v>
      </c>
      <c r="E1082">
        <v>18.75</v>
      </c>
      <c r="F1082">
        <f t="shared" si="16"/>
        <v>1.2600000000000002</v>
      </c>
    </row>
    <row r="1083" spans="1:6" x14ac:dyDescent="0.2">
      <c r="A1083">
        <v>502</v>
      </c>
      <c r="B1083">
        <v>1991</v>
      </c>
      <c r="C1083">
        <v>2</v>
      </c>
      <c r="D1083">
        <v>2</v>
      </c>
      <c r="E1083">
        <v>22.99</v>
      </c>
      <c r="F1083">
        <f t="shared" si="16"/>
        <v>1.5449279999999999</v>
      </c>
    </row>
    <row r="1084" spans="1:6" x14ac:dyDescent="0.2">
      <c r="A1084">
        <v>502</v>
      </c>
      <c r="B1084">
        <v>1991</v>
      </c>
      <c r="C1084">
        <v>2</v>
      </c>
      <c r="D1084">
        <v>3</v>
      </c>
      <c r="E1084">
        <v>22.02</v>
      </c>
      <c r="F1084">
        <f t="shared" si="16"/>
        <v>1.4797440000000002</v>
      </c>
    </row>
    <row r="1085" spans="1:6" x14ac:dyDescent="0.2">
      <c r="A1085">
        <v>502</v>
      </c>
      <c r="B1085">
        <v>1991</v>
      </c>
      <c r="C1085">
        <v>2</v>
      </c>
      <c r="D1085">
        <v>4</v>
      </c>
      <c r="E1085">
        <v>27.1</v>
      </c>
      <c r="F1085">
        <f t="shared" si="16"/>
        <v>1.8211200000000001</v>
      </c>
    </row>
    <row r="1086" spans="1:6" x14ac:dyDescent="0.2">
      <c r="A1086">
        <v>502</v>
      </c>
      <c r="B1086">
        <v>1991</v>
      </c>
      <c r="C1086">
        <v>2</v>
      </c>
      <c r="D1086">
        <v>5</v>
      </c>
      <c r="E1086">
        <v>31.7</v>
      </c>
      <c r="F1086">
        <f t="shared" si="16"/>
        <v>2.1302400000000001</v>
      </c>
    </row>
    <row r="1087" spans="1:6" x14ac:dyDescent="0.2">
      <c r="A1087">
        <v>502</v>
      </c>
      <c r="B1087">
        <v>1991</v>
      </c>
      <c r="C1087">
        <v>2</v>
      </c>
      <c r="D1087">
        <v>6</v>
      </c>
      <c r="E1087">
        <v>31.22</v>
      </c>
      <c r="F1087">
        <f t="shared" si="16"/>
        <v>2.0979839999999998</v>
      </c>
    </row>
    <row r="1088" spans="1:6" x14ac:dyDescent="0.2">
      <c r="A1088">
        <v>502</v>
      </c>
      <c r="B1088">
        <v>1991</v>
      </c>
      <c r="C1088">
        <v>2</v>
      </c>
      <c r="D1088">
        <v>7</v>
      </c>
      <c r="E1088">
        <v>33.03</v>
      </c>
      <c r="F1088">
        <f t="shared" si="16"/>
        <v>2.2196160000000003</v>
      </c>
    </row>
    <row r="1089" spans="1:6" x14ac:dyDescent="0.2">
      <c r="A1089">
        <v>502</v>
      </c>
      <c r="B1089">
        <v>1991</v>
      </c>
      <c r="C1089">
        <v>2</v>
      </c>
      <c r="D1089">
        <v>8</v>
      </c>
      <c r="E1089">
        <v>25.05</v>
      </c>
      <c r="F1089">
        <f t="shared" si="16"/>
        <v>1.6833600000000002</v>
      </c>
    </row>
    <row r="1090" spans="1:6" x14ac:dyDescent="0.2">
      <c r="A1090">
        <v>502</v>
      </c>
      <c r="B1090">
        <v>1991</v>
      </c>
      <c r="C1090">
        <v>2</v>
      </c>
      <c r="D1090">
        <v>9</v>
      </c>
      <c r="E1090">
        <v>30.49</v>
      </c>
      <c r="F1090">
        <f t="shared" si="16"/>
        <v>2.0489280000000001</v>
      </c>
    </row>
    <row r="1091" spans="1:6" x14ac:dyDescent="0.2">
      <c r="A1091">
        <v>502</v>
      </c>
      <c r="B1091">
        <v>1991</v>
      </c>
      <c r="C1091">
        <v>2</v>
      </c>
      <c r="D1091">
        <v>10</v>
      </c>
      <c r="E1091">
        <v>31.82</v>
      </c>
      <c r="F1091">
        <f t="shared" si="16"/>
        <v>2.1383040000000002</v>
      </c>
    </row>
    <row r="1092" spans="1:6" x14ac:dyDescent="0.2">
      <c r="A1092">
        <v>502</v>
      </c>
      <c r="B1092">
        <v>1991</v>
      </c>
      <c r="C1092">
        <v>2</v>
      </c>
      <c r="D1092">
        <v>11</v>
      </c>
      <c r="E1092">
        <v>28.19</v>
      </c>
      <c r="F1092">
        <f t="shared" si="16"/>
        <v>1.8943680000000005</v>
      </c>
    </row>
    <row r="1093" spans="1:6" x14ac:dyDescent="0.2">
      <c r="A1093">
        <v>502</v>
      </c>
      <c r="B1093">
        <v>1991</v>
      </c>
      <c r="C1093">
        <v>2</v>
      </c>
      <c r="D1093">
        <v>12</v>
      </c>
      <c r="E1093">
        <v>31.1</v>
      </c>
      <c r="F1093">
        <f t="shared" ref="F1093:F1156" si="17">(E1093*60*1.12)/1000</f>
        <v>2.0899200000000002</v>
      </c>
    </row>
    <row r="1094" spans="1:6" x14ac:dyDescent="0.2">
      <c r="A1094">
        <v>502</v>
      </c>
      <c r="B1094">
        <v>1991</v>
      </c>
      <c r="C1094">
        <v>2</v>
      </c>
      <c r="D1094">
        <v>13</v>
      </c>
      <c r="E1094">
        <v>30.25</v>
      </c>
      <c r="F1094">
        <f t="shared" si="17"/>
        <v>2.0328000000000004</v>
      </c>
    </row>
    <row r="1095" spans="1:6" x14ac:dyDescent="0.2">
      <c r="A1095">
        <v>502</v>
      </c>
      <c r="B1095">
        <v>1991</v>
      </c>
      <c r="C1095">
        <v>2</v>
      </c>
      <c r="D1095">
        <v>14</v>
      </c>
      <c r="E1095">
        <v>31.58</v>
      </c>
      <c r="F1095">
        <f t="shared" si="17"/>
        <v>2.1221760000000001</v>
      </c>
    </row>
    <row r="1096" spans="1:6" x14ac:dyDescent="0.2">
      <c r="A1096">
        <v>502</v>
      </c>
      <c r="B1096">
        <v>1991</v>
      </c>
      <c r="C1096">
        <v>3</v>
      </c>
      <c r="D1096">
        <v>1</v>
      </c>
      <c r="E1096">
        <v>28.8</v>
      </c>
      <c r="F1096">
        <f t="shared" si="17"/>
        <v>1.9353600000000002</v>
      </c>
    </row>
    <row r="1097" spans="1:6" x14ac:dyDescent="0.2">
      <c r="A1097">
        <v>502</v>
      </c>
      <c r="B1097">
        <v>1991</v>
      </c>
      <c r="C1097">
        <v>3</v>
      </c>
      <c r="D1097">
        <v>2</v>
      </c>
      <c r="E1097">
        <v>24.8</v>
      </c>
      <c r="F1097">
        <f t="shared" si="17"/>
        <v>1.6665600000000003</v>
      </c>
    </row>
    <row r="1098" spans="1:6" x14ac:dyDescent="0.2">
      <c r="A1098">
        <v>502</v>
      </c>
      <c r="B1098">
        <v>1991</v>
      </c>
      <c r="C1098">
        <v>3</v>
      </c>
      <c r="D1098">
        <v>3</v>
      </c>
      <c r="E1098">
        <v>31.1</v>
      </c>
      <c r="F1098">
        <f t="shared" si="17"/>
        <v>2.0899200000000002</v>
      </c>
    </row>
    <row r="1099" spans="1:6" x14ac:dyDescent="0.2">
      <c r="A1099">
        <v>502</v>
      </c>
      <c r="B1099">
        <v>1991</v>
      </c>
      <c r="C1099">
        <v>3</v>
      </c>
      <c r="D1099">
        <v>4</v>
      </c>
      <c r="E1099">
        <v>31.58</v>
      </c>
      <c r="F1099">
        <f t="shared" si="17"/>
        <v>2.1221760000000001</v>
      </c>
    </row>
    <row r="1100" spans="1:6" x14ac:dyDescent="0.2">
      <c r="A1100">
        <v>502</v>
      </c>
      <c r="B1100">
        <v>1991</v>
      </c>
      <c r="C1100">
        <v>3</v>
      </c>
      <c r="D1100">
        <v>5</v>
      </c>
      <c r="E1100">
        <v>30.01</v>
      </c>
      <c r="F1100">
        <f t="shared" si="17"/>
        <v>2.0166720000000002</v>
      </c>
    </row>
    <row r="1101" spans="1:6" x14ac:dyDescent="0.2">
      <c r="A1101">
        <v>502</v>
      </c>
      <c r="B1101">
        <v>1991</v>
      </c>
      <c r="C1101">
        <v>3</v>
      </c>
      <c r="D1101">
        <v>6</v>
      </c>
      <c r="E1101">
        <v>32.67</v>
      </c>
      <c r="F1101">
        <f t="shared" si="17"/>
        <v>2.1954240000000005</v>
      </c>
    </row>
    <row r="1102" spans="1:6" x14ac:dyDescent="0.2">
      <c r="A1102">
        <v>502</v>
      </c>
      <c r="B1102">
        <v>1991</v>
      </c>
      <c r="C1102">
        <v>3</v>
      </c>
      <c r="D1102">
        <v>7</v>
      </c>
      <c r="E1102">
        <v>29.52</v>
      </c>
      <c r="F1102">
        <f t="shared" si="17"/>
        <v>1.9837440000000002</v>
      </c>
    </row>
    <row r="1103" spans="1:6" x14ac:dyDescent="0.2">
      <c r="A1103">
        <v>502</v>
      </c>
      <c r="B1103">
        <v>1991</v>
      </c>
      <c r="C1103">
        <v>3</v>
      </c>
      <c r="D1103">
        <v>8</v>
      </c>
      <c r="E1103">
        <v>32.67</v>
      </c>
      <c r="F1103">
        <f t="shared" si="17"/>
        <v>2.1954240000000005</v>
      </c>
    </row>
    <row r="1104" spans="1:6" x14ac:dyDescent="0.2">
      <c r="A1104">
        <v>502</v>
      </c>
      <c r="B1104">
        <v>1991</v>
      </c>
      <c r="C1104">
        <v>3</v>
      </c>
      <c r="D1104">
        <v>9</v>
      </c>
      <c r="E1104">
        <v>28.92</v>
      </c>
      <c r="F1104">
        <f t="shared" si="17"/>
        <v>1.9434240000000003</v>
      </c>
    </row>
    <row r="1105" spans="1:6" x14ac:dyDescent="0.2">
      <c r="A1105">
        <v>502</v>
      </c>
      <c r="B1105">
        <v>1991</v>
      </c>
      <c r="C1105">
        <v>3</v>
      </c>
      <c r="D1105">
        <v>10</v>
      </c>
      <c r="E1105">
        <v>33.270000000000003</v>
      </c>
      <c r="F1105">
        <f t="shared" si="17"/>
        <v>2.2357440000000004</v>
      </c>
    </row>
    <row r="1106" spans="1:6" x14ac:dyDescent="0.2">
      <c r="A1106">
        <v>502</v>
      </c>
      <c r="B1106">
        <v>1991</v>
      </c>
      <c r="C1106">
        <v>3</v>
      </c>
      <c r="D1106">
        <v>11</v>
      </c>
      <c r="E1106">
        <v>32.31</v>
      </c>
      <c r="F1106">
        <f t="shared" si="17"/>
        <v>2.1712320000000003</v>
      </c>
    </row>
    <row r="1107" spans="1:6" x14ac:dyDescent="0.2">
      <c r="A1107">
        <v>502</v>
      </c>
      <c r="B1107">
        <v>1991</v>
      </c>
      <c r="C1107">
        <v>3</v>
      </c>
      <c r="D1107">
        <v>12</v>
      </c>
      <c r="E1107">
        <v>30.61</v>
      </c>
      <c r="F1107">
        <f t="shared" si="17"/>
        <v>2.0569920000000002</v>
      </c>
    </row>
    <row r="1108" spans="1:6" x14ac:dyDescent="0.2">
      <c r="A1108">
        <v>502</v>
      </c>
      <c r="B1108">
        <v>1991</v>
      </c>
      <c r="C1108">
        <v>3</v>
      </c>
      <c r="D1108">
        <v>13</v>
      </c>
      <c r="E1108">
        <v>26.26</v>
      </c>
      <c r="F1108">
        <f t="shared" si="17"/>
        <v>1.7646720000000002</v>
      </c>
    </row>
    <row r="1109" spans="1:6" x14ac:dyDescent="0.2">
      <c r="A1109">
        <v>502</v>
      </c>
      <c r="B1109">
        <v>1991</v>
      </c>
      <c r="C1109">
        <v>3</v>
      </c>
      <c r="D1109">
        <v>14</v>
      </c>
      <c r="E1109">
        <v>33.4</v>
      </c>
      <c r="F1109">
        <f t="shared" si="17"/>
        <v>2.2444799999999998</v>
      </c>
    </row>
    <row r="1110" spans="1:6" x14ac:dyDescent="0.2">
      <c r="A1110">
        <v>502</v>
      </c>
      <c r="B1110">
        <v>1991</v>
      </c>
      <c r="C1110">
        <v>4</v>
      </c>
      <c r="D1110">
        <v>1</v>
      </c>
      <c r="E1110">
        <v>28.43</v>
      </c>
      <c r="F1110">
        <f t="shared" si="17"/>
        <v>1.9104960000000002</v>
      </c>
    </row>
    <row r="1111" spans="1:6" x14ac:dyDescent="0.2">
      <c r="A1111">
        <v>502</v>
      </c>
      <c r="B1111">
        <v>1991</v>
      </c>
      <c r="C1111">
        <v>4</v>
      </c>
      <c r="D1111">
        <v>2</v>
      </c>
      <c r="E1111">
        <v>24.68</v>
      </c>
      <c r="F1111">
        <f t="shared" si="17"/>
        <v>1.6584960000000002</v>
      </c>
    </row>
    <row r="1112" spans="1:6" x14ac:dyDescent="0.2">
      <c r="A1112">
        <v>502</v>
      </c>
      <c r="B1112">
        <v>1991</v>
      </c>
      <c r="C1112">
        <v>4</v>
      </c>
      <c r="D1112">
        <v>3</v>
      </c>
      <c r="E1112">
        <v>33.15</v>
      </c>
      <c r="F1112">
        <f t="shared" si="17"/>
        <v>2.2276800000000003</v>
      </c>
    </row>
    <row r="1113" spans="1:6" x14ac:dyDescent="0.2">
      <c r="A1113">
        <v>502</v>
      </c>
      <c r="B1113">
        <v>1991</v>
      </c>
      <c r="C1113">
        <v>4</v>
      </c>
      <c r="D1113">
        <v>4</v>
      </c>
      <c r="E1113">
        <v>32.43</v>
      </c>
      <c r="F1113">
        <f t="shared" si="17"/>
        <v>2.1792960000000003</v>
      </c>
    </row>
    <row r="1114" spans="1:6" x14ac:dyDescent="0.2">
      <c r="A1114">
        <v>502</v>
      </c>
      <c r="B1114">
        <v>1991</v>
      </c>
      <c r="C1114">
        <v>4</v>
      </c>
      <c r="D1114">
        <v>5</v>
      </c>
      <c r="E1114">
        <v>30.01</v>
      </c>
      <c r="F1114">
        <f t="shared" si="17"/>
        <v>2.0166720000000002</v>
      </c>
    </row>
    <row r="1115" spans="1:6" x14ac:dyDescent="0.2">
      <c r="A1115">
        <v>502</v>
      </c>
      <c r="B1115">
        <v>1991</v>
      </c>
      <c r="C1115">
        <v>4</v>
      </c>
      <c r="D1115">
        <v>6</v>
      </c>
      <c r="E1115">
        <v>25.65</v>
      </c>
      <c r="F1115">
        <f t="shared" si="17"/>
        <v>1.7236800000000001</v>
      </c>
    </row>
    <row r="1116" spans="1:6" x14ac:dyDescent="0.2">
      <c r="A1116">
        <v>502</v>
      </c>
      <c r="B1116">
        <v>1991</v>
      </c>
      <c r="C1116">
        <v>4</v>
      </c>
      <c r="D1116">
        <v>7</v>
      </c>
      <c r="E1116">
        <v>31.82</v>
      </c>
      <c r="F1116">
        <f t="shared" si="17"/>
        <v>2.1383040000000002</v>
      </c>
    </row>
    <row r="1117" spans="1:6" x14ac:dyDescent="0.2">
      <c r="A1117">
        <v>502</v>
      </c>
      <c r="B1117">
        <v>1991</v>
      </c>
      <c r="C1117">
        <v>4</v>
      </c>
      <c r="D1117">
        <v>8</v>
      </c>
      <c r="E1117">
        <v>33.76</v>
      </c>
      <c r="F1117">
        <f t="shared" si="17"/>
        <v>2.268672</v>
      </c>
    </row>
    <row r="1118" spans="1:6" x14ac:dyDescent="0.2">
      <c r="A1118">
        <v>502</v>
      </c>
      <c r="B1118">
        <v>1991</v>
      </c>
      <c r="C1118">
        <v>4</v>
      </c>
      <c r="D1118">
        <v>9</v>
      </c>
      <c r="E1118">
        <v>33.880000000000003</v>
      </c>
      <c r="F1118">
        <f t="shared" si="17"/>
        <v>2.2767360000000005</v>
      </c>
    </row>
    <row r="1119" spans="1:6" x14ac:dyDescent="0.2">
      <c r="A1119">
        <v>502</v>
      </c>
      <c r="B1119">
        <v>1991</v>
      </c>
      <c r="C1119">
        <v>4</v>
      </c>
      <c r="D1119">
        <v>10</v>
      </c>
      <c r="E1119">
        <v>29.52</v>
      </c>
      <c r="F1119">
        <f t="shared" si="17"/>
        <v>1.9837440000000002</v>
      </c>
    </row>
    <row r="1120" spans="1:6" x14ac:dyDescent="0.2">
      <c r="A1120">
        <v>502</v>
      </c>
      <c r="B1120">
        <v>1991</v>
      </c>
      <c r="C1120">
        <v>4</v>
      </c>
      <c r="D1120">
        <v>11</v>
      </c>
      <c r="E1120">
        <v>33.270000000000003</v>
      </c>
      <c r="F1120">
        <f t="shared" si="17"/>
        <v>2.2357440000000004</v>
      </c>
    </row>
    <row r="1121" spans="1:6" x14ac:dyDescent="0.2">
      <c r="A1121">
        <v>502</v>
      </c>
      <c r="B1121">
        <v>1991</v>
      </c>
      <c r="C1121">
        <v>4</v>
      </c>
      <c r="D1121">
        <v>12</v>
      </c>
      <c r="E1121">
        <v>33.76</v>
      </c>
      <c r="F1121">
        <f t="shared" si="17"/>
        <v>2.268672</v>
      </c>
    </row>
    <row r="1122" spans="1:6" x14ac:dyDescent="0.2">
      <c r="A1122">
        <v>502</v>
      </c>
      <c r="B1122">
        <v>1991</v>
      </c>
      <c r="C1122">
        <v>4</v>
      </c>
      <c r="D1122">
        <v>13</v>
      </c>
      <c r="E1122">
        <v>26.86</v>
      </c>
      <c r="F1122">
        <f t="shared" si="17"/>
        <v>1.8049919999999999</v>
      </c>
    </row>
    <row r="1123" spans="1:6" x14ac:dyDescent="0.2">
      <c r="A1123">
        <v>502</v>
      </c>
      <c r="B1123">
        <v>1991</v>
      </c>
      <c r="C1123">
        <v>4</v>
      </c>
      <c r="D1123">
        <v>14</v>
      </c>
      <c r="E1123">
        <v>36.18</v>
      </c>
      <c r="F1123">
        <f t="shared" si="17"/>
        <v>2.4312960000000001</v>
      </c>
    </row>
    <row r="1124" spans="1:6" x14ac:dyDescent="0.2">
      <c r="A1124">
        <v>502</v>
      </c>
      <c r="B1124">
        <v>1992</v>
      </c>
      <c r="C1124">
        <v>1</v>
      </c>
      <c r="D1124">
        <v>1</v>
      </c>
      <c r="E1124">
        <v>17.169899999999998</v>
      </c>
      <c r="F1124">
        <f t="shared" si="17"/>
        <v>1.1538172799999999</v>
      </c>
    </row>
    <row r="1125" spans="1:6" x14ac:dyDescent="0.2">
      <c r="A1125">
        <v>502</v>
      </c>
      <c r="B1125">
        <v>1992</v>
      </c>
      <c r="C1125">
        <v>1</v>
      </c>
      <c r="D1125">
        <v>2</v>
      </c>
      <c r="E1125">
        <v>22.8811</v>
      </c>
      <c r="F1125">
        <f t="shared" si="17"/>
        <v>1.5376099200000002</v>
      </c>
    </row>
    <row r="1126" spans="1:6" x14ac:dyDescent="0.2">
      <c r="A1126">
        <v>502</v>
      </c>
      <c r="B1126">
        <v>1992</v>
      </c>
      <c r="C1126">
        <v>1</v>
      </c>
      <c r="D1126">
        <v>3</v>
      </c>
      <c r="E1126">
        <v>23.207799999999999</v>
      </c>
      <c r="F1126">
        <f t="shared" si="17"/>
        <v>1.5595641599999999</v>
      </c>
    </row>
    <row r="1127" spans="1:6" x14ac:dyDescent="0.2">
      <c r="A1127">
        <v>502</v>
      </c>
      <c r="B1127">
        <v>1992</v>
      </c>
      <c r="C1127">
        <v>1</v>
      </c>
      <c r="D1127">
        <v>4</v>
      </c>
      <c r="E1127">
        <v>28.580200000000001</v>
      </c>
      <c r="F1127">
        <f t="shared" si="17"/>
        <v>1.9205894400000003</v>
      </c>
    </row>
    <row r="1128" spans="1:6" x14ac:dyDescent="0.2">
      <c r="A1128">
        <v>502</v>
      </c>
      <c r="B1128">
        <v>1992</v>
      </c>
      <c r="C1128">
        <v>1</v>
      </c>
      <c r="D1128">
        <v>5</v>
      </c>
      <c r="E1128">
        <v>38.332799999999999</v>
      </c>
      <c r="F1128">
        <f t="shared" si="17"/>
        <v>2.5759641599999998</v>
      </c>
    </row>
    <row r="1129" spans="1:6" x14ac:dyDescent="0.2">
      <c r="A1129">
        <v>502</v>
      </c>
      <c r="B1129">
        <v>1992</v>
      </c>
      <c r="C1129">
        <v>1</v>
      </c>
      <c r="D1129">
        <v>6</v>
      </c>
      <c r="E1129">
        <v>38.235999999999997</v>
      </c>
      <c r="F1129">
        <f t="shared" si="17"/>
        <v>2.5694592000000003</v>
      </c>
    </row>
    <row r="1130" spans="1:6" x14ac:dyDescent="0.2">
      <c r="A1130">
        <v>502</v>
      </c>
      <c r="B1130">
        <v>1992</v>
      </c>
      <c r="C1130">
        <v>1</v>
      </c>
      <c r="D1130">
        <v>7</v>
      </c>
      <c r="E1130">
        <v>41.406199999999998</v>
      </c>
      <c r="F1130">
        <f t="shared" si="17"/>
        <v>2.7824966400000002</v>
      </c>
    </row>
    <row r="1131" spans="1:6" x14ac:dyDescent="0.2">
      <c r="A1131">
        <v>502</v>
      </c>
      <c r="B1131">
        <v>1992</v>
      </c>
      <c r="C1131">
        <v>1</v>
      </c>
      <c r="D1131">
        <v>8</v>
      </c>
      <c r="E1131">
        <v>45.677500000000002</v>
      </c>
      <c r="F1131">
        <f t="shared" si="17"/>
        <v>3.069528</v>
      </c>
    </row>
    <row r="1132" spans="1:6" x14ac:dyDescent="0.2">
      <c r="A1132">
        <v>502</v>
      </c>
      <c r="B1132">
        <v>1992</v>
      </c>
      <c r="C1132">
        <v>1</v>
      </c>
      <c r="D1132">
        <v>9</v>
      </c>
      <c r="E1132">
        <v>37.122799999999998</v>
      </c>
      <c r="F1132">
        <f t="shared" si="17"/>
        <v>2.4946521600000002</v>
      </c>
    </row>
    <row r="1133" spans="1:6" x14ac:dyDescent="0.2">
      <c r="A1133">
        <v>502</v>
      </c>
      <c r="B1133">
        <v>1992</v>
      </c>
      <c r="C1133">
        <v>1</v>
      </c>
      <c r="D1133">
        <v>10</v>
      </c>
      <c r="E1133">
        <v>36.191099999999999</v>
      </c>
      <c r="F1133">
        <f t="shared" si="17"/>
        <v>2.4320419200000001</v>
      </c>
    </row>
    <row r="1134" spans="1:6" x14ac:dyDescent="0.2">
      <c r="A1134">
        <v>502</v>
      </c>
      <c r="B1134">
        <v>1992</v>
      </c>
      <c r="C1134">
        <v>1</v>
      </c>
      <c r="D1134">
        <v>11</v>
      </c>
      <c r="E1134">
        <v>41.8902</v>
      </c>
      <c r="F1134">
        <f t="shared" si="17"/>
        <v>2.8150214399999998</v>
      </c>
    </row>
    <row r="1135" spans="1:6" x14ac:dyDescent="0.2">
      <c r="A1135">
        <v>502</v>
      </c>
      <c r="B1135">
        <v>1992</v>
      </c>
      <c r="C1135">
        <v>1</v>
      </c>
      <c r="D1135">
        <v>12</v>
      </c>
      <c r="E1135">
        <v>42.059600000000003</v>
      </c>
      <c r="F1135">
        <f t="shared" si="17"/>
        <v>2.8264051200000004</v>
      </c>
    </row>
    <row r="1136" spans="1:6" x14ac:dyDescent="0.2">
      <c r="A1136">
        <v>502</v>
      </c>
      <c r="B1136">
        <v>1992</v>
      </c>
      <c r="C1136">
        <v>1</v>
      </c>
      <c r="D1136">
        <v>13</v>
      </c>
      <c r="E1136">
        <v>40.825400000000002</v>
      </c>
      <c r="F1136">
        <f t="shared" si="17"/>
        <v>2.7434668800000011</v>
      </c>
    </row>
    <row r="1137" spans="1:6" x14ac:dyDescent="0.2">
      <c r="A1137">
        <v>502</v>
      </c>
      <c r="B1137">
        <v>1992</v>
      </c>
      <c r="C1137">
        <v>1</v>
      </c>
      <c r="D1137">
        <v>14</v>
      </c>
      <c r="E1137">
        <v>36.045900000000003</v>
      </c>
      <c r="F1137">
        <f t="shared" si="17"/>
        <v>2.4222844800000005</v>
      </c>
    </row>
    <row r="1138" spans="1:6" x14ac:dyDescent="0.2">
      <c r="A1138">
        <v>502</v>
      </c>
      <c r="B1138">
        <v>1992</v>
      </c>
      <c r="C1138">
        <v>2</v>
      </c>
      <c r="D1138">
        <v>1</v>
      </c>
      <c r="E1138">
        <v>16.8795</v>
      </c>
      <c r="F1138">
        <f t="shared" si="17"/>
        <v>1.1343023999999999</v>
      </c>
    </row>
    <row r="1139" spans="1:6" x14ac:dyDescent="0.2">
      <c r="A1139">
        <v>502</v>
      </c>
      <c r="B1139">
        <v>1992</v>
      </c>
      <c r="C1139">
        <v>2</v>
      </c>
      <c r="D1139">
        <v>2</v>
      </c>
      <c r="E1139">
        <v>14.895099999999999</v>
      </c>
      <c r="F1139">
        <f t="shared" si="17"/>
        <v>1.0009507199999998</v>
      </c>
    </row>
    <row r="1140" spans="1:6" x14ac:dyDescent="0.2">
      <c r="A1140">
        <v>502</v>
      </c>
      <c r="B1140">
        <v>1992</v>
      </c>
      <c r="C1140">
        <v>2</v>
      </c>
      <c r="D1140">
        <v>3</v>
      </c>
      <c r="E1140">
        <v>24.272600000000001</v>
      </c>
      <c r="F1140">
        <f t="shared" si="17"/>
        <v>1.6311187200000001</v>
      </c>
    </row>
    <row r="1141" spans="1:6" x14ac:dyDescent="0.2">
      <c r="A1141">
        <v>502</v>
      </c>
      <c r="B1141">
        <v>1992</v>
      </c>
      <c r="C1141">
        <v>2</v>
      </c>
      <c r="D1141">
        <v>4</v>
      </c>
      <c r="E1141">
        <v>35.392499999999998</v>
      </c>
      <c r="F1141">
        <f t="shared" si="17"/>
        <v>2.3783759999999998</v>
      </c>
    </row>
    <row r="1142" spans="1:6" x14ac:dyDescent="0.2">
      <c r="A1142">
        <v>502</v>
      </c>
      <c r="B1142">
        <v>1992</v>
      </c>
      <c r="C1142">
        <v>2</v>
      </c>
      <c r="D1142">
        <v>5</v>
      </c>
      <c r="E1142">
        <v>33.7348</v>
      </c>
      <c r="F1142">
        <f t="shared" si="17"/>
        <v>2.2669785600000001</v>
      </c>
    </row>
    <row r="1143" spans="1:6" x14ac:dyDescent="0.2">
      <c r="A1143">
        <v>502</v>
      </c>
      <c r="B1143">
        <v>1992</v>
      </c>
      <c r="C1143">
        <v>2</v>
      </c>
      <c r="D1143">
        <v>6</v>
      </c>
      <c r="E1143">
        <v>43.100200000000001</v>
      </c>
      <c r="F1143">
        <f t="shared" si="17"/>
        <v>2.8963334400000003</v>
      </c>
    </row>
    <row r="1144" spans="1:6" x14ac:dyDescent="0.2">
      <c r="A1144">
        <v>502</v>
      </c>
      <c r="B1144">
        <v>1992</v>
      </c>
      <c r="C1144">
        <v>2</v>
      </c>
      <c r="D1144">
        <v>7</v>
      </c>
      <c r="E1144">
        <v>34.545499999999997</v>
      </c>
      <c r="F1144">
        <f t="shared" si="17"/>
        <v>2.3214576</v>
      </c>
    </row>
    <row r="1145" spans="1:6" x14ac:dyDescent="0.2">
      <c r="A1145">
        <v>502</v>
      </c>
      <c r="B1145">
        <v>1992</v>
      </c>
      <c r="C1145">
        <v>2</v>
      </c>
      <c r="D1145">
        <v>8</v>
      </c>
      <c r="E1145">
        <v>41.018999999999998</v>
      </c>
      <c r="F1145">
        <f t="shared" si="17"/>
        <v>2.7564767999999997</v>
      </c>
    </row>
    <row r="1146" spans="1:6" x14ac:dyDescent="0.2">
      <c r="A1146">
        <v>502</v>
      </c>
      <c r="B1146">
        <v>1992</v>
      </c>
      <c r="C1146">
        <v>2</v>
      </c>
      <c r="D1146">
        <v>9</v>
      </c>
      <c r="E1146">
        <v>41.575600000000001</v>
      </c>
      <c r="F1146">
        <f t="shared" si="17"/>
        <v>2.7938803200000004</v>
      </c>
    </row>
    <row r="1147" spans="1:6" x14ac:dyDescent="0.2">
      <c r="A1147">
        <v>502</v>
      </c>
      <c r="B1147">
        <v>1992</v>
      </c>
      <c r="C1147">
        <v>2</v>
      </c>
      <c r="D1147">
        <v>10</v>
      </c>
      <c r="E1147">
        <v>38.744199999999999</v>
      </c>
      <c r="F1147">
        <f t="shared" si="17"/>
        <v>2.6036102400000005</v>
      </c>
    </row>
    <row r="1148" spans="1:6" x14ac:dyDescent="0.2">
      <c r="A1148">
        <v>502</v>
      </c>
      <c r="B1148">
        <v>1992</v>
      </c>
      <c r="C1148">
        <v>2</v>
      </c>
      <c r="D1148">
        <v>11</v>
      </c>
      <c r="E1148">
        <v>37.6068</v>
      </c>
      <c r="F1148">
        <f t="shared" si="17"/>
        <v>2.5271769600000002</v>
      </c>
    </row>
    <row r="1149" spans="1:6" x14ac:dyDescent="0.2">
      <c r="A1149">
        <v>502</v>
      </c>
      <c r="B1149">
        <v>1992</v>
      </c>
      <c r="C1149">
        <v>2</v>
      </c>
      <c r="D1149">
        <v>12</v>
      </c>
      <c r="E1149">
        <v>45.157200000000003</v>
      </c>
      <c r="F1149">
        <f t="shared" si="17"/>
        <v>3.0345638400000006</v>
      </c>
    </row>
    <row r="1150" spans="1:6" x14ac:dyDescent="0.2">
      <c r="A1150">
        <v>502</v>
      </c>
      <c r="B1150">
        <v>1992</v>
      </c>
      <c r="C1150">
        <v>2</v>
      </c>
      <c r="D1150">
        <v>13</v>
      </c>
      <c r="E1150">
        <v>38.913600000000002</v>
      </c>
      <c r="F1150">
        <f t="shared" si="17"/>
        <v>2.6149939200000003</v>
      </c>
    </row>
    <row r="1151" spans="1:6" x14ac:dyDescent="0.2">
      <c r="A1151">
        <v>502</v>
      </c>
      <c r="B1151">
        <v>1992</v>
      </c>
      <c r="C1151">
        <v>2</v>
      </c>
      <c r="D1151">
        <v>14</v>
      </c>
      <c r="E1151">
        <v>43.463200000000001</v>
      </c>
      <c r="F1151">
        <f t="shared" si="17"/>
        <v>2.9207270400000001</v>
      </c>
    </row>
    <row r="1152" spans="1:6" x14ac:dyDescent="0.2">
      <c r="A1152">
        <v>502</v>
      </c>
      <c r="B1152">
        <v>1992</v>
      </c>
      <c r="C1152">
        <v>3</v>
      </c>
      <c r="D1152">
        <v>1</v>
      </c>
      <c r="E1152">
        <v>24.393599999999999</v>
      </c>
      <c r="F1152">
        <f t="shared" si="17"/>
        <v>1.6392499200000001</v>
      </c>
    </row>
    <row r="1153" spans="1:6" x14ac:dyDescent="0.2">
      <c r="A1153">
        <v>502</v>
      </c>
      <c r="B1153">
        <v>1992</v>
      </c>
      <c r="C1153">
        <v>3</v>
      </c>
      <c r="D1153">
        <v>2</v>
      </c>
      <c r="E1153">
        <v>14.6652</v>
      </c>
      <c r="F1153">
        <f t="shared" si="17"/>
        <v>0.98550144000000006</v>
      </c>
    </row>
    <row r="1154" spans="1:6" x14ac:dyDescent="0.2">
      <c r="A1154">
        <v>502</v>
      </c>
      <c r="B1154">
        <v>1992</v>
      </c>
      <c r="C1154">
        <v>3</v>
      </c>
      <c r="D1154">
        <v>3</v>
      </c>
      <c r="E1154">
        <v>30.165299999999998</v>
      </c>
      <c r="F1154">
        <f t="shared" si="17"/>
        <v>2.02710816</v>
      </c>
    </row>
    <row r="1155" spans="1:6" x14ac:dyDescent="0.2">
      <c r="A1155">
        <v>502</v>
      </c>
      <c r="B1155">
        <v>1992</v>
      </c>
      <c r="C1155">
        <v>3</v>
      </c>
      <c r="D1155">
        <v>4</v>
      </c>
      <c r="E1155">
        <v>37.703600000000002</v>
      </c>
      <c r="F1155">
        <f t="shared" si="17"/>
        <v>2.5336819199999998</v>
      </c>
    </row>
    <row r="1156" spans="1:6" x14ac:dyDescent="0.2">
      <c r="A1156">
        <v>502</v>
      </c>
      <c r="B1156">
        <v>1992</v>
      </c>
      <c r="C1156">
        <v>3</v>
      </c>
      <c r="D1156">
        <v>5</v>
      </c>
      <c r="E1156">
        <v>38.453800000000001</v>
      </c>
      <c r="F1156">
        <f t="shared" si="17"/>
        <v>2.5840953600000001</v>
      </c>
    </row>
    <row r="1157" spans="1:6" x14ac:dyDescent="0.2">
      <c r="A1157">
        <v>502</v>
      </c>
      <c r="B1157">
        <v>1992</v>
      </c>
      <c r="C1157">
        <v>3</v>
      </c>
      <c r="D1157">
        <v>6</v>
      </c>
      <c r="E1157">
        <v>43.995600000000003</v>
      </c>
      <c r="F1157">
        <f t="shared" ref="F1157:F1220" si="18">(E1157*60*1.12)/1000</f>
        <v>2.9565043200000005</v>
      </c>
    </row>
    <row r="1158" spans="1:6" x14ac:dyDescent="0.2">
      <c r="A1158">
        <v>502</v>
      </c>
      <c r="B1158">
        <v>1992</v>
      </c>
      <c r="C1158">
        <v>3</v>
      </c>
      <c r="D1158">
        <v>7</v>
      </c>
      <c r="E1158">
        <v>41.14</v>
      </c>
      <c r="F1158">
        <f t="shared" si="18"/>
        <v>2.764608</v>
      </c>
    </row>
    <row r="1159" spans="1:6" x14ac:dyDescent="0.2">
      <c r="A1159">
        <v>502</v>
      </c>
      <c r="B1159">
        <v>1992</v>
      </c>
      <c r="C1159">
        <v>3</v>
      </c>
      <c r="D1159">
        <v>8</v>
      </c>
      <c r="E1159">
        <v>40.365600000000001</v>
      </c>
      <c r="F1159">
        <f t="shared" si="18"/>
        <v>2.7125683200000004</v>
      </c>
    </row>
    <row r="1160" spans="1:6" x14ac:dyDescent="0.2">
      <c r="A1160">
        <v>502</v>
      </c>
      <c r="B1160">
        <v>1992</v>
      </c>
      <c r="C1160">
        <v>3</v>
      </c>
      <c r="D1160">
        <v>9</v>
      </c>
      <c r="E1160">
        <v>35.997500000000002</v>
      </c>
      <c r="F1160">
        <f t="shared" si="18"/>
        <v>2.4190320000000005</v>
      </c>
    </row>
    <row r="1161" spans="1:6" x14ac:dyDescent="0.2">
      <c r="A1161">
        <v>502</v>
      </c>
      <c r="B1161">
        <v>1992</v>
      </c>
      <c r="C1161">
        <v>3</v>
      </c>
      <c r="D1161">
        <v>10</v>
      </c>
      <c r="E1161">
        <v>40.171999999999997</v>
      </c>
      <c r="F1161">
        <f t="shared" si="18"/>
        <v>2.6995583999999999</v>
      </c>
    </row>
    <row r="1162" spans="1:6" x14ac:dyDescent="0.2">
      <c r="A1162">
        <v>502</v>
      </c>
      <c r="B1162">
        <v>1992</v>
      </c>
      <c r="C1162">
        <v>3</v>
      </c>
      <c r="D1162">
        <v>11</v>
      </c>
      <c r="E1162">
        <v>43.124400000000001</v>
      </c>
      <c r="F1162">
        <f t="shared" si="18"/>
        <v>2.8979596800000005</v>
      </c>
    </row>
    <row r="1163" spans="1:6" x14ac:dyDescent="0.2">
      <c r="A1163">
        <v>502</v>
      </c>
      <c r="B1163">
        <v>1992</v>
      </c>
      <c r="C1163">
        <v>3</v>
      </c>
      <c r="D1163">
        <v>12</v>
      </c>
      <c r="E1163">
        <v>36.905000000000001</v>
      </c>
      <c r="F1163">
        <f t="shared" si="18"/>
        <v>2.4800160000000004</v>
      </c>
    </row>
    <row r="1164" spans="1:6" x14ac:dyDescent="0.2">
      <c r="A1164">
        <v>502</v>
      </c>
      <c r="B1164">
        <v>1992</v>
      </c>
      <c r="C1164">
        <v>3</v>
      </c>
      <c r="D1164">
        <v>13</v>
      </c>
      <c r="E1164">
        <v>34.9206</v>
      </c>
      <c r="F1164">
        <f t="shared" si="18"/>
        <v>2.3466643199999999</v>
      </c>
    </row>
    <row r="1165" spans="1:6" x14ac:dyDescent="0.2">
      <c r="A1165">
        <v>502</v>
      </c>
      <c r="B1165">
        <v>1992</v>
      </c>
      <c r="C1165">
        <v>3</v>
      </c>
      <c r="D1165">
        <v>14</v>
      </c>
      <c r="E1165">
        <v>39.325000000000003</v>
      </c>
      <c r="F1165">
        <f t="shared" si="18"/>
        <v>2.6426400000000005</v>
      </c>
    </row>
    <row r="1166" spans="1:6" x14ac:dyDescent="0.2">
      <c r="A1166">
        <v>502</v>
      </c>
      <c r="B1166">
        <v>1992</v>
      </c>
      <c r="C1166">
        <v>4</v>
      </c>
      <c r="D1166">
        <v>1</v>
      </c>
      <c r="E1166">
        <v>22.203499999999998</v>
      </c>
      <c r="F1166">
        <f t="shared" si="18"/>
        <v>1.4920751999999999</v>
      </c>
    </row>
    <row r="1167" spans="1:6" x14ac:dyDescent="0.2">
      <c r="A1167">
        <v>502</v>
      </c>
      <c r="B1167">
        <v>1992</v>
      </c>
      <c r="C1167">
        <v>4</v>
      </c>
      <c r="D1167">
        <v>2</v>
      </c>
      <c r="E1167">
        <v>19.117999999999999</v>
      </c>
      <c r="F1167">
        <f t="shared" si="18"/>
        <v>1.2847296000000001</v>
      </c>
    </row>
    <row r="1168" spans="1:6" x14ac:dyDescent="0.2">
      <c r="A1168">
        <v>502</v>
      </c>
      <c r="B1168">
        <v>1992</v>
      </c>
      <c r="C1168">
        <v>4</v>
      </c>
      <c r="D1168">
        <v>3</v>
      </c>
      <c r="E1168">
        <v>33.274999999999999</v>
      </c>
      <c r="F1168">
        <f t="shared" si="18"/>
        <v>2.2360800000000003</v>
      </c>
    </row>
    <row r="1169" spans="1:6" x14ac:dyDescent="0.2">
      <c r="A1169">
        <v>502</v>
      </c>
      <c r="B1169">
        <v>1992</v>
      </c>
      <c r="C1169">
        <v>4</v>
      </c>
      <c r="D1169">
        <v>4</v>
      </c>
      <c r="E1169">
        <v>36.4452</v>
      </c>
      <c r="F1169">
        <f t="shared" si="18"/>
        <v>2.4491174400000006</v>
      </c>
    </row>
    <row r="1170" spans="1:6" x14ac:dyDescent="0.2">
      <c r="A1170">
        <v>502</v>
      </c>
      <c r="B1170">
        <v>1992</v>
      </c>
      <c r="C1170">
        <v>4</v>
      </c>
      <c r="D1170">
        <v>5</v>
      </c>
      <c r="E1170">
        <v>42.446800000000003</v>
      </c>
      <c r="F1170">
        <f t="shared" si="18"/>
        <v>2.8524249600000005</v>
      </c>
    </row>
    <row r="1171" spans="1:6" x14ac:dyDescent="0.2">
      <c r="A1171">
        <v>502</v>
      </c>
      <c r="B1171">
        <v>1992</v>
      </c>
      <c r="C1171">
        <v>4</v>
      </c>
      <c r="D1171">
        <v>6</v>
      </c>
      <c r="E1171">
        <v>41.381999999999998</v>
      </c>
      <c r="F1171">
        <f t="shared" si="18"/>
        <v>2.7808704000000004</v>
      </c>
    </row>
    <row r="1172" spans="1:6" x14ac:dyDescent="0.2">
      <c r="A1172">
        <v>502</v>
      </c>
      <c r="B1172">
        <v>1992</v>
      </c>
      <c r="C1172">
        <v>4</v>
      </c>
      <c r="D1172">
        <v>7</v>
      </c>
      <c r="E1172">
        <v>37.897199999999998</v>
      </c>
      <c r="F1172">
        <f t="shared" si="18"/>
        <v>2.5466918399999998</v>
      </c>
    </row>
    <row r="1173" spans="1:6" x14ac:dyDescent="0.2">
      <c r="A1173">
        <v>502</v>
      </c>
      <c r="B1173">
        <v>1992</v>
      </c>
      <c r="C1173">
        <v>4</v>
      </c>
      <c r="D1173">
        <v>8</v>
      </c>
      <c r="E1173">
        <v>43.269599999999997</v>
      </c>
      <c r="F1173">
        <f t="shared" si="18"/>
        <v>2.90771712</v>
      </c>
    </row>
    <row r="1174" spans="1:6" x14ac:dyDescent="0.2">
      <c r="A1174">
        <v>502</v>
      </c>
      <c r="B1174">
        <v>1992</v>
      </c>
      <c r="C1174">
        <v>4</v>
      </c>
      <c r="D1174">
        <v>9</v>
      </c>
      <c r="E1174">
        <v>41.793399999999998</v>
      </c>
      <c r="F1174">
        <f t="shared" si="18"/>
        <v>2.8085164800000002</v>
      </c>
    </row>
    <row r="1175" spans="1:6" x14ac:dyDescent="0.2">
      <c r="A1175">
        <v>502</v>
      </c>
      <c r="B1175">
        <v>1992</v>
      </c>
      <c r="C1175">
        <v>4</v>
      </c>
      <c r="D1175">
        <v>10</v>
      </c>
      <c r="E1175">
        <v>34.787500000000001</v>
      </c>
      <c r="F1175">
        <f t="shared" si="18"/>
        <v>2.3377200000000005</v>
      </c>
    </row>
    <row r="1176" spans="1:6" x14ac:dyDescent="0.2">
      <c r="A1176">
        <v>502</v>
      </c>
      <c r="B1176">
        <v>1992</v>
      </c>
      <c r="C1176">
        <v>4</v>
      </c>
      <c r="D1176">
        <v>11</v>
      </c>
      <c r="E1176">
        <v>39.204000000000001</v>
      </c>
      <c r="F1176">
        <f t="shared" si="18"/>
        <v>2.6345088000000003</v>
      </c>
    </row>
    <row r="1177" spans="1:6" x14ac:dyDescent="0.2">
      <c r="A1177">
        <v>502</v>
      </c>
      <c r="B1177">
        <v>1992</v>
      </c>
      <c r="C1177">
        <v>4</v>
      </c>
      <c r="D1177">
        <v>12</v>
      </c>
      <c r="E1177">
        <v>40.171999999999997</v>
      </c>
      <c r="F1177">
        <f t="shared" si="18"/>
        <v>2.6995583999999999</v>
      </c>
    </row>
    <row r="1178" spans="1:6" x14ac:dyDescent="0.2">
      <c r="A1178">
        <v>502</v>
      </c>
      <c r="B1178">
        <v>1992</v>
      </c>
      <c r="C1178">
        <v>4</v>
      </c>
      <c r="D1178">
        <v>13</v>
      </c>
      <c r="E1178">
        <v>35.646599999999999</v>
      </c>
      <c r="F1178">
        <f t="shared" si="18"/>
        <v>2.3954515199999999</v>
      </c>
    </row>
    <row r="1179" spans="1:6" x14ac:dyDescent="0.2">
      <c r="A1179">
        <v>502</v>
      </c>
      <c r="B1179">
        <v>1992</v>
      </c>
      <c r="C1179">
        <v>4</v>
      </c>
      <c r="D1179">
        <v>14</v>
      </c>
      <c r="E1179">
        <v>46.1736</v>
      </c>
      <c r="F1179">
        <f t="shared" si="18"/>
        <v>3.1028659200000006</v>
      </c>
    </row>
    <row r="1180" spans="1:6" x14ac:dyDescent="0.2">
      <c r="A1180">
        <v>502</v>
      </c>
      <c r="B1180">
        <v>1993</v>
      </c>
      <c r="C1180">
        <v>1</v>
      </c>
      <c r="D1180">
        <v>1</v>
      </c>
      <c r="E1180">
        <v>18.004799999999999</v>
      </c>
      <c r="F1180">
        <f t="shared" si="18"/>
        <v>1.2099225600000003</v>
      </c>
    </row>
    <row r="1181" spans="1:6" x14ac:dyDescent="0.2">
      <c r="A1181">
        <v>502</v>
      </c>
      <c r="B1181">
        <v>1993</v>
      </c>
      <c r="C1181">
        <v>1</v>
      </c>
      <c r="D1181">
        <v>2</v>
      </c>
      <c r="E1181">
        <v>14.4474</v>
      </c>
      <c r="F1181">
        <f t="shared" si="18"/>
        <v>0.97086528000000005</v>
      </c>
    </row>
    <row r="1182" spans="1:6" x14ac:dyDescent="0.2">
      <c r="A1182">
        <v>502</v>
      </c>
      <c r="B1182">
        <v>1993</v>
      </c>
      <c r="C1182">
        <v>1</v>
      </c>
      <c r="D1182">
        <v>3</v>
      </c>
      <c r="E1182">
        <v>18.960699999999999</v>
      </c>
      <c r="F1182">
        <f t="shared" si="18"/>
        <v>1.2741590400000002</v>
      </c>
    </row>
    <row r="1183" spans="1:6" x14ac:dyDescent="0.2">
      <c r="A1183">
        <v>502</v>
      </c>
      <c r="B1183">
        <v>1993</v>
      </c>
      <c r="C1183">
        <v>1</v>
      </c>
      <c r="D1183">
        <v>4</v>
      </c>
      <c r="E1183">
        <v>23.8612</v>
      </c>
      <c r="F1183">
        <f t="shared" si="18"/>
        <v>1.6034726400000001</v>
      </c>
    </row>
    <row r="1184" spans="1:6" x14ac:dyDescent="0.2">
      <c r="A1184">
        <v>502</v>
      </c>
      <c r="B1184">
        <v>1993</v>
      </c>
      <c r="C1184">
        <v>1</v>
      </c>
      <c r="D1184">
        <v>5</v>
      </c>
      <c r="E1184">
        <v>35.380400000000002</v>
      </c>
      <c r="F1184">
        <f t="shared" si="18"/>
        <v>2.3775628800000006</v>
      </c>
    </row>
    <row r="1185" spans="1:6" x14ac:dyDescent="0.2">
      <c r="A1185">
        <v>502</v>
      </c>
      <c r="B1185">
        <v>1993</v>
      </c>
      <c r="C1185">
        <v>1</v>
      </c>
      <c r="D1185">
        <v>6</v>
      </c>
      <c r="E1185">
        <v>35.223100000000002</v>
      </c>
      <c r="F1185">
        <f t="shared" si="18"/>
        <v>2.3669923200000005</v>
      </c>
    </row>
    <row r="1186" spans="1:6" x14ac:dyDescent="0.2">
      <c r="A1186">
        <v>502</v>
      </c>
      <c r="B1186">
        <v>1993</v>
      </c>
      <c r="C1186">
        <v>1</v>
      </c>
      <c r="D1186">
        <v>7</v>
      </c>
      <c r="E1186">
        <v>36.8566</v>
      </c>
      <c r="F1186">
        <f t="shared" si="18"/>
        <v>2.4767635200000004</v>
      </c>
    </row>
    <row r="1187" spans="1:6" x14ac:dyDescent="0.2">
      <c r="A1187">
        <v>502</v>
      </c>
      <c r="B1187">
        <v>1993</v>
      </c>
      <c r="C1187">
        <v>1</v>
      </c>
      <c r="D1187">
        <v>8</v>
      </c>
      <c r="E1187">
        <v>34.8964</v>
      </c>
      <c r="F1187">
        <f t="shared" si="18"/>
        <v>2.3450380800000001</v>
      </c>
    </row>
    <row r="1188" spans="1:6" x14ac:dyDescent="0.2">
      <c r="A1188">
        <v>502</v>
      </c>
      <c r="B1188">
        <v>1993</v>
      </c>
      <c r="C1188">
        <v>1</v>
      </c>
      <c r="D1188">
        <v>9</v>
      </c>
      <c r="E1188">
        <v>33.045099999999998</v>
      </c>
      <c r="F1188">
        <f t="shared" si="18"/>
        <v>2.2206307199999999</v>
      </c>
    </row>
    <row r="1189" spans="1:6" x14ac:dyDescent="0.2">
      <c r="A1189">
        <v>502</v>
      </c>
      <c r="B1189">
        <v>1993</v>
      </c>
      <c r="C1189">
        <v>1</v>
      </c>
      <c r="D1189">
        <v>10</v>
      </c>
      <c r="E1189">
        <v>32.113399999999999</v>
      </c>
      <c r="F1189">
        <f t="shared" si="18"/>
        <v>2.1580204800000002</v>
      </c>
    </row>
    <row r="1190" spans="1:6" x14ac:dyDescent="0.2">
      <c r="A1190">
        <v>502</v>
      </c>
      <c r="B1190">
        <v>1993</v>
      </c>
      <c r="C1190">
        <v>1</v>
      </c>
      <c r="D1190">
        <v>11</v>
      </c>
      <c r="E1190">
        <v>35.041600000000003</v>
      </c>
      <c r="F1190">
        <f t="shared" si="18"/>
        <v>2.3547955200000001</v>
      </c>
    </row>
    <row r="1191" spans="1:6" x14ac:dyDescent="0.2">
      <c r="A1191">
        <v>502</v>
      </c>
      <c r="B1191">
        <v>1993</v>
      </c>
      <c r="C1191">
        <v>1</v>
      </c>
      <c r="D1191">
        <v>12</v>
      </c>
      <c r="E1191">
        <v>38.574800000000003</v>
      </c>
      <c r="F1191">
        <f t="shared" si="18"/>
        <v>2.5922265600000007</v>
      </c>
    </row>
    <row r="1192" spans="1:6" x14ac:dyDescent="0.2">
      <c r="A1192">
        <v>502</v>
      </c>
      <c r="B1192">
        <v>1993</v>
      </c>
      <c r="C1192">
        <v>1</v>
      </c>
      <c r="D1192">
        <v>13</v>
      </c>
      <c r="E1192">
        <v>36.4452</v>
      </c>
      <c r="F1192">
        <f t="shared" si="18"/>
        <v>2.4491174400000006</v>
      </c>
    </row>
    <row r="1193" spans="1:6" x14ac:dyDescent="0.2">
      <c r="A1193">
        <v>502</v>
      </c>
      <c r="B1193">
        <v>1993</v>
      </c>
      <c r="C1193">
        <v>1</v>
      </c>
      <c r="D1193">
        <v>14</v>
      </c>
      <c r="E1193">
        <v>29.753900000000002</v>
      </c>
      <c r="F1193">
        <f t="shared" si="18"/>
        <v>1.9994620800000005</v>
      </c>
    </row>
    <row r="1194" spans="1:6" x14ac:dyDescent="0.2">
      <c r="A1194">
        <v>502</v>
      </c>
      <c r="B1194">
        <v>1993</v>
      </c>
      <c r="C1194">
        <v>2</v>
      </c>
      <c r="D1194">
        <v>1</v>
      </c>
      <c r="E1194">
        <v>14.036</v>
      </c>
      <c r="F1194">
        <f t="shared" si="18"/>
        <v>0.94321920000000004</v>
      </c>
    </row>
    <row r="1195" spans="1:6" x14ac:dyDescent="0.2">
      <c r="A1195">
        <v>502</v>
      </c>
      <c r="B1195">
        <v>1993</v>
      </c>
      <c r="C1195">
        <v>2</v>
      </c>
      <c r="D1195">
        <v>2</v>
      </c>
      <c r="E1195">
        <v>15.282299999999999</v>
      </c>
      <c r="F1195">
        <f t="shared" si="18"/>
        <v>1.0269705600000001</v>
      </c>
    </row>
    <row r="1196" spans="1:6" x14ac:dyDescent="0.2">
      <c r="A1196">
        <v>502</v>
      </c>
      <c r="B1196">
        <v>1993</v>
      </c>
      <c r="C1196">
        <v>2</v>
      </c>
      <c r="D1196">
        <v>3</v>
      </c>
      <c r="E1196">
        <v>17.799099999999999</v>
      </c>
      <c r="F1196">
        <f t="shared" si="18"/>
        <v>1.19609952</v>
      </c>
    </row>
    <row r="1197" spans="1:6" x14ac:dyDescent="0.2">
      <c r="A1197">
        <v>502</v>
      </c>
      <c r="B1197">
        <v>1993</v>
      </c>
      <c r="C1197">
        <v>2</v>
      </c>
      <c r="D1197">
        <v>4</v>
      </c>
      <c r="E1197">
        <v>30.867100000000001</v>
      </c>
      <c r="F1197">
        <f t="shared" si="18"/>
        <v>2.0742691200000003</v>
      </c>
    </row>
    <row r="1198" spans="1:6" x14ac:dyDescent="0.2">
      <c r="A1198">
        <v>502</v>
      </c>
      <c r="B1198">
        <v>1993</v>
      </c>
      <c r="C1198">
        <v>2</v>
      </c>
      <c r="D1198">
        <v>5</v>
      </c>
      <c r="E1198">
        <v>29.4877</v>
      </c>
      <c r="F1198">
        <f t="shared" si="18"/>
        <v>1.98157344</v>
      </c>
    </row>
    <row r="1199" spans="1:6" x14ac:dyDescent="0.2">
      <c r="A1199">
        <v>502</v>
      </c>
      <c r="B1199">
        <v>1993</v>
      </c>
      <c r="C1199">
        <v>2</v>
      </c>
      <c r="D1199">
        <v>6</v>
      </c>
      <c r="E1199">
        <v>49.029200000000003</v>
      </c>
      <c r="F1199">
        <f t="shared" si="18"/>
        <v>3.2947622400000007</v>
      </c>
    </row>
    <row r="1200" spans="1:6" x14ac:dyDescent="0.2">
      <c r="A1200">
        <v>502</v>
      </c>
      <c r="B1200">
        <v>1993</v>
      </c>
      <c r="C1200">
        <v>2</v>
      </c>
      <c r="D1200">
        <v>7</v>
      </c>
      <c r="E1200">
        <v>33.904200000000003</v>
      </c>
      <c r="F1200">
        <f t="shared" si="18"/>
        <v>2.2783622400000003</v>
      </c>
    </row>
    <row r="1201" spans="1:6" x14ac:dyDescent="0.2">
      <c r="A1201">
        <v>502</v>
      </c>
      <c r="B1201">
        <v>1993</v>
      </c>
      <c r="C1201">
        <v>2</v>
      </c>
      <c r="D1201">
        <v>8</v>
      </c>
      <c r="E1201">
        <v>38.163400000000003</v>
      </c>
      <c r="F1201">
        <f t="shared" si="18"/>
        <v>2.5645804800000005</v>
      </c>
    </row>
    <row r="1202" spans="1:6" x14ac:dyDescent="0.2">
      <c r="A1202">
        <v>502</v>
      </c>
      <c r="B1202">
        <v>1993</v>
      </c>
      <c r="C1202">
        <v>2</v>
      </c>
      <c r="D1202">
        <v>9</v>
      </c>
      <c r="E1202">
        <v>40.898000000000003</v>
      </c>
      <c r="F1202">
        <f t="shared" si="18"/>
        <v>2.7483456000000004</v>
      </c>
    </row>
    <row r="1203" spans="1:6" x14ac:dyDescent="0.2">
      <c r="A1203">
        <v>502</v>
      </c>
      <c r="B1203">
        <v>1993</v>
      </c>
      <c r="C1203">
        <v>2</v>
      </c>
      <c r="D1203">
        <v>10</v>
      </c>
      <c r="E1203">
        <v>34.097799999999999</v>
      </c>
      <c r="F1203">
        <f t="shared" si="18"/>
        <v>2.2913721600000003</v>
      </c>
    </row>
    <row r="1204" spans="1:6" x14ac:dyDescent="0.2">
      <c r="A1204">
        <v>502</v>
      </c>
      <c r="B1204">
        <v>1993</v>
      </c>
      <c r="C1204">
        <v>2</v>
      </c>
      <c r="D1204">
        <v>11</v>
      </c>
      <c r="E1204">
        <v>32.609499999999997</v>
      </c>
      <c r="F1204">
        <f t="shared" si="18"/>
        <v>2.1913583999999999</v>
      </c>
    </row>
    <row r="1205" spans="1:6" x14ac:dyDescent="0.2">
      <c r="A1205">
        <v>502</v>
      </c>
      <c r="B1205">
        <v>1993</v>
      </c>
      <c r="C1205">
        <v>2</v>
      </c>
      <c r="D1205">
        <v>12</v>
      </c>
      <c r="E1205">
        <v>38.889400000000002</v>
      </c>
      <c r="F1205">
        <f t="shared" si="18"/>
        <v>2.6133676800000001</v>
      </c>
    </row>
    <row r="1206" spans="1:6" x14ac:dyDescent="0.2">
      <c r="A1206">
        <v>502</v>
      </c>
      <c r="B1206">
        <v>1993</v>
      </c>
      <c r="C1206">
        <v>2</v>
      </c>
      <c r="D1206">
        <v>13</v>
      </c>
      <c r="E1206">
        <v>33.396000000000001</v>
      </c>
      <c r="F1206">
        <f t="shared" si="18"/>
        <v>2.2442112000000001</v>
      </c>
    </row>
    <row r="1207" spans="1:6" x14ac:dyDescent="0.2">
      <c r="A1207">
        <v>502</v>
      </c>
      <c r="B1207">
        <v>1993</v>
      </c>
      <c r="C1207">
        <v>2</v>
      </c>
      <c r="D1207">
        <v>14</v>
      </c>
      <c r="E1207">
        <v>43.076000000000001</v>
      </c>
      <c r="F1207">
        <f t="shared" si="18"/>
        <v>2.8947072000000005</v>
      </c>
    </row>
    <row r="1208" spans="1:6" x14ac:dyDescent="0.2">
      <c r="A1208">
        <v>502</v>
      </c>
      <c r="B1208">
        <v>1993</v>
      </c>
      <c r="C1208">
        <v>3</v>
      </c>
      <c r="D1208">
        <v>1</v>
      </c>
      <c r="E1208">
        <v>24.562999999999999</v>
      </c>
      <c r="F1208">
        <f t="shared" si="18"/>
        <v>1.6506336000000001</v>
      </c>
    </row>
    <row r="1209" spans="1:6" x14ac:dyDescent="0.2">
      <c r="A1209">
        <v>502</v>
      </c>
      <c r="B1209">
        <v>1993</v>
      </c>
      <c r="C1209">
        <v>3</v>
      </c>
      <c r="D1209">
        <v>2</v>
      </c>
      <c r="E1209">
        <v>17.327200000000001</v>
      </c>
      <c r="F1209">
        <f t="shared" si="18"/>
        <v>1.1643878400000001</v>
      </c>
    </row>
    <row r="1210" spans="1:6" x14ac:dyDescent="0.2">
      <c r="A1210">
        <v>502</v>
      </c>
      <c r="B1210">
        <v>1993</v>
      </c>
      <c r="C1210">
        <v>3</v>
      </c>
      <c r="D1210">
        <v>3</v>
      </c>
      <c r="E1210">
        <v>28.616499999999998</v>
      </c>
      <c r="F1210">
        <f t="shared" si="18"/>
        <v>1.9230288000000002</v>
      </c>
    </row>
    <row r="1211" spans="1:6" x14ac:dyDescent="0.2">
      <c r="A1211">
        <v>502</v>
      </c>
      <c r="B1211">
        <v>1993</v>
      </c>
      <c r="C1211">
        <v>3</v>
      </c>
      <c r="D1211">
        <v>4</v>
      </c>
      <c r="E1211">
        <v>34.7149</v>
      </c>
      <c r="F1211">
        <f t="shared" si="18"/>
        <v>2.3328412800000007</v>
      </c>
    </row>
    <row r="1212" spans="1:6" x14ac:dyDescent="0.2">
      <c r="A1212">
        <v>502</v>
      </c>
      <c r="B1212">
        <v>1993</v>
      </c>
      <c r="C1212">
        <v>3</v>
      </c>
      <c r="D1212">
        <v>5</v>
      </c>
      <c r="E1212">
        <v>37.461599999999997</v>
      </c>
      <c r="F1212">
        <f t="shared" si="18"/>
        <v>2.5174195199999998</v>
      </c>
    </row>
    <row r="1213" spans="1:6" x14ac:dyDescent="0.2">
      <c r="A1213">
        <v>502</v>
      </c>
      <c r="B1213">
        <v>1993</v>
      </c>
      <c r="C1213">
        <v>3</v>
      </c>
      <c r="D1213">
        <v>6</v>
      </c>
      <c r="E1213">
        <v>43.511600000000001</v>
      </c>
      <c r="F1213">
        <f t="shared" si="18"/>
        <v>2.9239795200000005</v>
      </c>
    </row>
    <row r="1214" spans="1:6" x14ac:dyDescent="0.2">
      <c r="A1214">
        <v>502</v>
      </c>
      <c r="B1214">
        <v>1993</v>
      </c>
      <c r="C1214">
        <v>3</v>
      </c>
      <c r="D1214">
        <v>7</v>
      </c>
      <c r="E1214">
        <v>35.816000000000003</v>
      </c>
      <c r="F1214">
        <f t="shared" si="18"/>
        <v>2.4068352000000006</v>
      </c>
    </row>
    <row r="1215" spans="1:6" x14ac:dyDescent="0.2">
      <c r="A1215">
        <v>502</v>
      </c>
      <c r="B1215">
        <v>1993</v>
      </c>
      <c r="C1215">
        <v>3</v>
      </c>
      <c r="D1215">
        <v>8</v>
      </c>
      <c r="E1215">
        <v>44.068199999999997</v>
      </c>
      <c r="F1215">
        <f t="shared" si="18"/>
        <v>2.9613830399999999</v>
      </c>
    </row>
    <row r="1216" spans="1:6" x14ac:dyDescent="0.2">
      <c r="A1216">
        <v>502</v>
      </c>
      <c r="B1216">
        <v>1993</v>
      </c>
      <c r="C1216">
        <v>3</v>
      </c>
      <c r="D1216">
        <v>9</v>
      </c>
      <c r="E1216">
        <v>33.843699999999998</v>
      </c>
      <c r="F1216">
        <f t="shared" si="18"/>
        <v>2.2742966400000002</v>
      </c>
    </row>
    <row r="1217" spans="1:6" x14ac:dyDescent="0.2">
      <c r="A1217">
        <v>502</v>
      </c>
      <c r="B1217">
        <v>1993</v>
      </c>
      <c r="C1217">
        <v>3</v>
      </c>
      <c r="D1217">
        <v>10</v>
      </c>
      <c r="E1217">
        <v>37.461599999999997</v>
      </c>
      <c r="F1217">
        <f t="shared" si="18"/>
        <v>2.5174195199999998</v>
      </c>
    </row>
    <row r="1218" spans="1:6" x14ac:dyDescent="0.2">
      <c r="A1218">
        <v>502</v>
      </c>
      <c r="B1218">
        <v>1993</v>
      </c>
      <c r="C1218">
        <v>3</v>
      </c>
      <c r="D1218">
        <v>11</v>
      </c>
      <c r="E1218">
        <v>36.045900000000003</v>
      </c>
      <c r="F1218">
        <f t="shared" si="18"/>
        <v>2.4222844800000005</v>
      </c>
    </row>
    <row r="1219" spans="1:6" x14ac:dyDescent="0.2">
      <c r="A1219">
        <v>502</v>
      </c>
      <c r="B1219">
        <v>1993</v>
      </c>
      <c r="C1219">
        <v>3</v>
      </c>
      <c r="D1219">
        <v>12</v>
      </c>
      <c r="E1219">
        <v>32.948300000000003</v>
      </c>
      <c r="F1219">
        <f t="shared" si="18"/>
        <v>2.2141257600000004</v>
      </c>
    </row>
    <row r="1220" spans="1:6" x14ac:dyDescent="0.2">
      <c r="A1220">
        <v>502</v>
      </c>
      <c r="B1220">
        <v>1993</v>
      </c>
      <c r="C1220">
        <v>3</v>
      </c>
      <c r="D1220">
        <v>13</v>
      </c>
      <c r="E1220">
        <v>38.308599999999998</v>
      </c>
      <c r="F1220">
        <f t="shared" si="18"/>
        <v>2.5743379200000005</v>
      </c>
    </row>
    <row r="1221" spans="1:6" x14ac:dyDescent="0.2">
      <c r="A1221">
        <v>502</v>
      </c>
      <c r="B1221">
        <v>1993</v>
      </c>
      <c r="C1221">
        <v>3</v>
      </c>
      <c r="D1221">
        <v>14</v>
      </c>
      <c r="E1221">
        <v>35.501399999999997</v>
      </c>
      <c r="F1221">
        <f t="shared" ref="F1221:F1284" si="19">(E1221*60*1.12)/1000</f>
        <v>2.3856940800000004</v>
      </c>
    </row>
    <row r="1222" spans="1:6" x14ac:dyDescent="0.2">
      <c r="A1222">
        <v>502</v>
      </c>
      <c r="B1222">
        <v>1993</v>
      </c>
      <c r="C1222">
        <v>4</v>
      </c>
      <c r="D1222">
        <v>1</v>
      </c>
      <c r="E1222">
        <v>20.884599999999999</v>
      </c>
      <c r="F1222">
        <f t="shared" si="19"/>
        <v>1.40344512</v>
      </c>
    </row>
    <row r="1223" spans="1:6" x14ac:dyDescent="0.2">
      <c r="A1223">
        <v>502</v>
      </c>
      <c r="B1223">
        <v>1993</v>
      </c>
      <c r="C1223">
        <v>4</v>
      </c>
      <c r="D1223">
        <v>2</v>
      </c>
      <c r="E1223">
        <v>21.5501</v>
      </c>
      <c r="F1223">
        <f t="shared" si="19"/>
        <v>1.4481667200000001</v>
      </c>
    </row>
    <row r="1224" spans="1:6" x14ac:dyDescent="0.2">
      <c r="A1224">
        <v>502</v>
      </c>
      <c r="B1224">
        <v>1993</v>
      </c>
      <c r="C1224">
        <v>4</v>
      </c>
      <c r="D1224">
        <v>3</v>
      </c>
      <c r="E1224">
        <v>32.379600000000003</v>
      </c>
      <c r="F1224">
        <f t="shared" si="19"/>
        <v>2.1759091200000009</v>
      </c>
    </row>
    <row r="1225" spans="1:6" x14ac:dyDescent="0.2">
      <c r="A1225">
        <v>502</v>
      </c>
      <c r="B1225">
        <v>1993</v>
      </c>
      <c r="C1225">
        <v>4</v>
      </c>
      <c r="D1225">
        <v>4</v>
      </c>
      <c r="E1225">
        <v>37.001800000000003</v>
      </c>
      <c r="F1225">
        <f t="shared" si="19"/>
        <v>2.4865209600000004</v>
      </c>
    </row>
    <row r="1226" spans="1:6" x14ac:dyDescent="0.2">
      <c r="A1226">
        <v>502</v>
      </c>
      <c r="B1226">
        <v>1993</v>
      </c>
      <c r="C1226">
        <v>4</v>
      </c>
      <c r="D1226">
        <v>5</v>
      </c>
      <c r="E1226">
        <v>45.859000000000002</v>
      </c>
      <c r="F1226">
        <f t="shared" si="19"/>
        <v>3.0817248000000004</v>
      </c>
    </row>
    <row r="1227" spans="1:6" x14ac:dyDescent="0.2">
      <c r="A1227">
        <v>502</v>
      </c>
      <c r="B1227">
        <v>1993</v>
      </c>
      <c r="C1227">
        <v>4</v>
      </c>
      <c r="D1227">
        <v>6</v>
      </c>
      <c r="E1227">
        <v>46.343000000000004</v>
      </c>
      <c r="F1227">
        <f t="shared" si="19"/>
        <v>3.1142496000000004</v>
      </c>
    </row>
    <row r="1228" spans="1:6" x14ac:dyDescent="0.2">
      <c r="A1228">
        <v>502</v>
      </c>
      <c r="B1228">
        <v>1993</v>
      </c>
      <c r="C1228">
        <v>4</v>
      </c>
      <c r="D1228">
        <v>7</v>
      </c>
      <c r="E1228">
        <v>38.695799999999998</v>
      </c>
      <c r="F1228">
        <f t="shared" si="19"/>
        <v>2.6003577600000005</v>
      </c>
    </row>
    <row r="1229" spans="1:6" x14ac:dyDescent="0.2">
      <c r="A1229">
        <v>502</v>
      </c>
      <c r="B1229">
        <v>1993</v>
      </c>
      <c r="C1229">
        <v>4</v>
      </c>
      <c r="D1229">
        <v>8</v>
      </c>
      <c r="E1229">
        <v>38.235999999999997</v>
      </c>
      <c r="F1229">
        <f t="shared" si="19"/>
        <v>2.5694592000000003</v>
      </c>
    </row>
    <row r="1230" spans="1:6" x14ac:dyDescent="0.2">
      <c r="A1230">
        <v>502</v>
      </c>
      <c r="B1230">
        <v>1993</v>
      </c>
      <c r="C1230">
        <v>4</v>
      </c>
      <c r="D1230">
        <v>9</v>
      </c>
      <c r="E1230">
        <v>36.8324</v>
      </c>
      <c r="F1230">
        <f t="shared" si="19"/>
        <v>2.4751372800000002</v>
      </c>
    </row>
    <row r="1231" spans="1:6" x14ac:dyDescent="0.2">
      <c r="A1231">
        <v>502</v>
      </c>
      <c r="B1231">
        <v>1993</v>
      </c>
      <c r="C1231">
        <v>4</v>
      </c>
      <c r="D1231">
        <v>10</v>
      </c>
      <c r="E1231">
        <v>38.332799999999999</v>
      </c>
      <c r="F1231">
        <f t="shared" si="19"/>
        <v>2.5759641599999998</v>
      </c>
    </row>
    <row r="1232" spans="1:6" x14ac:dyDescent="0.2">
      <c r="A1232">
        <v>502</v>
      </c>
      <c r="B1232">
        <v>1993</v>
      </c>
      <c r="C1232">
        <v>4</v>
      </c>
      <c r="D1232">
        <v>11</v>
      </c>
      <c r="E1232">
        <v>32.161799999999999</v>
      </c>
      <c r="F1232">
        <f t="shared" si="19"/>
        <v>2.1612729600000002</v>
      </c>
    </row>
    <row r="1233" spans="1:6" x14ac:dyDescent="0.2">
      <c r="A1233">
        <v>502</v>
      </c>
      <c r="B1233">
        <v>1993</v>
      </c>
      <c r="C1233">
        <v>4</v>
      </c>
      <c r="D1233">
        <v>12</v>
      </c>
      <c r="E1233">
        <v>35.8765</v>
      </c>
      <c r="F1233">
        <f t="shared" si="19"/>
        <v>2.4109008000000003</v>
      </c>
    </row>
    <row r="1234" spans="1:6" x14ac:dyDescent="0.2">
      <c r="A1234">
        <v>502</v>
      </c>
      <c r="B1234">
        <v>1993</v>
      </c>
      <c r="C1234">
        <v>4</v>
      </c>
      <c r="D1234">
        <v>13</v>
      </c>
      <c r="E1234">
        <v>36.154800000000002</v>
      </c>
      <c r="F1234">
        <f t="shared" si="19"/>
        <v>2.4296025600000002</v>
      </c>
    </row>
    <row r="1235" spans="1:6" x14ac:dyDescent="0.2">
      <c r="A1235">
        <v>502</v>
      </c>
      <c r="B1235">
        <v>1993</v>
      </c>
      <c r="C1235">
        <v>4</v>
      </c>
      <c r="D1235">
        <v>14</v>
      </c>
      <c r="E1235">
        <v>40.002600000000001</v>
      </c>
      <c r="F1235">
        <f t="shared" si="19"/>
        <v>2.6881747200000001</v>
      </c>
    </row>
    <row r="1236" spans="1:6" x14ac:dyDescent="0.2">
      <c r="A1236">
        <v>502</v>
      </c>
      <c r="B1236">
        <v>1994</v>
      </c>
      <c r="C1236">
        <v>1</v>
      </c>
      <c r="D1236">
        <v>1</v>
      </c>
      <c r="E1236">
        <v>9.5469000000000008</v>
      </c>
      <c r="F1236">
        <f t="shared" si="19"/>
        <v>0.64155168000000018</v>
      </c>
    </row>
    <row r="1237" spans="1:6" x14ac:dyDescent="0.2">
      <c r="A1237">
        <v>502</v>
      </c>
      <c r="B1237">
        <v>1994</v>
      </c>
      <c r="C1237">
        <v>1</v>
      </c>
      <c r="D1237">
        <v>2</v>
      </c>
      <c r="E1237">
        <v>11.507099999999999</v>
      </c>
      <c r="F1237">
        <f t="shared" si="19"/>
        <v>0.77327711999999993</v>
      </c>
    </row>
    <row r="1238" spans="1:6" x14ac:dyDescent="0.2">
      <c r="A1238">
        <v>502</v>
      </c>
      <c r="B1238">
        <v>1994</v>
      </c>
      <c r="C1238">
        <v>1</v>
      </c>
      <c r="D1238">
        <v>3</v>
      </c>
      <c r="E1238">
        <v>13.515700000000001</v>
      </c>
      <c r="F1238">
        <f t="shared" si="19"/>
        <v>0.90825504000000012</v>
      </c>
    </row>
    <row r="1239" spans="1:6" x14ac:dyDescent="0.2">
      <c r="A1239">
        <v>502</v>
      </c>
      <c r="B1239">
        <v>1994</v>
      </c>
      <c r="C1239">
        <v>1</v>
      </c>
      <c r="D1239">
        <v>4</v>
      </c>
      <c r="E1239">
        <v>15.2944</v>
      </c>
      <c r="F1239">
        <f t="shared" si="19"/>
        <v>1.02778368</v>
      </c>
    </row>
    <row r="1240" spans="1:6" x14ac:dyDescent="0.2">
      <c r="A1240">
        <v>502</v>
      </c>
      <c r="B1240">
        <v>1994</v>
      </c>
      <c r="C1240">
        <v>1</v>
      </c>
      <c r="D1240">
        <v>5</v>
      </c>
      <c r="E1240">
        <v>33.045099999999998</v>
      </c>
      <c r="F1240">
        <f t="shared" si="19"/>
        <v>2.2206307199999999</v>
      </c>
    </row>
    <row r="1241" spans="1:6" x14ac:dyDescent="0.2">
      <c r="A1241">
        <v>502</v>
      </c>
      <c r="B1241">
        <v>1994</v>
      </c>
      <c r="C1241">
        <v>1</v>
      </c>
      <c r="D1241">
        <v>6</v>
      </c>
      <c r="E1241">
        <v>26.051300000000001</v>
      </c>
      <c r="F1241">
        <f t="shared" si="19"/>
        <v>1.7506473600000001</v>
      </c>
    </row>
    <row r="1242" spans="1:6" x14ac:dyDescent="0.2">
      <c r="A1242">
        <v>502</v>
      </c>
      <c r="B1242">
        <v>1994</v>
      </c>
      <c r="C1242">
        <v>1</v>
      </c>
      <c r="D1242">
        <v>7</v>
      </c>
      <c r="E1242">
        <v>41.744999999999997</v>
      </c>
      <c r="F1242">
        <f t="shared" si="19"/>
        <v>2.8052640000000002</v>
      </c>
    </row>
    <row r="1243" spans="1:6" x14ac:dyDescent="0.2">
      <c r="A1243">
        <v>502</v>
      </c>
      <c r="B1243">
        <v>1994</v>
      </c>
      <c r="C1243">
        <v>1</v>
      </c>
      <c r="D1243">
        <v>8</v>
      </c>
      <c r="E1243">
        <v>34.3035</v>
      </c>
      <c r="F1243">
        <f t="shared" si="19"/>
        <v>2.3051952</v>
      </c>
    </row>
    <row r="1244" spans="1:6" x14ac:dyDescent="0.2">
      <c r="A1244">
        <v>502</v>
      </c>
      <c r="B1244">
        <v>1994</v>
      </c>
      <c r="C1244">
        <v>1</v>
      </c>
      <c r="D1244">
        <v>9</v>
      </c>
      <c r="E1244">
        <v>29.0642</v>
      </c>
      <c r="F1244">
        <f t="shared" si="19"/>
        <v>1.9531142400000001</v>
      </c>
    </row>
    <row r="1245" spans="1:6" x14ac:dyDescent="0.2">
      <c r="A1245">
        <v>502</v>
      </c>
      <c r="B1245">
        <v>1994</v>
      </c>
      <c r="C1245">
        <v>1</v>
      </c>
      <c r="D1245">
        <v>10</v>
      </c>
      <c r="E1245">
        <v>29.427199999999999</v>
      </c>
      <c r="F1245">
        <f t="shared" si="19"/>
        <v>1.9775078400000001</v>
      </c>
    </row>
    <row r="1246" spans="1:6" x14ac:dyDescent="0.2">
      <c r="A1246">
        <v>502</v>
      </c>
      <c r="B1246">
        <v>1994</v>
      </c>
      <c r="C1246">
        <v>1</v>
      </c>
      <c r="D1246">
        <v>11</v>
      </c>
      <c r="E1246">
        <v>30.2742</v>
      </c>
      <c r="F1246">
        <f t="shared" si="19"/>
        <v>2.0344262400000002</v>
      </c>
    </row>
    <row r="1247" spans="1:6" x14ac:dyDescent="0.2">
      <c r="A1247">
        <v>502</v>
      </c>
      <c r="B1247">
        <v>1994</v>
      </c>
      <c r="C1247">
        <v>1</v>
      </c>
      <c r="D1247">
        <v>12</v>
      </c>
      <c r="E1247">
        <v>33.383899999999997</v>
      </c>
      <c r="F1247">
        <f t="shared" si="19"/>
        <v>2.24339808</v>
      </c>
    </row>
    <row r="1248" spans="1:6" x14ac:dyDescent="0.2">
      <c r="A1248">
        <v>502</v>
      </c>
      <c r="B1248">
        <v>1994</v>
      </c>
      <c r="C1248">
        <v>1</v>
      </c>
      <c r="D1248">
        <v>13</v>
      </c>
      <c r="E1248">
        <v>32.258600000000001</v>
      </c>
      <c r="F1248">
        <f t="shared" si="19"/>
        <v>2.1677779200000002</v>
      </c>
    </row>
    <row r="1249" spans="1:6" x14ac:dyDescent="0.2">
      <c r="A1249">
        <v>502</v>
      </c>
      <c r="B1249">
        <v>1994</v>
      </c>
      <c r="C1249">
        <v>1</v>
      </c>
      <c r="D1249">
        <v>14</v>
      </c>
      <c r="E1249">
        <v>25.833500000000001</v>
      </c>
      <c r="F1249">
        <f t="shared" si="19"/>
        <v>1.7360112000000001</v>
      </c>
    </row>
    <row r="1250" spans="1:6" x14ac:dyDescent="0.2">
      <c r="A1250">
        <v>502</v>
      </c>
      <c r="B1250">
        <v>1994</v>
      </c>
      <c r="C1250">
        <v>2</v>
      </c>
      <c r="D1250">
        <v>1</v>
      </c>
      <c r="E1250">
        <v>8.7966999999999995</v>
      </c>
      <c r="F1250">
        <f t="shared" si="19"/>
        <v>0.59113824000000015</v>
      </c>
    </row>
    <row r="1251" spans="1:6" x14ac:dyDescent="0.2">
      <c r="A1251">
        <v>502</v>
      </c>
      <c r="B1251">
        <v>1994</v>
      </c>
      <c r="C1251">
        <v>2</v>
      </c>
      <c r="D1251">
        <v>2</v>
      </c>
      <c r="E1251">
        <v>10.1882</v>
      </c>
      <c r="F1251">
        <f t="shared" si="19"/>
        <v>0.6846470400000001</v>
      </c>
    </row>
    <row r="1252" spans="1:6" x14ac:dyDescent="0.2">
      <c r="A1252">
        <v>502</v>
      </c>
      <c r="B1252">
        <v>1994</v>
      </c>
      <c r="C1252">
        <v>2</v>
      </c>
      <c r="D1252">
        <v>3</v>
      </c>
      <c r="E1252">
        <v>13.7577</v>
      </c>
      <c r="F1252">
        <f t="shared" si="19"/>
        <v>0.92451744000000002</v>
      </c>
    </row>
    <row r="1253" spans="1:6" x14ac:dyDescent="0.2">
      <c r="A1253">
        <v>502</v>
      </c>
      <c r="B1253">
        <v>1994</v>
      </c>
      <c r="C1253">
        <v>2</v>
      </c>
      <c r="D1253">
        <v>4</v>
      </c>
      <c r="E1253">
        <v>20.630500000000001</v>
      </c>
      <c r="F1253">
        <f t="shared" si="19"/>
        <v>1.3863696000000003</v>
      </c>
    </row>
    <row r="1254" spans="1:6" x14ac:dyDescent="0.2">
      <c r="A1254">
        <v>502</v>
      </c>
      <c r="B1254">
        <v>1994</v>
      </c>
      <c r="C1254">
        <v>2</v>
      </c>
      <c r="D1254">
        <v>5</v>
      </c>
      <c r="E1254">
        <v>27.854199999999999</v>
      </c>
      <c r="F1254">
        <f t="shared" si="19"/>
        <v>1.8718022400000003</v>
      </c>
    </row>
    <row r="1255" spans="1:6" x14ac:dyDescent="0.2">
      <c r="A1255">
        <v>502</v>
      </c>
      <c r="B1255">
        <v>1994</v>
      </c>
      <c r="C1255">
        <v>2</v>
      </c>
      <c r="D1255">
        <v>6</v>
      </c>
      <c r="E1255">
        <v>38.9983</v>
      </c>
      <c r="F1255">
        <f t="shared" si="19"/>
        <v>2.6206857600000002</v>
      </c>
    </row>
    <row r="1256" spans="1:6" x14ac:dyDescent="0.2">
      <c r="A1256">
        <v>502</v>
      </c>
      <c r="B1256">
        <v>1994</v>
      </c>
      <c r="C1256">
        <v>2</v>
      </c>
      <c r="D1256">
        <v>7</v>
      </c>
      <c r="E1256">
        <v>51.255600000000001</v>
      </c>
      <c r="F1256">
        <f t="shared" si="19"/>
        <v>3.4443763200000008</v>
      </c>
    </row>
    <row r="1257" spans="1:6" x14ac:dyDescent="0.2">
      <c r="A1257">
        <v>502</v>
      </c>
      <c r="B1257">
        <v>1994</v>
      </c>
      <c r="C1257">
        <v>2</v>
      </c>
      <c r="D1257">
        <v>8</v>
      </c>
      <c r="E1257">
        <v>28.580200000000001</v>
      </c>
      <c r="F1257">
        <f t="shared" si="19"/>
        <v>1.9205894400000003</v>
      </c>
    </row>
    <row r="1258" spans="1:6" x14ac:dyDescent="0.2">
      <c r="A1258">
        <v>502</v>
      </c>
      <c r="B1258">
        <v>1994</v>
      </c>
      <c r="C1258">
        <v>2</v>
      </c>
      <c r="D1258">
        <v>9</v>
      </c>
      <c r="E1258">
        <v>33.722700000000003</v>
      </c>
      <c r="F1258">
        <f t="shared" si="19"/>
        <v>2.2661654400000004</v>
      </c>
    </row>
    <row r="1259" spans="1:6" x14ac:dyDescent="0.2">
      <c r="A1259">
        <v>502</v>
      </c>
      <c r="B1259">
        <v>1994</v>
      </c>
      <c r="C1259">
        <v>2</v>
      </c>
      <c r="D1259">
        <v>10</v>
      </c>
      <c r="E1259">
        <v>27.793700000000001</v>
      </c>
      <c r="F1259">
        <f t="shared" si="19"/>
        <v>1.8677366400000004</v>
      </c>
    </row>
    <row r="1260" spans="1:6" x14ac:dyDescent="0.2">
      <c r="A1260">
        <v>502</v>
      </c>
      <c r="B1260">
        <v>1994</v>
      </c>
      <c r="C1260">
        <v>2</v>
      </c>
      <c r="D1260">
        <v>11</v>
      </c>
      <c r="E1260">
        <v>30.746099999999998</v>
      </c>
      <c r="F1260">
        <f t="shared" si="19"/>
        <v>2.0661379200000001</v>
      </c>
    </row>
    <row r="1261" spans="1:6" x14ac:dyDescent="0.2">
      <c r="A1261">
        <v>502</v>
      </c>
      <c r="B1261">
        <v>1994</v>
      </c>
      <c r="C1261">
        <v>2</v>
      </c>
      <c r="D1261">
        <v>12</v>
      </c>
      <c r="E1261">
        <v>39.458100000000002</v>
      </c>
      <c r="F1261">
        <f t="shared" si="19"/>
        <v>2.65158432</v>
      </c>
    </row>
    <row r="1262" spans="1:6" x14ac:dyDescent="0.2">
      <c r="A1262">
        <v>502</v>
      </c>
      <c r="B1262">
        <v>1994</v>
      </c>
      <c r="C1262">
        <v>2</v>
      </c>
      <c r="D1262">
        <v>13</v>
      </c>
      <c r="E1262">
        <v>42.495199999999997</v>
      </c>
      <c r="F1262">
        <f t="shared" si="19"/>
        <v>2.8556774400000005</v>
      </c>
    </row>
    <row r="1263" spans="1:6" x14ac:dyDescent="0.2">
      <c r="A1263">
        <v>502</v>
      </c>
      <c r="B1263">
        <v>1994</v>
      </c>
      <c r="C1263">
        <v>2</v>
      </c>
      <c r="D1263">
        <v>14</v>
      </c>
      <c r="E1263">
        <v>42.083799999999997</v>
      </c>
      <c r="F1263">
        <f t="shared" si="19"/>
        <v>2.8280313599999998</v>
      </c>
    </row>
    <row r="1264" spans="1:6" x14ac:dyDescent="0.2">
      <c r="A1264">
        <v>502</v>
      </c>
      <c r="B1264">
        <v>1994</v>
      </c>
      <c r="C1264">
        <v>3</v>
      </c>
      <c r="D1264">
        <v>1</v>
      </c>
      <c r="E1264">
        <v>12.2331</v>
      </c>
      <c r="F1264">
        <f t="shared" si="19"/>
        <v>0.82206432000000007</v>
      </c>
    </row>
    <row r="1265" spans="1:6" x14ac:dyDescent="0.2">
      <c r="A1265">
        <v>502</v>
      </c>
      <c r="B1265">
        <v>1994</v>
      </c>
      <c r="C1265">
        <v>3</v>
      </c>
      <c r="D1265">
        <v>2</v>
      </c>
      <c r="E1265">
        <v>10.418100000000001</v>
      </c>
      <c r="F1265">
        <f t="shared" si="19"/>
        <v>0.70009632000000011</v>
      </c>
    </row>
    <row r="1266" spans="1:6" x14ac:dyDescent="0.2">
      <c r="A1266">
        <v>502</v>
      </c>
      <c r="B1266">
        <v>1994</v>
      </c>
      <c r="C1266">
        <v>3</v>
      </c>
      <c r="D1266">
        <v>3</v>
      </c>
      <c r="E1266">
        <v>18.924399999999999</v>
      </c>
      <c r="F1266">
        <f t="shared" si="19"/>
        <v>1.2717196800000001</v>
      </c>
    </row>
    <row r="1267" spans="1:6" x14ac:dyDescent="0.2">
      <c r="A1267">
        <v>502</v>
      </c>
      <c r="B1267">
        <v>1994</v>
      </c>
      <c r="C1267">
        <v>3</v>
      </c>
      <c r="D1267">
        <v>4</v>
      </c>
      <c r="E1267">
        <v>31.0365</v>
      </c>
      <c r="F1267">
        <f t="shared" si="19"/>
        <v>2.0856528000000001</v>
      </c>
    </row>
    <row r="1268" spans="1:6" x14ac:dyDescent="0.2">
      <c r="A1268">
        <v>502</v>
      </c>
      <c r="B1268">
        <v>1994</v>
      </c>
      <c r="C1268">
        <v>3</v>
      </c>
      <c r="D1268">
        <v>5</v>
      </c>
      <c r="E1268">
        <v>32.125500000000002</v>
      </c>
      <c r="F1268">
        <f t="shared" si="19"/>
        <v>2.1588336000000004</v>
      </c>
    </row>
    <row r="1269" spans="1:6" x14ac:dyDescent="0.2">
      <c r="A1269">
        <v>502</v>
      </c>
      <c r="B1269">
        <v>1994</v>
      </c>
      <c r="C1269">
        <v>3</v>
      </c>
      <c r="D1269">
        <v>6</v>
      </c>
      <c r="E1269">
        <v>39.591200000000001</v>
      </c>
      <c r="F1269">
        <f t="shared" si="19"/>
        <v>2.6605286400000003</v>
      </c>
    </row>
    <row r="1270" spans="1:6" x14ac:dyDescent="0.2">
      <c r="A1270">
        <v>502</v>
      </c>
      <c r="B1270">
        <v>1994</v>
      </c>
      <c r="C1270">
        <v>3</v>
      </c>
      <c r="D1270">
        <v>7</v>
      </c>
      <c r="E1270">
        <v>40.752800000000001</v>
      </c>
      <c r="F1270">
        <f t="shared" si="19"/>
        <v>2.7385881600000004</v>
      </c>
    </row>
    <row r="1271" spans="1:6" x14ac:dyDescent="0.2">
      <c r="A1271">
        <v>502</v>
      </c>
      <c r="B1271">
        <v>1994</v>
      </c>
      <c r="C1271">
        <v>3</v>
      </c>
      <c r="D1271">
        <v>8</v>
      </c>
      <c r="E1271">
        <v>37.6068</v>
      </c>
      <c r="F1271">
        <f t="shared" si="19"/>
        <v>2.5271769600000002</v>
      </c>
    </row>
    <row r="1272" spans="1:6" x14ac:dyDescent="0.2">
      <c r="A1272">
        <v>502</v>
      </c>
      <c r="B1272">
        <v>1994</v>
      </c>
      <c r="C1272">
        <v>3</v>
      </c>
      <c r="D1272">
        <v>9</v>
      </c>
      <c r="E1272">
        <v>26.535299999999999</v>
      </c>
      <c r="F1272">
        <f t="shared" si="19"/>
        <v>1.7831721600000001</v>
      </c>
    </row>
    <row r="1273" spans="1:6" x14ac:dyDescent="0.2">
      <c r="A1273">
        <v>502</v>
      </c>
      <c r="B1273">
        <v>1994</v>
      </c>
      <c r="C1273">
        <v>3</v>
      </c>
      <c r="D1273">
        <v>10</v>
      </c>
      <c r="E1273">
        <v>33.759</v>
      </c>
      <c r="F1273">
        <f t="shared" si="19"/>
        <v>2.2686047999999999</v>
      </c>
    </row>
    <row r="1274" spans="1:6" x14ac:dyDescent="0.2">
      <c r="A1274">
        <v>502</v>
      </c>
      <c r="B1274">
        <v>1994</v>
      </c>
      <c r="C1274">
        <v>3</v>
      </c>
      <c r="D1274">
        <v>11</v>
      </c>
      <c r="E1274">
        <v>36.977600000000002</v>
      </c>
      <c r="F1274">
        <f t="shared" si="19"/>
        <v>2.4848947200000002</v>
      </c>
    </row>
    <row r="1275" spans="1:6" x14ac:dyDescent="0.2">
      <c r="A1275">
        <v>502</v>
      </c>
      <c r="B1275">
        <v>1994</v>
      </c>
      <c r="C1275">
        <v>3</v>
      </c>
      <c r="D1275">
        <v>12</v>
      </c>
      <c r="E1275">
        <v>28.434999999999999</v>
      </c>
      <c r="F1275">
        <f t="shared" si="19"/>
        <v>1.9108320000000001</v>
      </c>
    </row>
    <row r="1276" spans="1:6" x14ac:dyDescent="0.2">
      <c r="A1276">
        <v>502</v>
      </c>
      <c r="B1276">
        <v>1994</v>
      </c>
      <c r="C1276">
        <v>3</v>
      </c>
      <c r="D1276">
        <v>13</v>
      </c>
      <c r="E1276">
        <v>41.624000000000002</v>
      </c>
      <c r="F1276">
        <f t="shared" si="19"/>
        <v>2.7971328000000004</v>
      </c>
    </row>
    <row r="1277" spans="1:6" x14ac:dyDescent="0.2">
      <c r="A1277">
        <v>502</v>
      </c>
      <c r="B1277">
        <v>1994</v>
      </c>
      <c r="C1277">
        <v>3</v>
      </c>
      <c r="D1277">
        <v>14</v>
      </c>
      <c r="E1277">
        <v>29.2699</v>
      </c>
      <c r="F1277">
        <f t="shared" si="19"/>
        <v>1.96693728</v>
      </c>
    </row>
    <row r="1278" spans="1:6" x14ac:dyDescent="0.2">
      <c r="A1278">
        <v>502</v>
      </c>
      <c r="B1278">
        <v>1994</v>
      </c>
      <c r="C1278">
        <v>4</v>
      </c>
      <c r="D1278">
        <v>1</v>
      </c>
      <c r="E1278">
        <v>12.8744</v>
      </c>
      <c r="F1278">
        <f t="shared" si="19"/>
        <v>0.86515967999999999</v>
      </c>
    </row>
    <row r="1279" spans="1:6" x14ac:dyDescent="0.2">
      <c r="A1279">
        <v>502</v>
      </c>
      <c r="B1279">
        <v>1994</v>
      </c>
      <c r="C1279">
        <v>4</v>
      </c>
      <c r="D1279">
        <v>2</v>
      </c>
      <c r="E1279">
        <v>12.257300000000001</v>
      </c>
      <c r="F1279">
        <f t="shared" si="19"/>
        <v>0.82369056000000018</v>
      </c>
    </row>
    <row r="1280" spans="1:6" x14ac:dyDescent="0.2">
      <c r="A1280">
        <v>502</v>
      </c>
      <c r="B1280">
        <v>1994</v>
      </c>
      <c r="C1280">
        <v>4</v>
      </c>
      <c r="D1280">
        <v>3</v>
      </c>
      <c r="E1280">
        <v>21.610600000000002</v>
      </c>
      <c r="F1280">
        <f t="shared" si="19"/>
        <v>1.4522323200000002</v>
      </c>
    </row>
    <row r="1281" spans="1:6" x14ac:dyDescent="0.2">
      <c r="A1281">
        <v>502</v>
      </c>
      <c r="B1281">
        <v>1994</v>
      </c>
      <c r="C1281">
        <v>4</v>
      </c>
      <c r="D1281">
        <v>4</v>
      </c>
      <c r="E1281">
        <v>23.316700000000001</v>
      </c>
      <c r="F1281">
        <f t="shared" si="19"/>
        <v>1.5668822400000002</v>
      </c>
    </row>
    <row r="1282" spans="1:6" x14ac:dyDescent="0.2">
      <c r="A1282">
        <v>502</v>
      </c>
      <c r="B1282">
        <v>1994</v>
      </c>
      <c r="C1282">
        <v>4</v>
      </c>
      <c r="D1282">
        <v>5</v>
      </c>
      <c r="E1282">
        <v>38.986199999999997</v>
      </c>
      <c r="F1282">
        <f t="shared" si="19"/>
        <v>2.6198726399999996</v>
      </c>
    </row>
    <row r="1283" spans="1:6" x14ac:dyDescent="0.2">
      <c r="A1283">
        <v>502</v>
      </c>
      <c r="B1283">
        <v>1994</v>
      </c>
      <c r="C1283">
        <v>4</v>
      </c>
      <c r="D1283">
        <v>6</v>
      </c>
      <c r="E1283">
        <v>40.994799999999998</v>
      </c>
      <c r="F1283">
        <f t="shared" si="19"/>
        <v>2.7548505600000004</v>
      </c>
    </row>
    <row r="1284" spans="1:6" x14ac:dyDescent="0.2">
      <c r="A1284">
        <v>502</v>
      </c>
      <c r="B1284">
        <v>1994</v>
      </c>
      <c r="C1284">
        <v>4</v>
      </c>
      <c r="D1284">
        <v>7</v>
      </c>
      <c r="E1284">
        <v>47.504600000000003</v>
      </c>
      <c r="F1284">
        <f t="shared" si="19"/>
        <v>3.1923091200000009</v>
      </c>
    </row>
    <row r="1285" spans="1:6" x14ac:dyDescent="0.2">
      <c r="A1285">
        <v>502</v>
      </c>
      <c r="B1285">
        <v>1994</v>
      </c>
      <c r="C1285">
        <v>4</v>
      </c>
      <c r="D1285">
        <v>8</v>
      </c>
      <c r="E1285">
        <v>35.973300000000002</v>
      </c>
      <c r="F1285">
        <f t="shared" ref="F1285:F1348" si="20">(E1285*60*1.12)/1000</f>
        <v>2.4174057600000007</v>
      </c>
    </row>
    <row r="1286" spans="1:6" x14ac:dyDescent="0.2">
      <c r="A1286">
        <v>502</v>
      </c>
      <c r="B1286">
        <v>1994</v>
      </c>
      <c r="C1286">
        <v>4</v>
      </c>
      <c r="D1286">
        <v>9</v>
      </c>
      <c r="E1286">
        <v>34.521299999999997</v>
      </c>
      <c r="F1286">
        <f t="shared" si="20"/>
        <v>2.3198313600000002</v>
      </c>
    </row>
    <row r="1287" spans="1:6" x14ac:dyDescent="0.2">
      <c r="A1287">
        <v>502</v>
      </c>
      <c r="B1287">
        <v>1994</v>
      </c>
      <c r="C1287">
        <v>4</v>
      </c>
      <c r="D1287">
        <v>10</v>
      </c>
      <c r="E1287">
        <v>31.3995</v>
      </c>
      <c r="F1287">
        <f t="shared" si="20"/>
        <v>2.1100464000000003</v>
      </c>
    </row>
    <row r="1288" spans="1:6" x14ac:dyDescent="0.2">
      <c r="A1288">
        <v>502</v>
      </c>
      <c r="B1288">
        <v>1994</v>
      </c>
      <c r="C1288">
        <v>4</v>
      </c>
      <c r="D1288">
        <v>11</v>
      </c>
      <c r="E1288">
        <v>33.154000000000003</v>
      </c>
      <c r="F1288">
        <f t="shared" si="20"/>
        <v>2.2279488000000005</v>
      </c>
    </row>
    <row r="1289" spans="1:6" x14ac:dyDescent="0.2">
      <c r="A1289">
        <v>502</v>
      </c>
      <c r="B1289">
        <v>1994</v>
      </c>
      <c r="C1289">
        <v>4</v>
      </c>
      <c r="D1289">
        <v>12</v>
      </c>
      <c r="E1289">
        <v>32.137599999999999</v>
      </c>
      <c r="F1289">
        <f t="shared" si="20"/>
        <v>2.15964672</v>
      </c>
    </row>
    <row r="1290" spans="1:6" x14ac:dyDescent="0.2">
      <c r="A1290">
        <v>502</v>
      </c>
      <c r="B1290">
        <v>1994</v>
      </c>
      <c r="C1290">
        <v>4</v>
      </c>
      <c r="D1290">
        <v>13</v>
      </c>
      <c r="E1290">
        <v>39.567</v>
      </c>
      <c r="F1290">
        <f t="shared" si="20"/>
        <v>2.6589024000000006</v>
      </c>
    </row>
    <row r="1291" spans="1:6" x14ac:dyDescent="0.2">
      <c r="A1291">
        <v>502</v>
      </c>
      <c r="B1291">
        <v>1994</v>
      </c>
      <c r="C1291">
        <v>4</v>
      </c>
      <c r="D1291">
        <v>14</v>
      </c>
      <c r="E1291">
        <v>35.017400000000002</v>
      </c>
      <c r="F1291">
        <f t="shared" si="20"/>
        <v>2.3531692800000004</v>
      </c>
    </row>
    <row r="1292" spans="1:6" x14ac:dyDescent="0.2">
      <c r="A1292">
        <v>502</v>
      </c>
      <c r="B1292">
        <v>1995</v>
      </c>
      <c r="C1292">
        <v>1</v>
      </c>
      <c r="D1292">
        <v>1</v>
      </c>
      <c r="E1292">
        <v>26.595013500000004</v>
      </c>
      <c r="F1292">
        <f t="shared" si="20"/>
        <v>1.7871849072000006</v>
      </c>
    </row>
    <row r="1293" spans="1:6" x14ac:dyDescent="0.2">
      <c r="A1293">
        <v>502</v>
      </c>
      <c r="B1293">
        <v>1995</v>
      </c>
      <c r="C1293">
        <v>1</v>
      </c>
      <c r="D1293">
        <v>2</v>
      </c>
      <c r="E1293">
        <v>29.36143375</v>
      </c>
      <c r="F1293">
        <f t="shared" si="20"/>
        <v>1.9730883480000003</v>
      </c>
    </row>
    <row r="1294" spans="1:6" x14ac:dyDescent="0.2">
      <c r="A1294">
        <v>502</v>
      </c>
      <c r="B1294">
        <v>1995</v>
      </c>
      <c r="C1294">
        <v>1</v>
      </c>
      <c r="D1294">
        <v>3</v>
      </c>
      <c r="E1294">
        <v>28.747487999999997</v>
      </c>
      <c r="F1294">
        <f t="shared" si="20"/>
        <v>1.9318311936000001</v>
      </c>
    </row>
    <row r="1295" spans="1:6" x14ac:dyDescent="0.2">
      <c r="A1295">
        <v>502</v>
      </c>
      <c r="B1295">
        <v>1995</v>
      </c>
      <c r="C1295">
        <v>1</v>
      </c>
      <c r="D1295">
        <v>4</v>
      </c>
      <c r="E1295">
        <v>27.9186765</v>
      </c>
      <c r="F1295">
        <f t="shared" si="20"/>
        <v>1.8761350608000003</v>
      </c>
    </row>
    <row r="1296" spans="1:6" x14ac:dyDescent="0.2">
      <c r="A1296">
        <v>502</v>
      </c>
      <c r="B1296">
        <v>1995</v>
      </c>
      <c r="C1296">
        <v>1</v>
      </c>
      <c r="D1296">
        <v>5</v>
      </c>
      <c r="E1296">
        <v>40.168128000000003</v>
      </c>
      <c r="F1296">
        <f t="shared" si="20"/>
        <v>2.6992982016000004</v>
      </c>
    </row>
    <row r="1297" spans="1:6" x14ac:dyDescent="0.2">
      <c r="A1297">
        <v>502</v>
      </c>
      <c r="B1297">
        <v>1995</v>
      </c>
      <c r="C1297">
        <v>1</v>
      </c>
      <c r="D1297">
        <v>6</v>
      </c>
      <c r="E1297">
        <v>36.663610500000004</v>
      </c>
      <c r="F1297">
        <f t="shared" si="20"/>
        <v>2.4637946256000003</v>
      </c>
    </row>
    <row r="1298" spans="1:6" x14ac:dyDescent="0.2">
      <c r="A1298">
        <v>502</v>
      </c>
      <c r="B1298">
        <v>1995</v>
      </c>
      <c r="C1298">
        <v>1</v>
      </c>
      <c r="D1298">
        <v>7</v>
      </c>
      <c r="E1298">
        <v>46.533623125000005</v>
      </c>
      <c r="F1298">
        <f t="shared" si="20"/>
        <v>3.1270594740000011</v>
      </c>
    </row>
    <row r="1299" spans="1:6" x14ac:dyDescent="0.2">
      <c r="A1299">
        <v>502</v>
      </c>
      <c r="B1299">
        <v>1995</v>
      </c>
      <c r="C1299">
        <v>1</v>
      </c>
      <c r="D1299">
        <v>8</v>
      </c>
      <c r="E1299">
        <v>30.667007249999997</v>
      </c>
      <c r="F1299">
        <f t="shared" si="20"/>
        <v>2.0608228872000001</v>
      </c>
    </row>
    <row r="1300" spans="1:6" x14ac:dyDescent="0.2">
      <c r="A1300">
        <v>502</v>
      </c>
      <c r="B1300">
        <v>1995</v>
      </c>
      <c r="C1300">
        <v>1</v>
      </c>
      <c r="D1300">
        <v>9</v>
      </c>
      <c r="E1300">
        <v>38.602860999999997</v>
      </c>
      <c r="F1300">
        <f t="shared" si="20"/>
        <v>2.5941122592000001</v>
      </c>
    </row>
    <row r="1301" spans="1:6" x14ac:dyDescent="0.2">
      <c r="A1301">
        <v>502</v>
      </c>
      <c r="B1301">
        <v>1995</v>
      </c>
      <c r="C1301">
        <v>1</v>
      </c>
      <c r="D1301">
        <v>10</v>
      </c>
      <c r="E1301">
        <v>38.024360000000001</v>
      </c>
      <c r="F1301">
        <f t="shared" si="20"/>
        <v>2.5552369920000007</v>
      </c>
    </row>
    <row r="1302" spans="1:6" x14ac:dyDescent="0.2">
      <c r="A1302">
        <v>502</v>
      </c>
      <c r="B1302">
        <v>1995</v>
      </c>
      <c r="C1302">
        <v>1</v>
      </c>
      <c r="D1302">
        <v>11</v>
      </c>
      <c r="E1302">
        <v>38.524694999999987</v>
      </c>
      <c r="F1302">
        <f t="shared" si="20"/>
        <v>2.5888595039999998</v>
      </c>
    </row>
    <row r="1303" spans="1:6" x14ac:dyDescent="0.2">
      <c r="A1303">
        <v>502</v>
      </c>
      <c r="B1303">
        <v>1995</v>
      </c>
      <c r="C1303">
        <v>1</v>
      </c>
      <c r="D1303">
        <v>12</v>
      </c>
      <c r="E1303">
        <v>39.771125625000003</v>
      </c>
      <c r="F1303">
        <f t="shared" si="20"/>
        <v>2.6726196420000004</v>
      </c>
    </row>
    <row r="1304" spans="1:6" x14ac:dyDescent="0.2">
      <c r="A1304">
        <v>502</v>
      </c>
      <c r="B1304">
        <v>1995</v>
      </c>
      <c r="C1304">
        <v>1</v>
      </c>
      <c r="D1304">
        <v>13</v>
      </c>
      <c r="E1304">
        <v>40.272127500000003</v>
      </c>
      <c r="F1304">
        <f t="shared" si="20"/>
        <v>2.7062869680000001</v>
      </c>
    </row>
    <row r="1305" spans="1:6" x14ac:dyDescent="0.2">
      <c r="A1305">
        <v>502</v>
      </c>
      <c r="B1305">
        <v>1995</v>
      </c>
      <c r="C1305">
        <v>1</v>
      </c>
      <c r="D1305">
        <v>14</v>
      </c>
      <c r="E1305">
        <v>38.813568750000002</v>
      </c>
      <c r="F1305">
        <f t="shared" si="20"/>
        <v>2.6082718200000001</v>
      </c>
    </row>
    <row r="1306" spans="1:6" x14ac:dyDescent="0.2">
      <c r="A1306">
        <v>502</v>
      </c>
      <c r="B1306">
        <v>1995</v>
      </c>
      <c r="C1306">
        <v>2</v>
      </c>
      <c r="D1306">
        <v>1</v>
      </c>
      <c r="E1306">
        <v>23.365174249999995</v>
      </c>
      <c r="F1306">
        <f t="shared" si="20"/>
        <v>1.5701397095999998</v>
      </c>
    </row>
    <row r="1307" spans="1:6" x14ac:dyDescent="0.2">
      <c r="A1307">
        <v>502</v>
      </c>
      <c r="B1307">
        <v>1995</v>
      </c>
      <c r="C1307">
        <v>2</v>
      </c>
      <c r="D1307">
        <v>2</v>
      </c>
      <c r="E1307">
        <v>28.280125499999997</v>
      </c>
      <c r="F1307">
        <f t="shared" si="20"/>
        <v>1.9004244336</v>
      </c>
    </row>
    <row r="1308" spans="1:6" x14ac:dyDescent="0.2">
      <c r="A1308">
        <v>502</v>
      </c>
      <c r="B1308">
        <v>1995</v>
      </c>
      <c r="C1308">
        <v>2</v>
      </c>
      <c r="D1308">
        <v>3</v>
      </c>
      <c r="E1308">
        <v>27.667067999999997</v>
      </c>
      <c r="F1308">
        <f t="shared" si="20"/>
        <v>1.8592269696000001</v>
      </c>
    </row>
    <row r="1309" spans="1:6" x14ac:dyDescent="0.2">
      <c r="A1309">
        <v>502</v>
      </c>
      <c r="B1309">
        <v>1995</v>
      </c>
      <c r="C1309">
        <v>2</v>
      </c>
      <c r="D1309">
        <v>4</v>
      </c>
      <c r="E1309">
        <v>34.687354625000005</v>
      </c>
      <c r="F1309">
        <f t="shared" si="20"/>
        <v>2.3309902308000003</v>
      </c>
    </row>
    <row r="1310" spans="1:6" x14ac:dyDescent="0.2">
      <c r="A1310">
        <v>502</v>
      </c>
      <c r="B1310">
        <v>1995</v>
      </c>
      <c r="C1310">
        <v>2</v>
      </c>
      <c r="D1310">
        <v>5</v>
      </c>
      <c r="E1310">
        <v>35.703415</v>
      </c>
      <c r="F1310">
        <f t="shared" si="20"/>
        <v>2.3992694880000003</v>
      </c>
    </row>
    <row r="1311" spans="1:6" x14ac:dyDescent="0.2">
      <c r="A1311">
        <v>502</v>
      </c>
      <c r="B1311">
        <v>1995</v>
      </c>
      <c r="C1311">
        <v>2</v>
      </c>
      <c r="D1311">
        <v>6</v>
      </c>
      <c r="E1311">
        <v>46.478245000000001</v>
      </c>
      <c r="F1311">
        <f t="shared" si="20"/>
        <v>3.1233380640000004</v>
      </c>
    </row>
    <row r="1312" spans="1:6" x14ac:dyDescent="0.2">
      <c r="A1312">
        <v>502</v>
      </c>
      <c r="B1312">
        <v>1995</v>
      </c>
      <c r="C1312">
        <v>2</v>
      </c>
      <c r="D1312">
        <v>7</v>
      </c>
      <c r="E1312">
        <v>45.198862500000004</v>
      </c>
      <c r="F1312">
        <f t="shared" si="20"/>
        <v>3.0373635600000006</v>
      </c>
    </row>
    <row r="1313" spans="1:6" x14ac:dyDescent="0.2">
      <c r="A1313">
        <v>502</v>
      </c>
      <c r="B1313">
        <v>1995</v>
      </c>
      <c r="C1313">
        <v>2</v>
      </c>
      <c r="D1313">
        <v>8</v>
      </c>
      <c r="E1313">
        <v>34.256945249999994</v>
      </c>
      <c r="F1313">
        <f t="shared" si="20"/>
        <v>2.3020667208000001</v>
      </c>
    </row>
    <row r="1314" spans="1:6" x14ac:dyDescent="0.2">
      <c r="A1314">
        <v>502</v>
      </c>
      <c r="B1314">
        <v>1995</v>
      </c>
      <c r="C1314">
        <v>2</v>
      </c>
      <c r="D1314">
        <v>9</v>
      </c>
      <c r="E1314">
        <v>42.399336374999997</v>
      </c>
      <c r="F1314">
        <f t="shared" si="20"/>
        <v>2.8492354044000003</v>
      </c>
    </row>
    <row r="1315" spans="1:6" x14ac:dyDescent="0.2">
      <c r="A1315">
        <v>502</v>
      </c>
      <c r="B1315">
        <v>1995</v>
      </c>
      <c r="C1315">
        <v>2</v>
      </c>
      <c r="D1315">
        <v>10</v>
      </c>
      <c r="E1315">
        <v>44.597189999999998</v>
      </c>
      <c r="F1315">
        <f t="shared" si="20"/>
        <v>2.9969311680000006</v>
      </c>
    </row>
    <row r="1316" spans="1:6" x14ac:dyDescent="0.2">
      <c r="A1316">
        <v>502</v>
      </c>
      <c r="B1316">
        <v>1995</v>
      </c>
      <c r="C1316">
        <v>2</v>
      </c>
      <c r="D1316">
        <v>11</v>
      </c>
      <c r="E1316">
        <v>40.732427999999999</v>
      </c>
      <c r="F1316">
        <f t="shared" si="20"/>
        <v>2.7372191616000001</v>
      </c>
    </row>
    <row r="1317" spans="1:6" x14ac:dyDescent="0.2">
      <c r="A1317">
        <v>502</v>
      </c>
      <c r="B1317">
        <v>1995</v>
      </c>
      <c r="C1317">
        <v>2</v>
      </c>
      <c r="D1317">
        <v>12</v>
      </c>
      <c r="E1317">
        <v>44.263642499999989</v>
      </c>
      <c r="F1317">
        <f t="shared" si="20"/>
        <v>2.9745167759999998</v>
      </c>
    </row>
    <row r="1318" spans="1:6" x14ac:dyDescent="0.2">
      <c r="A1318">
        <v>502</v>
      </c>
      <c r="B1318">
        <v>1995</v>
      </c>
      <c r="C1318">
        <v>2</v>
      </c>
      <c r="D1318">
        <v>13</v>
      </c>
      <c r="E1318">
        <v>44.605576125000006</v>
      </c>
      <c r="F1318">
        <f t="shared" si="20"/>
        <v>2.9974947156000007</v>
      </c>
    </row>
    <row r="1319" spans="1:6" x14ac:dyDescent="0.2">
      <c r="A1319">
        <v>502</v>
      </c>
      <c r="B1319">
        <v>1995</v>
      </c>
      <c r="C1319">
        <v>2</v>
      </c>
      <c r="D1319">
        <v>14</v>
      </c>
      <c r="E1319">
        <v>45.097387500000004</v>
      </c>
      <c r="F1319">
        <f t="shared" si="20"/>
        <v>3.0305444400000008</v>
      </c>
    </row>
    <row r="1320" spans="1:6" x14ac:dyDescent="0.2">
      <c r="A1320">
        <v>502</v>
      </c>
      <c r="B1320">
        <v>1995</v>
      </c>
      <c r="C1320">
        <v>3</v>
      </c>
      <c r="D1320">
        <v>1</v>
      </c>
      <c r="E1320">
        <v>29.749362499999993</v>
      </c>
      <c r="F1320">
        <f t="shared" si="20"/>
        <v>1.9991571599999995</v>
      </c>
    </row>
    <row r="1321" spans="1:6" x14ac:dyDescent="0.2">
      <c r="A1321">
        <v>502</v>
      </c>
      <c r="B1321">
        <v>1995</v>
      </c>
      <c r="C1321">
        <v>3</v>
      </c>
      <c r="D1321">
        <v>2</v>
      </c>
      <c r="E1321">
        <v>28.9864575</v>
      </c>
      <c r="F1321">
        <f t="shared" si="20"/>
        <v>1.9478899439999999</v>
      </c>
    </row>
    <row r="1322" spans="1:6" x14ac:dyDescent="0.2">
      <c r="A1322">
        <v>502</v>
      </c>
      <c r="B1322">
        <v>1995</v>
      </c>
      <c r="C1322">
        <v>3</v>
      </c>
      <c r="D1322">
        <v>3</v>
      </c>
      <c r="E1322">
        <v>41.584471499999999</v>
      </c>
      <c r="F1322">
        <f t="shared" si="20"/>
        <v>2.7944764848000005</v>
      </c>
    </row>
    <row r="1323" spans="1:6" x14ac:dyDescent="0.2">
      <c r="A1323">
        <v>502</v>
      </c>
      <c r="B1323">
        <v>1995</v>
      </c>
      <c r="C1323">
        <v>3</v>
      </c>
      <c r="D1323">
        <v>4</v>
      </c>
      <c r="E1323">
        <v>47.438655000000004</v>
      </c>
      <c r="F1323">
        <f t="shared" si="20"/>
        <v>3.1878776160000002</v>
      </c>
    </row>
    <row r="1324" spans="1:6" x14ac:dyDescent="0.2">
      <c r="A1324">
        <v>502</v>
      </c>
      <c r="B1324">
        <v>1995</v>
      </c>
      <c r="C1324">
        <v>3</v>
      </c>
      <c r="D1324">
        <v>5</v>
      </c>
      <c r="E1324">
        <v>47.363064375000008</v>
      </c>
      <c r="F1324">
        <f t="shared" si="20"/>
        <v>3.1827979260000006</v>
      </c>
    </row>
    <row r="1325" spans="1:6" x14ac:dyDescent="0.2">
      <c r="A1325">
        <v>502</v>
      </c>
      <c r="B1325">
        <v>1995</v>
      </c>
      <c r="C1325">
        <v>3</v>
      </c>
      <c r="D1325">
        <v>6</v>
      </c>
      <c r="E1325">
        <v>42.552254250000004</v>
      </c>
      <c r="F1325">
        <f t="shared" si="20"/>
        <v>2.8595114856000006</v>
      </c>
    </row>
    <row r="1326" spans="1:6" x14ac:dyDescent="0.2">
      <c r="A1326">
        <v>502</v>
      </c>
      <c r="B1326">
        <v>1995</v>
      </c>
      <c r="C1326">
        <v>3</v>
      </c>
      <c r="D1326">
        <v>7</v>
      </c>
      <c r="E1326">
        <v>43.4700475</v>
      </c>
      <c r="F1326">
        <f t="shared" si="20"/>
        <v>2.9211871920000005</v>
      </c>
    </row>
    <row r="1327" spans="1:6" x14ac:dyDescent="0.2">
      <c r="A1327">
        <v>502</v>
      </c>
      <c r="B1327">
        <v>1995</v>
      </c>
      <c r="C1327">
        <v>3</v>
      </c>
      <c r="D1327">
        <v>8</v>
      </c>
      <c r="E1327">
        <v>42.88509775</v>
      </c>
      <c r="F1327">
        <f t="shared" si="20"/>
        <v>2.8818785688000004</v>
      </c>
    </row>
    <row r="1328" spans="1:6" x14ac:dyDescent="0.2">
      <c r="A1328">
        <v>502</v>
      </c>
      <c r="B1328">
        <v>1995</v>
      </c>
      <c r="C1328">
        <v>3</v>
      </c>
      <c r="D1328">
        <v>9</v>
      </c>
      <c r="E1328">
        <v>44.2687685</v>
      </c>
      <c r="F1328">
        <f t="shared" si="20"/>
        <v>2.9748612432000003</v>
      </c>
    </row>
    <row r="1329" spans="1:6" x14ac:dyDescent="0.2">
      <c r="A1329">
        <v>502</v>
      </c>
      <c r="B1329">
        <v>1995</v>
      </c>
      <c r="C1329">
        <v>3</v>
      </c>
      <c r="D1329">
        <v>10</v>
      </c>
      <c r="E1329">
        <v>44.147379374999993</v>
      </c>
      <c r="F1329">
        <f t="shared" si="20"/>
        <v>2.9667038939999997</v>
      </c>
    </row>
    <row r="1330" spans="1:6" x14ac:dyDescent="0.2">
      <c r="A1330">
        <v>502</v>
      </c>
      <c r="B1330">
        <v>1995</v>
      </c>
      <c r="C1330">
        <v>3</v>
      </c>
      <c r="D1330">
        <v>11</v>
      </c>
      <c r="E1330">
        <v>46.41508575000001</v>
      </c>
      <c r="F1330">
        <f t="shared" si="20"/>
        <v>3.1190937624000012</v>
      </c>
    </row>
    <row r="1331" spans="1:6" x14ac:dyDescent="0.2">
      <c r="A1331">
        <v>502</v>
      </c>
      <c r="B1331">
        <v>1995</v>
      </c>
      <c r="C1331">
        <v>3</v>
      </c>
      <c r="D1331">
        <v>12</v>
      </c>
      <c r="E1331">
        <v>43.307151250000011</v>
      </c>
      <c r="F1331">
        <f t="shared" si="20"/>
        <v>2.9102405640000004</v>
      </c>
    </row>
    <row r="1332" spans="1:6" x14ac:dyDescent="0.2">
      <c r="A1332">
        <v>502</v>
      </c>
      <c r="B1332">
        <v>1995</v>
      </c>
      <c r="C1332">
        <v>3</v>
      </c>
      <c r="D1332">
        <v>13</v>
      </c>
      <c r="E1332">
        <v>49.293034999999996</v>
      </c>
      <c r="F1332">
        <f t="shared" si="20"/>
        <v>3.3124919519999998</v>
      </c>
    </row>
    <row r="1333" spans="1:6" x14ac:dyDescent="0.2">
      <c r="A1333">
        <v>502</v>
      </c>
      <c r="B1333">
        <v>1995</v>
      </c>
      <c r="C1333">
        <v>3</v>
      </c>
      <c r="D1333">
        <v>14</v>
      </c>
      <c r="E1333">
        <v>42.736166000000004</v>
      </c>
      <c r="F1333">
        <f t="shared" si="20"/>
        <v>2.8718703552000004</v>
      </c>
    </row>
    <row r="1334" spans="1:6" x14ac:dyDescent="0.2">
      <c r="A1334">
        <v>502</v>
      </c>
      <c r="B1334">
        <v>1995</v>
      </c>
      <c r="C1334">
        <v>4</v>
      </c>
      <c r="D1334">
        <v>1</v>
      </c>
      <c r="E1334">
        <v>32.561625250000006</v>
      </c>
      <c r="F1334">
        <f t="shared" si="20"/>
        <v>2.1881412168000005</v>
      </c>
    </row>
    <row r="1335" spans="1:6" x14ac:dyDescent="0.2">
      <c r="A1335">
        <v>502</v>
      </c>
      <c r="B1335">
        <v>1995</v>
      </c>
      <c r="C1335">
        <v>4</v>
      </c>
      <c r="D1335">
        <v>2</v>
      </c>
      <c r="E1335">
        <v>30.917254499999999</v>
      </c>
      <c r="F1335">
        <f t="shared" si="20"/>
        <v>2.0776395023999998</v>
      </c>
    </row>
    <row r="1336" spans="1:6" x14ac:dyDescent="0.2">
      <c r="A1336">
        <v>502</v>
      </c>
      <c r="B1336">
        <v>1995</v>
      </c>
      <c r="C1336">
        <v>4</v>
      </c>
      <c r="D1336">
        <v>3</v>
      </c>
      <c r="E1336">
        <v>38.608589250000001</v>
      </c>
      <c r="F1336">
        <f t="shared" si="20"/>
        <v>2.5944971976</v>
      </c>
    </row>
    <row r="1337" spans="1:6" x14ac:dyDescent="0.2">
      <c r="A1337">
        <v>502</v>
      </c>
      <c r="B1337">
        <v>1995</v>
      </c>
      <c r="C1337">
        <v>4</v>
      </c>
      <c r="D1337">
        <v>4</v>
      </c>
      <c r="E1337">
        <v>41.398681499999995</v>
      </c>
      <c r="F1337">
        <f t="shared" si="20"/>
        <v>2.7819913968000001</v>
      </c>
    </row>
    <row r="1338" spans="1:6" x14ac:dyDescent="0.2">
      <c r="A1338">
        <v>502</v>
      </c>
      <c r="B1338">
        <v>1995</v>
      </c>
      <c r="C1338">
        <v>4</v>
      </c>
      <c r="D1338">
        <v>5</v>
      </c>
      <c r="E1338">
        <v>42.189050750000007</v>
      </c>
      <c r="F1338">
        <f t="shared" si="20"/>
        <v>2.8351042104000008</v>
      </c>
    </row>
    <row r="1339" spans="1:6" x14ac:dyDescent="0.2">
      <c r="A1339">
        <v>502</v>
      </c>
      <c r="B1339">
        <v>1995</v>
      </c>
      <c r="C1339">
        <v>4</v>
      </c>
      <c r="D1339">
        <v>6</v>
      </c>
      <c r="E1339">
        <v>48.197023874999992</v>
      </c>
      <c r="F1339">
        <f t="shared" si="20"/>
        <v>3.2388400043999996</v>
      </c>
    </row>
    <row r="1340" spans="1:6" x14ac:dyDescent="0.2">
      <c r="A1340">
        <v>502</v>
      </c>
      <c r="B1340">
        <v>1995</v>
      </c>
      <c r="C1340">
        <v>4</v>
      </c>
      <c r="D1340">
        <v>7</v>
      </c>
      <c r="E1340">
        <v>48.622793999999992</v>
      </c>
      <c r="F1340">
        <f t="shared" si="20"/>
        <v>3.2674517567999994</v>
      </c>
    </row>
    <row r="1341" spans="1:6" x14ac:dyDescent="0.2">
      <c r="A1341">
        <v>502</v>
      </c>
      <c r="B1341">
        <v>1995</v>
      </c>
      <c r="C1341">
        <v>4</v>
      </c>
      <c r="D1341">
        <v>8</v>
      </c>
      <c r="E1341">
        <v>36.241719250000003</v>
      </c>
      <c r="F1341">
        <f t="shared" si="20"/>
        <v>2.4354435336000004</v>
      </c>
    </row>
    <row r="1342" spans="1:6" x14ac:dyDescent="0.2">
      <c r="A1342">
        <v>502</v>
      </c>
      <c r="B1342">
        <v>1995</v>
      </c>
      <c r="C1342">
        <v>4</v>
      </c>
      <c r="D1342">
        <v>9</v>
      </c>
      <c r="E1342">
        <v>42.594584999999995</v>
      </c>
      <c r="F1342">
        <f t="shared" si="20"/>
        <v>2.8623561119999996</v>
      </c>
    </row>
    <row r="1343" spans="1:6" x14ac:dyDescent="0.2">
      <c r="A1343">
        <v>502</v>
      </c>
      <c r="B1343">
        <v>1995</v>
      </c>
      <c r="C1343">
        <v>4</v>
      </c>
      <c r="D1343">
        <v>10</v>
      </c>
      <c r="E1343">
        <v>44.19420499999999</v>
      </c>
      <c r="F1343">
        <f t="shared" si="20"/>
        <v>2.9698505759999994</v>
      </c>
    </row>
    <row r="1344" spans="1:6" x14ac:dyDescent="0.2">
      <c r="A1344">
        <v>502</v>
      </c>
      <c r="B1344">
        <v>1995</v>
      </c>
      <c r="C1344">
        <v>4</v>
      </c>
      <c r="D1344">
        <v>11</v>
      </c>
      <c r="E1344">
        <v>38.970537375000013</v>
      </c>
      <c r="F1344">
        <f t="shared" si="20"/>
        <v>2.6188201116000007</v>
      </c>
    </row>
    <row r="1345" spans="1:6" x14ac:dyDescent="0.2">
      <c r="A1345">
        <v>502</v>
      </c>
      <c r="B1345">
        <v>1995</v>
      </c>
      <c r="C1345">
        <v>4</v>
      </c>
      <c r="D1345">
        <v>12</v>
      </c>
      <c r="E1345">
        <v>45.26943575</v>
      </c>
      <c r="F1345">
        <f t="shared" si="20"/>
        <v>3.0421060824000006</v>
      </c>
    </row>
    <row r="1346" spans="1:6" x14ac:dyDescent="0.2">
      <c r="A1346">
        <v>502</v>
      </c>
      <c r="B1346">
        <v>1995</v>
      </c>
      <c r="C1346">
        <v>4</v>
      </c>
      <c r="D1346">
        <v>13</v>
      </c>
      <c r="E1346">
        <v>43.919933749999998</v>
      </c>
      <c r="F1346">
        <f t="shared" si="20"/>
        <v>2.9514195480000001</v>
      </c>
    </row>
    <row r="1347" spans="1:6" x14ac:dyDescent="0.2">
      <c r="A1347">
        <v>502</v>
      </c>
      <c r="B1347">
        <v>1995</v>
      </c>
      <c r="C1347">
        <v>4</v>
      </c>
      <c r="D1347">
        <v>14</v>
      </c>
      <c r="E1347">
        <v>42.971370749999998</v>
      </c>
      <c r="F1347">
        <f t="shared" si="20"/>
        <v>2.8876761144</v>
      </c>
    </row>
    <row r="1348" spans="1:6" x14ac:dyDescent="0.2">
      <c r="A1348">
        <v>502</v>
      </c>
      <c r="B1348">
        <v>1996</v>
      </c>
      <c r="C1348">
        <v>1</v>
      </c>
      <c r="D1348">
        <v>1</v>
      </c>
      <c r="E1348">
        <v>17.987756707317072</v>
      </c>
      <c r="F1348">
        <f t="shared" si="20"/>
        <v>1.2087772507317072</v>
      </c>
    </row>
    <row r="1349" spans="1:6" x14ac:dyDescent="0.2">
      <c r="A1349">
        <v>502</v>
      </c>
      <c r="B1349">
        <v>1996</v>
      </c>
      <c r="C1349">
        <v>1</v>
      </c>
      <c r="D1349">
        <v>2</v>
      </c>
      <c r="E1349">
        <v>8.2659416158536576</v>
      </c>
      <c r="F1349">
        <f t="shared" ref="F1349:F1412" si="21">(E1349*60*1.12)/1000</f>
        <v>0.55547127658536577</v>
      </c>
    </row>
    <row r="1350" spans="1:6" x14ac:dyDescent="0.2">
      <c r="A1350">
        <v>502</v>
      </c>
      <c r="B1350">
        <v>1996</v>
      </c>
      <c r="C1350">
        <v>1</v>
      </c>
      <c r="D1350">
        <v>3</v>
      </c>
      <c r="E1350">
        <v>22.365005487804876</v>
      </c>
      <c r="F1350">
        <f t="shared" si="21"/>
        <v>1.5029283687804877</v>
      </c>
    </row>
    <row r="1351" spans="1:6" x14ac:dyDescent="0.2">
      <c r="A1351">
        <v>502</v>
      </c>
      <c r="B1351">
        <v>1996</v>
      </c>
      <c r="C1351">
        <v>1</v>
      </c>
      <c r="D1351">
        <v>4</v>
      </c>
      <c r="E1351">
        <v>21.946006097560979</v>
      </c>
      <c r="F1351">
        <f t="shared" si="21"/>
        <v>1.4747716097560979</v>
      </c>
    </row>
    <row r="1352" spans="1:6" x14ac:dyDescent="0.2">
      <c r="A1352">
        <v>502</v>
      </c>
      <c r="B1352">
        <v>1996</v>
      </c>
      <c r="C1352">
        <v>1</v>
      </c>
      <c r="D1352">
        <v>5</v>
      </c>
      <c r="E1352">
        <v>30.936084756097557</v>
      </c>
      <c r="F1352">
        <f t="shared" si="21"/>
        <v>2.0789048956097558</v>
      </c>
    </row>
    <row r="1353" spans="1:6" x14ac:dyDescent="0.2">
      <c r="A1353">
        <v>502</v>
      </c>
      <c r="B1353">
        <v>1996</v>
      </c>
      <c r="C1353">
        <v>1</v>
      </c>
      <c r="D1353">
        <v>6</v>
      </c>
      <c r="E1353">
        <v>27.092195121951224</v>
      </c>
      <c r="F1353">
        <f t="shared" si="21"/>
        <v>1.8205955121951225</v>
      </c>
    </row>
    <row r="1354" spans="1:6" x14ac:dyDescent="0.2">
      <c r="A1354">
        <v>502</v>
      </c>
      <c r="B1354">
        <v>1996</v>
      </c>
      <c r="C1354">
        <v>1</v>
      </c>
      <c r="D1354">
        <v>7</v>
      </c>
      <c r="E1354">
        <v>34.802403658536583</v>
      </c>
      <c r="F1354">
        <f t="shared" si="21"/>
        <v>2.3387215258536584</v>
      </c>
    </row>
    <row r="1355" spans="1:6" x14ac:dyDescent="0.2">
      <c r="A1355">
        <v>502</v>
      </c>
      <c r="B1355">
        <v>1996</v>
      </c>
      <c r="C1355">
        <v>1</v>
      </c>
      <c r="D1355">
        <v>8</v>
      </c>
      <c r="E1355">
        <v>17.24659481707317</v>
      </c>
      <c r="F1355">
        <f t="shared" si="21"/>
        <v>1.1589711717073172</v>
      </c>
    </row>
    <row r="1356" spans="1:6" x14ac:dyDescent="0.2">
      <c r="A1356">
        <v>502</v>
      </c>
      <c r="B1356">
        <v>1996</v>
      </c>
      <c r="C1356">
        <v>1</v>
      </c>
      <c r="D1356">
        <v>9</v>
      </c>
      <c r="E1356">
        <v>29.770279268292686</v>
      </c>
      <c r="F1356">
        <f t="shared" si="21"/>
        <v>2.0005627668292685</v>
      </c>
    </row>
    <row r="1357" spans="1:6" x14ac:dyDescent="0.2">
      <c r="A1357">
        <v>502</v>
      </c>
      <c r="B1357">
        <v>1996</v>
      </c>
      <c r="C1357">
        <v>1</v>
      </c>
      <c r="D1357">
        <v>10</v>
      </c>
      <c r="E1357">
        <v>31.746176067073169</v>
      </c>
      <c r="F1357">
        <f t="shared" si="21"/>
        <v>2.1333430317073172</v>
      </c>
    </row>
    <row r="1358" spans="1:6" x14ac:dyDescent="0.2">
      <c r="A1358">
        <v>502</v>
      </c>
      <c r="B1358">
        <v>1996</v>
      </c>
      <c r="C1358">
        <v>1</v>
      </c>
      <c r="D1358">
        <v>11</v>
      </c>
      <c r="E1358">
        <v>38.671231097560977</v>
      </c>
      <c r="F1358">
        <f t="shared" si="21"/>
        <v>2.5987067297560982</v>
      </c>
    </row>
    <row r="1359" spans="1:6" x14ac:dyDescent="0.2">
      <c r="A1359">
        <v>502</v>
      </c>
      <c r="B1359">
        <v>1996</v>
      </c>
      <c r="C1359">
        <v>1</v>
      </c>
      <c r="D1359">
        <v>12</v>
      </c>
      <c r="E1359">
        <v>36.433173780487799</v>
      </c>
      <c r="F1359">
        <f t="shared" si="21"/>
        <v>2.4483092780487805</v>
      </c>
    </row>
    <row r="1360" spans="1:6" x14ac:dyDescent="0.2">
      <c r="A1360">
        <v>502</v>
      </c>
      <c r="B1360">
        <v>1996</v>
      </c>
      <c r="C1360">
        <v>1</v>
      </c>
      <c r="D1360">
        <v>13</v>
      </c>
      <c r="E1360">
        <v>38.445573475609756</v>
      </c>
      <c r="F1360">
        <f t="shared" si="21"/>
        <v>2.5835425375609757</v>
      </c>
    </row>
    <row r="1361" spans="1:6" x14ac:dyDescent="0.2">
      <c r="A1361">
        <v>502</v>
      </c>
      <c r="B1361">
        <v>1996</v>
      </c>
      <c r="C1361">
        <v>1</v>
      </c>
      <c r="D1361">
        <v>14</v>
      </c>
      <c r="E1361">
        <v>28.737186432926823</v>
      </c>
      <c r="F1361">
        <f t="shared" si="21"/>
        <v>1.9311389282926827</v>
      </c>
    </row>
    <row r="1362" spans="1:6" x14ac:dyDescent="0.2">
      <c r="A1362">
        <v>502</v>
      </c>
      <c r="B1362">
        <v>1996</v>
      </c>
      <c r="C1362">
        <v>2</v>
      </c>
      <c r="D1362">
        <v>1</v>
      </c>
      <c r="E1362">
        <v>15.847772103658537</v>
      </c>
      <c r="F1362">
        <f t="shared" si="21"/>
        <v>1.0649702853658536</v>
      </c>
    </row>
    <row r="1363" spans="1:6" x14ac:dyDescent="0.2">
      <c r="A1363">
        <v>502</v>
      </c>
      <c r="B1363">
        <v>1996</v>
      </c>
      <c r="C1363">
        <v>2</v>
      </c>
      <c r="D1363">
        <v>2</v>
      </c>
      <c r="E1363">
        <v>20.576455792682925</v>
      </c>
      <c r="F1363">
        <f t="shared" si="21"/>
        <v>1.3827378292682926</v>
      </c>
    </row>
    <row r="1364" spans="1:6" x14ac:dyDescent="0.2">
      <c r="A1364">
        <v>502</v>
      </c>
      <c r="B1364">
        <v>1996</v>
      </c>
      <c r="C1364">
        <v>2</v>
      </c>
      <c r="D1364">
        <v>3</v>
      </c>
      <c r="E1364">
        <v>21.972124390243899</v>
      </c>
      <c r="F1364">
        <f t="shared" si="21"/>
        <v>1.4765267590243902</v>
      </c>
    </row>
    <row r="1365" spans="1:6" x14ac:dyDescent="0.2">
      <c r="A1365">
        <v>502</v>
      </c>
      <c r="B1365">
        <v>1996</v>
      </c>
      <c r="C1365">
        <v>2</v>
      </c>
      <c r="D1365">
        <v>4</v>
      </c>
      <c r="E1365">
        <v>20.051765853658537</v>
      </c>
      <c r="F1365">
        <f t="shared" si="21"/>
        <v>1.3474786653658539</v>
      </c>
    </row>
    <row r="1366" spans="1:6" x14ac:dyDescent="0.2">
      <c r="A1366">
        <v>502</v>
      </c>
      <c r="B1366">
        <v>1996</v>
      </c>
      <c r="C1366">
        <v>2</v>
      </c>
      <c r="D1366">
        <v>5</v>
      </c>
      <c r="E1366">
        <v>32.661275457317068</v>
      </c>
      <c r="F1366">
        <f t="shared" si="21"/>
        <v>2.1948377107317074</v>
      </c>
    </row>
    <row r="1367" spans="1:6" x14ac:dyDescent="0.2">
      <c r="A1367">
        <v>502</v>
      </c>
      <c r="B1367">
        <v>1996</v>
      </c>
      <c r="C1367">
        <v>2</v>
      </c>
      <c r="D1367">
        <v>6</v>
      </c>
      <c r="E1367">
        <v>39.522731707317071</v>
      </c>
      <c r="F1367">
        <f t="shared" si="21"/>
        <v>2.6559275707317074</v>
      </c>
    </row>
    <row r="1368" spans="1:6" x14ac:dyDescent="0.2">
      <c r="A1368">
        <v>502</v>
      </c>
      <c r="B1368">
        <v>1996</v>
      </c>
      <c r="C1368">
        <v>2</v>
      </c>
      <c r="D1368">
        <v>7</v>
      </c>
      <c r="E1368">
        <v>39.412522103658532</v>
      </c>
      <c r="F1368">
        <f t="shared" si="21"/>
        <v>2.6485214853658534</v>
      </c>
    </row>
    <row r="1369" spans="1:6" x14ac:dyDescent="0.2">
      <c r="A1369">
        <v>502</v>
      </c>
      <c r="B1369">
        <v>1996</v>
      </c>
      <c r="C1369">
        <v>2</v>
      </c>
      <c r="D1369">
        <v>8</v>
      </c>
      <c r="E1369">
        <v>13.463758536585367</v>
      </c>
      <c r="F1369">
        <f t="shared" si="21"/>
        <v>0.90476457365853669</v>
      </c>
    </row>
    <row r="1370" spans="1:6" x14ac:dyDescent="0.2">
      <c r="A1370">
        <v>502</v>
      </c>
      <c r="B1370">
        <v>1996</v>
      </c>
      <c r="C1370">
        <v>2</v>
      </c>
      <c r="D1370">
        <v>9</v>
      </c>
      <c r="E1370">
        <v>38.816652439024388</v>
      </c>
      <c r="F1370">
        <f t="shared" si="21"/>
        <v>2.608479043902439</v>
      </c>
    </row>
    <row r="1371" spans="1:6" x14ac:dyDescent="0.2">
      <c r="A1371">
        <v>502</v>
      </c>
      <c r="B1371">
        <v>1996</v>
      </c>
      <c r="C1371">
        <v>2</v>
      </c>
      <c r="D1371">
        <v>10</v>
      </c>
      <c r="E1371">
        <v>35.808917073170733</v>
      </c>
      <c r="F1371">
        <f t="shared" si="21"/>
        <v>2.4063592273170733</v>
      </c>
    </row>
    <row r="1372" spans="1:6" x14ac:dyDescent="0.2">
      <c r="A1372">
        <v>502</v>
      </c>
      <c r="B1372">
        <v>1996</v>
      </c>
      <c r="C1372">
        <v>2</v>
      </c>
      <c r="D1372">
        <v>11</v>
      </c>
      <c r="E1372">
        <v>35.049531402439023</v>
      </c>
      <c r="F1372">
        <f t="shared" si="21"/>
        <v>2.3553285102439028</v>
      </c>
    </row>
    <row r="1373" spans="1:6" x14ac:dyDescent="0.2">
      <c r="A1373">
        <v>502</v>
      </c>
      <c r="B1373">
        <v>1996</v>
      </c>
      <c r="C1373">
        <v>2</v>
      </c>
      <c r="D1373">
        <v>12</v>
      </c>
      <c r="E1373">
        <v>39.614643750000006</v>
      </c>
      <c r="F1373">
        <f t="shared" si="21"/>
        <v>2.6621040600000008</v>
      </c>
    </row>
    <row r="1374" spans="1:6" x14ac:dyDescent="0.2">
      <c r="A1374">
        <v>502</v>
      </c>
      <c r="B1374">
        <v>1996</v>
      </c>
      <c r="C1374">
        <v>2</v>
      </c>
      <c r="D1374">
        <v>13</v>
      </c>
      <c r="E1374">
        <v>40.665609908536581</v>
      </c>
      <c r="F1374">
        <f t="shared" si="21"/>
        <v>2.7327289858536585</v>
      </c>
    </row>
    <row r="1375" spans="1:6" x14ac:dyDescent="0.2">
      <c r="A1375">
        <v>502</v>
      </c>
      <c r="B1375">
        <v>1996</v>
      </c>
      <c r="C1375">
        <v>2</v>
      </c>
      <c r="D1375">
        <v>14</v>
      </c>
      <c r="E1375">
        <v>37.580515701219511</v>
      </c>
      <c r="F1375">
        <f t="shared" si="21"/>
        <v>2.5254106551219517</v>
      </c>
    </row>
    <row r="1376" spans="1:6" x14ac:dyDescent="0.2">
      <c r="A1376">
        <v>502</v>
      </c>
      <c r="B1376">
        <v>1996</v>
      </c>
      <c r="C1376">
        <v>3</v>
      </c>
      <c r="D1376">
        <v>1</v>
      </c>
      <c r="E1376">
        <v>15.762610975609755</v>
      </c>
      <c r="F1376">
        <f t="shared" si="21"/>
        <v>1.0592474575609756</v>
      </c>
    </row>
    <row r="1377" spans="1:6" x14ac:dyDescent="0.2">
      <c r="A1377">
        <v>502</v>
      </c>
      <c r="B1377">
        <v>1996</v>
      </c>
      <c r="C1377">
        <v>3</v>
      </c>
      <c r="D1377">
        <v>2</v>
      </c>
      <c r="E1377">
        <v>20.203772103658533</v>
      </c>
      <c r="F1377">
        <f t="shared" si="21"/>
        <v>1.3576934853658535</v>
      </c>
    </row>
    <row r="1378" spans="1:6" x14ac:dyDescent="0.2">
      <c r="A1378">
        <v>502</v>
      </c>
      <c r="B1378">
        <v>1996</v>
      </c>
      <c r="C1378">
        <v>3</v>
      </c>
      <c r="D1378">
        <v>3</v>
      </c>
      <c r="E1378">
        <v>26.678360365853656</v>
      </c>
      <c r="F1378">
        <f t="shared" si="21"/>
        <v>1.7927858165853658</v>
      </c>
    </row>
    <row r="1379" spans="1:6" x14ac:dyDescent="0.2">
      <c r="A1379">
        <v>502</v>
      </c>
      <c r="B1379">
        <v>1996</v>
      </c>
      <c r="C1379">
        <v>3</v>
      </c>
      <c r="D1379">
        <v>4</v>
      </c>
      <c r="E1379">
        <v>34.953063414634144</v>
      </c>
      <c r="F1379">
        <f t="shared" si="21"/>
        <v>2.3488458614634147</v>
      </c>
    </row>
    <row r="1380" spans="1:6" x14ac:dyDescent="0.2">
      <c r="A1380">
        <v>502</v>
      </c>
      <c r="B1380">
        <v>1996</v>
      </c>
      <c r="C1380">
        <v>3</v>
      </c>
      <c r="D1380">
        <v>5</v>
      </c>
      <c r="E1380">
        <v>26.662165548780482</v>
      </c>
      <c r="F1380">
        <f t="shared" si="21"/>
        <v>1.7916975248780487</v>
      </c>
    </row>
    <row r="1381" spans="1:6" x14ac:dyDescent="0.2">
      <c r="A1381">
        <v>502</v>
      </c>
      <c r="B1381">
        <v>1996</v>
      </c>
      <c r="C1381">
        <v>3</v>
      </c>
      <c r="D1381">
        <v>6</v>
      </c>
      <c r="E1381">
        <v>36.942628048780485</v>
      </c>
      <c r="F1381">
        <f t="shared" si="21"/>
        <v>2.4825446048780488</v>
      </c>
    </row>
    <row r="1382" spans="1:6" x14ac:dyDescent="0.2">
      <c r="A1382">
        <v>502</v>
      </c>
      <c r="B1382">
        <v>1996</v>
      </c>
      <c r="C1382">
        <v>3</v>
      </c>
      <c r="D1382">
        <v>7</v>
      </c>
      <c r="E1382">
        <v>40.004592073170734</v>
      </c>
      <c r="F1382">
        <f t="shared" si="21"/>
        <v>2.6883085873170733</v>
      </c>
    </row>
    <row r="1383" spans="1:6" x14ac:dyDescent="0.2">
      <c r="A1383">
        <v>502</v>
      </c>
      <c r="B1383">
        <v>1996</v>
      </c>
      <c r="C1383">
        <v>3</v>
      </c>
      <c r="D1383">
        <v>8</v>
      </c>
      <c r="E1383">
        <v>39.847218292682925</v>
      </c>
      <c r="F1383">
        <f t="shared" si="21"/>
        <v>2.6777330692682932</v>
      </c>
    </row>
    <row r="1384" spans="1:6" x14ac:dyDescent="0.2">
      <c r="A1384">
        <v>502</v>
      </c>
      <c r="B1384">
        <v>1996</v>
      </c>
      <c r="C1384">
        <v>3</v>
      </c>
      <c r="D1384">
        <v>9</v>
      </c>
      <c r="E1384">
        <v>27.353082926829266</v>
      </c>
      <c r="F1384">
        <f t="shared" si="21"/>
        <v>1.8381271726829271</v>
      </c>
    </row>
    <row r="1385" spans="1:6" x14ac:dyDescent="0.2">
      <c r="A1385">
        <v>502</v>
      </c>
      <c r="B1385">
        <v>1996</v>
      </c>
      <c r="C1385">
        <v>3</v>
      </c>
      <c r="D1385">
        <v>10</v>
      </c>
      <c r="E1385">
        <v>40.815365853658541</v>
      </c>
      <c r="F1385">
        <f t="shared" si="21"/>
        <v>2.7427925853658541</v>
      </c>
    </row>
    <row r="1386" spans="1:6" x14ac:dyDescent="0.2">
      <c r="A1386">
        <v>502</v>
      </c>
      <c r="B1386">
        <v>1996</v>
      </c>
      <c r="C1386">
        <v>3</v>
      </c>
      <c r="D1386">
        <v>11</v>
      </c>
      <c r="E1386">
        <v>42.058198170731721</v>
      </c>
      <c r="F1386">
        <f t="shared" si="21"/>
        <v>2.8263109170731719</v>
      </c>
    </row>
    <row r="1387" spans="1:6" x14ac:dyDescent="0.2">
      <c r="A1387">
        <v>502</v>
      </c>
      <c r="B1387">
        <v>1996</v>
      </c>
      <c r="C1387">
        <v>3</v>
      </c>
      <c r="D1387">
        <v>12</v>
      </c>
      <c r="E1387">
        <v>25.88265625</v>
      </c>
      <c r="F1387">
        <f t="shared" si="21"/>
        <v>1.7393144999999999</v>
      </c>
    </row>
    <row r="1388" spans="1:6" x14ac:dyDescent="0.2">
      <c r="A1388">
        <v>502</v>
      </c>
      <c r="B1388">
        <v>1996</v>
      </c>
      <c r="C1388">
        <v>3</v>
      </c>
      <c r="D1388">
        <v>13</v>
      </c>
      <c r="E1388">
        <v>24.298164939024389</v>
      </c>
      <c r="F1388">
        <f t="shared" si="21"/>
        <v>1.6328366839024391</v>
      </c>
    </row>
    <row r="1389" spans="1:6" x14ac:dyDescent="0.2">
      <c r="A1389">
        <v>502</v>
      </c>
      <c r="B1389">
        <v>1996</v>
      </c>
      <c r="C1389">
        <v>3</v>
      </c>
      <c r="D1389">
        <v>14</v>
      </c>
      <c r="E1389">
        <v>17.39389756097561</v>
      </c>
      <c r="F1389">
        <f t="shared" si="21"/>
        <v>1.1688699160975609</v>
      </c>
    </row>
    <row r="1390" spans="1:6" x14ac:dyDescent="0.2">
      <c r="A1390">
        <v>502</v>
      </c>
      <c r="B1390">
        <v>1996</v>
      </c>
      <c r="C1390">
        <v>4</v>
      </c>
      <c r="D1390">
        <v>1</v>
      </c>
      <c r="E1390">
        <v>21.261120274390244</v>
      </c>
      <c r="F1390">
        <f t="shared" si="21"/>
        <v>1.4287472824390246</v>
      </c>
    </row>
    <row r="1391" spans="1:6" x14ac:dyDescent="0.2">
      <c r="A1391">
        <v>502</v>
      </c>
      <c r="B1391">
        <v>1996</v>
      </c>
      <c r="C1391">
        <v>4</v>
      </c>
      <c r="D1391">
        <v>2</v>
      </c>
      <c r="E1391">
        <v>23.008445121951219</v>
      </c>
      <c r="F1391">
        <f t="shared" si="21"/>
        <v>1.5461675121951222</v>
      </c>
    </row>
    <row r="1392" spans="1:6" x14ac:dyDescent="0.2">
      <c r="A1392">
        <v>502</v>
      </c>
      <c r="B1392">
        <v>1996</v>
      </c>
      <c r="C1392">
        <v>4</v>
      </c>
      <c r="D1392">
        <v>3</v>
      </c>
      <c r="E1392">
        <v>24.300267682926826</v>
      </c>
      <c r="F1392">
        <f t="shared" si="21"/>
        <v>1.6329779882926829</v>
      </c>
    </row>
    <row r="1393" spans="1:6" x14ac:dyDescent="0.2">
      <c r="A1393">
        <v>502</v>
      </c>
      <c r="B1393">
        <v>1996</v>
      </c>
      <c r="C1393">
        <v>4</v>
      </c>
      <c r="D1393">
        <v>4</v>
      </c>
      <c r="E1393">
        <v>32.205846951219513</v>
      </c>
      <c r="F1393">
        <f t="shared" si="21"/>
        <v>2.1642329151219513</v>
      </c>
    </row>
    <row r="1394" spans="1:6" x14ac:dyDescent="0.2">
      <c r="A1394">
        <v>502</v>
      </c>
      <c r="B1394">
        <v>1996</v>
      </c>
      <c r="C1394">
        <v>4</v>
      </c>
      <c r="D1394">
        <v>5</v>
      </c>
      <c r="E1394">
        <v>15.957649695121951</v>
      </c>
      <c r="F1394">
        <f t="shared" si="21"/>
        <v>1.0723540595121952</v>
      </c>
    </row>
    <row r="1395" spans="1:6" x14ac:dyDescent="0.2">
      <c r="A1395">
        <v>502</v>
      </c>
      <c r="B1395">
        <v>1996</v>
      </c>
      <c r="C1395">
        <v>4</v>
      </c>
      <c r="D1395">
        <v>6</v>
      </c>
      <c r="E1395">
        <v>35.986137804878048</v>
      </c>
      <c r="F1395">
        <f t="shared" si="21"/>
        <v>2.4182684604878055</v>
      </c>
    </row>
    <row r="1396" spans="1:6" x14ac:dyDescent="0.2">
      <c r="A1396">
        <v>502</v>
      </c>
      <c r="B1396">
        <v>1996</v>
      </c>
      <c r="C1396">
        <v>4</v>
      </c>
      <c r="D1396">
        <v>7</v>
      </c>
      <c r="E1396">
        <v>40.832114024390236</v>
      </c>
      <c r="F1396">
        <f t="shared" si="21"/>
        <v>2.743918062439024</v>
      </c>
    </row>
    <row r="1397" spans="1:6" x14ac:dyDescent="0.2">
      <c r="A1397">
        <v>502</v>
      </c>
      <c r="B1397">
        <v>1996</v>
      </c>
      <c r="C1397">
        <v>4</v>
      </c>
      <c r="D1397">
        <v>8</v>
      </c>
      <c r="E1397">
        <v>35.330524390243909</v>
      </c>
      <c r="F1397">
        <f t="shared" si="21"/>
        <v>2.3742112390243912</v>
      </c>
    </row>
    <row r="1398" spans="1:6" x14ac:dyDescent="0.2">
      <c r="A1398">
        <v>502</v>
      </c>
      <c r="B1398">
        <v>1996</v>
      </c>
      <c r="C1398">
        <v>4</v>
      </c>
      <c r="D1398">
        <v>9</v>
      </c>
      <c r="E1398">
        <v>36.946981097560979</v>
      </c>
      <c r="F1398">
        <f t="shared" si="21"/>
        <v>2.4828371297560978</v>
      </c>
    </row>
    <row r="1399" spans="1:6" x14ac:dyDescent="0.2">
      <c r="A1399">
        <v>502</v>
      </c>
      <c r="B1399">
        <v>1996</v>
      </c>
      <c r="C1399">
        <v>4</v>
      </c>
      <c r="D1399">
        <v>10</v>
      </c>
      <c r="E1399">
        <v>32.88115975609756</v>
      </c>
      <c r="F1399">
        <f t="shared" si="21"/>
        <v>2.2096139356097564</v>
      </c>
    </row>
    <row r="1400" spans="1:6" x14ac:dyDescent="0.2">
      <c r="A1400">
        <v>502</v>
      </c>
      <c r="B1400">
        <v>1996</v>
      </c>
      <c r="C1400">
        <v>4</v>
      </c>
      <c r="D1400">
        <v>11</v>
      </c>
      <c r="E1400">
        <v>33.57281493902439</v>
      </c>
      <c r="F1400">
        <f t="shared" si="21"/>
        <v>2.2560931639024391</v>
      </c>
    </row>
    <row r="1401" spans="1:6" x14ac:dyDescent="0.2">
      <c r="A1401">
        <v>502</v>
      </c>
      <c r="B1401">
        <v>1996</v>
      </c>
      <c r="C1401">
        <v>4</v>
      </c>
      <c r="D1401">
        <v>12</v>
      </c>
      <c r="E1401">
        <v>37.842012195121946</v>
      </c>
      <c r="F1401">
        <f t="shared" si="21"/>
        <v>2.5429832195121951</v>
      </c>
    </row>
    <row r="1402" spans="1:6" x14ac:dyDescent="0.2">
      <c r="A1402">
        <v>502</v>
      </c>
      <c r="B1402">
        <v>1996</v>
      </c>
      <c r="C1402">
        <v>4</v>
      </c>
      <c r="D1402">
        <v>13</v>
      </c>
      <c r="E1402">
        <v>34.742825914634146</v>
      </c>
      <c r="F1402">
        <f t="shared" si="21"/>
        <v>2.334717901463415</v>
      </c>
    </row>
    <row r="1403" spans="1:6" x14ac:dyDescent="0.2">
      <c r="A1403">
        <v>502</v>
      </c>
      <c r="B1403">
        <v>1996</v>
      </c>
      <c r="C1403">
        <v>4</v>
      </c>
      <c r="D1403">
        <v>14</v>
      </c>
      <c r="E1403">
        <v>37.129292682926824</v>
      </c>
      <c r="F1403">
        <f t="shared" si="21"/>
        <v>2.4950884682926828</v>
      </c>
    </row>
    <row r="1404" spans="1:6" x14ac:dyDescent="0.2">
      <c r="A1404">
        <v>502</v>
      </c>
      <c r="B1404">
        <v>1997</v>
      </c>
      <c r="C1404">
        <v>1</v>
      </c>
      <c r="D1404">
        <v>1</v>
      </c>
      <c r="E1404">
        <v>20.725307926829263</v>
      </c>
      <c r="F1404">
        <f t="shared" si="21"/>
        <v>1.3927406926829267</v>
      </c>
    </row>
    <row r="1405" spans="1:6" x14ac:dyDescent="0.2">
      <c r="A1405">
        <v>502</v>
      </c>
      <c r="B1405">
        <v>1997</v>
      </c>
      <c r="C1405">
        <v>1</v>
      </c>
      <c r="D1405">
        <v>2</v>
      </c>
      <c r="E1405">
        <v>17.468858536585362</v>
      </c>
      <c r="F1405">
        <f t="shared" si="21"/>
        <v>1.1739072936585364</v>
      </c>
    </row>
    <row r="1406" spans="1:6" x14ac:dyDescent="0.2">
      <c r="A1406">
        <v>502</v>
      </c>
      <c r="B1406">
        <v>1997</v>
      </c>
      <c r="C1406">
        <v>1</v>
      </c>
      <c r="D1406">
        <v>3</v>
      </c>
      <c r="E1406">
        <v>20.895187500000002</v>
      </c>
      <c r="F1406">
        <f t="shared" si="21"/>
        <v>1.4041566000000003</v>
      </c>
    </row>
    <row r="1407" spans="1:6" x14ac:dyDescent="0.2">
      <c r="A1407">
        <v>502</v>
      </c>
      <c r="B1407">
        <v>1997</v>
      </c>
      <c r="C1407">
        <v>1</v>
      </c>
      <c r="D1407">
        <v>4</v>
      </c>
      <c r="E1407">
        <v>19.078564329268293</v>
      </c>
      <c r="F1407">
        <f t="shared" si="21"/>
        <v>1.2820795229268291</v>
      </c>
    </row>
    <row r="1408" spans="1:6" x14ac:dyDescent="0.2">
      <c r="A1408">
        <v>502</v>
      </c>
      <c r="B1408">
        <v>1997</v>
      </c>
      <c r="C1408">
        <v>1</v>
      </c>
      <c r="D1408">
        <v>5</v>
      </c>
      <c r="E1408">
        <v>36.481905792682923</v>
      </c>
      <c r="F1408">
        <f t="shared" si="21"/>
        <v>2.4515840692682929</v>
      </c>
    </row>
    <row r="1409" spans="1:6" x14ac:dyDescent="0.2">
      <c r="A1409">
        <v>502</v>
      </c>
      <c r="B1409">
        <v>1997</v>
      </c>
      <c r="C1409">
        <v>1</v>
      </c>
      <c r="D1409">
        <v>6</v>
      </c>
      <c r="E1409">
        <v>28.794753658536589</v>
      </c>
      <c r="F1409">
        <f t="shared" si="21"/>
        <v>1.935007445853659</v>
      </c>
    </row>
    <row r="1410" spans="1:6" x14ac:dyDescent="0.2">
      <c r="A1410">
        <v>502</v>
      </c>
      <c r="B1410">
        <v>1997</v>
      </c>
      <c r="C1410">
        <v>1</v>
      </c>
      <c r="D1410">
        <v>7</v>
      </c>
      <c r="E1410">
        <v>55.996512804878058</v>
      </c>
      <c r="F1410">
        <f t="shared" si="21"/>
        <v>3.7629656604878061</v>
      </c>
    </row>
    <row r="1411" spans="1:6" x14ac:dyDescent="0.2">
      <c r="A1411">
        <v>502</v>
      </c>
      <c r="B1411">
        <v>1997</v>
      </c>
      <c r="C1411">
        <v>1</v>
      </c>
      <c r="D1411">
        <v>8</v>
      </c>
      <c r="E1411">
        <v>44.605008384146338</v>
      </c>
      <c r="F1411">
        <f t="shared" si="21"/>
        <v>2.9974565634146342</v>
      </c>
    </row>
    <row r="1412" spans="1:6" x14ac:dyDescent="0.2">
      <c r="A1412">
        <v>502</v>
      </c>
      <c r="B1412">
        <v>1997</v>
      </c>
      <c r="C1412">
        <v>1</v>
      </c>
      <c r="D1412">
        <v>9</v>
      </c>
      <c r="E1412">
        <v>46.761925609756091</v>
      </c>
      <c r="F1412">
        <f t="shared" si="21"/>
        <v>3.1424014009756096</v>
      </c>
    </row>
    <row r="1413" spans="1:6" x14ac:dyDescent="0.2">
      <c r="A1413">
        <v>502</v>
      </c>
      <c r="B1413">
        <v>1997</v>
      </c>
      <c r="C1413">
        <v>1</v>
      </c>
      <c r="D1413">
        <v>10</v>
      </c>
      <c r="E1413">
        <v>36.804105182926833</v>
      </c>
      <c r="F1413">
        <f t="shared" ref="F1413:F1476" si="22">(E1413*60*1.12)/1000</f>
        <v>2.4732358682926834</v>
      </c>
    </row>
    <row r="1414" spans="1:6" x14ac:dyDescent="0.2">
      <c r="A1414">
        <v>502</v>
      </c>
      <c r="B1414">
        <v>1997</v>
      </c>
      <c r="C1414">
        <v>1</v>
      </c>
      <c r="D1414">
        <v>11</v>
      </c>
      <c r="E1414">
        <v>42.98783231707317</v>
      </c>
      <c r="F1414">
        <f t="shared" si="22"/>
        <v>2.8887823317073171</v>
      </c>
    </row>
    <row r="1415" spans="1:6" x14ac:dyDescent="0.2">
      <c r="A1415">
        <v>502</v>
      </c>
      <c r="B1415">
        <v>1997</v>
      </c>
      <c r="C1415">
        <v>1</v>
      </c>
      <c r="D1415">
        <v>12</v>
      </c>
      <c r="E1415">
        <v>38.807798780487801</v>
      </c>
      <c r="F1415">
        <f t="shared" si="22"/>
        <v>2.6078840780487802</v>
      </c>
    </row>
    <row r="1416" spans="1:6" x14ac:dyDescent="0.2">
      <c r="A1416">
        <v>502</v>
      </c>
      <c r="B1416">
        <v>1997</v>
      </c>
      <c r="C1416">
        <v>1</v>
      </c>
      <c r="D1416">
        <v>13</v>
      </c>
      <c r="E1416">
        <v>39.500154878048775</v>
      </c>
      <c r="F1416">
        <f t="shared" si="22"/>
        <v>2.6544104078048782</v>
      </c>
    </row>
    <row r="1417" spans="1:6" x14ac:dyDescent="0.2">
      <c r="A1417">
        <v>502</v>
      </c>
      <c r="B1417">
        <v>1997</v>
      </c>
      <c r="C1417">
        <v>1</v>
      </c>
      <c r="D1417">
        <v>14</v>
      </c>
      <c r="E1417">
        <v>35.191964634146338</v>
      </c>
      <c r="F1417">
        <f t="shared" si="22"/>
        <v>2.3649000234146342</v>
      </c>
    </row>
    <row r="1418" spans="1:6" x14ac:dyDescent="0.2">
      <c r="A1418">
        <v>502</v>
      </c>
      <c r="B1418">
        <v>1997</v>
      </c>
      <c r="C1418">
        <v>2</v>
      </c>
      <c r="D1418">
        <v>1</v>
      </c>
      <c r="E1418">
        <v>16.707739024390243</v>
      </c>
      <c r="F1418">
        <f t="shared" si="22"/>
        <v>1.1227600624390246</v>
      </c>
    </row>
    <row r="1419" spans="1:6" x14ac:dyDescent="0.2">
      <c r="A1419">
        <v>502</v>
      </c>
      <c r="B1419">
        <v>1997</v>
      </c>
      <c r="C1419">
        <v>2</v>
      </c>
      <c r="D1419">
        <v>2</v>
      </c>
      <c r="E1419">
        <v>18.852205792682927</v>
      </c>
      <c r="F1419">
        <f t="shared" si="22"/>
        <v>1.2668682292682929</v>
      </c>
    </row>
    <row r="1420" spans="1:6" x14ac:dyDescent="0.2">
      <c r="A1420">
        <v>502</v>
      </c>
      <c r="B1420">
        <v>1997</v>
      </c>
      <c r="C1420">
        <v>2</v>
      </c>
      <c r="D1420">
        <v>3</v>
      </c>
      <c r="E1420">
        <v>22.226335060975607</v>
      </c>
      <c r="F1420">
        <f t="shared" si="22"/>
        <v>1.493609716097561</v>
      </c>
    </row>
    <row r="1421" spans="1:6" x14ac:dyDescent="0.2">
      <c r="A1421">
        <v>502</v>
      </c>
      <c r="B1421">
        <v>1997</v>
      </c>
      <c r="C1421">
        <v>2</v>
      </c>
      <c r="D1421">
        <v>4</v>
      </c>
      <c r="E1421">
        <v>38.308858231707312</v>
      </c>
      <c r="F1421">
        <f t="shared" si="22"/>
        <v>2.574355273170732</v>
      </c>
    </row>
    <row r="1422" spans="1:6" x14ac:dyDescent="0.2">
      <c r="A1422">
        <v>502</v>
      </c>
      <c r="B1422">
        <v>1997</v>
      </c>
      <c r="C1422">
        <v>2</v>
      </c>
      <c r="D1422">
        <v>5</v>
      </c>
      <c r="E1422">
        <v>29.298969512195121</v>
      </c>
      <c r="F1422">
        <f t="shared" si="22"/>
        <v>1.9688907512195124</v>
      </c>
    </row>
    <row r="1423" spans="1:6" x14ac:dyDescent="0.2">
      <c r="A1423">
        <v>502</v>
      </c>
      <c r="B1423">
        <v>1997</v>
      </c>
      <c r="C1423">
        <v>2</v>
      </c>
      <c r="D1423">
        <v>6</v>
      </c>
      <c r="E1423">
        <v>46.426187499999997</v>
      </c>
      <c r="F1423">
        <f t="shared" si="22"/>
        <v>3.1198398000000003</v>
      </c>
    </row>
    <row r="1424" spans="1:6" x14ac:dyDescent="0.2">
      <c r="A1424">
        <v>502</v>
      </c>
      <c r="B1424">
        <v>1997</v>
      </c>
      <c r="C1424">
        <v>2</v>
      </c>
      <c r="D1424">
        <v>7</v>
      </c>
      <c r="E1424">
        <v>63.750159603658538</v>
      </c>
      <c r="F1424">
        <f t="shared" si="22"/>
        <v>4.2840107253658539</v>
      </c>
    </row>
    <row r="1425" spans="1:6" x14ac:dyDescent="0.2">
      <c r="A1425">
        <v>502</v>
      </c>
      <c r="B1425">
        <v>1997</v>
      </c>
      <c r="C1425">
        <v>2</v>
      </c>
      <c r="D1425">
        <v>8</v>
      </c>
      <c r="E1425">
        <v>40.294660060975609</v>
      </c>
      <c r="F1425">
        <f t="shared" si="22"/>
        <v>2.707801156097561</v>
      </c>
    </row>
    <row r="1426" spans="1:6" x14ac:dyDescent="0.2">
      <c r="A1426">
        <v>502</v>
      </c>
      <c r="B1426">
        <v>1997</v>
      </c>
      <c r="C1426">
        <v>2</v>
      </c>
      <c r="D1426">
        <v>9</v>
      </c>
      <c r="E1426">
        <v>48.674703201219501</v>
      </c>
      <c r="F1426">
        <f t="shared" si="22"/>
        <v>3.270940055121951</v>
      </c>
    </row>
    <row r="1427" spans="1:6" x14ac:dyDescent="0.2">
      <c r="A1427">
        <v>502</v>
      </c>
      <c r="B1427">
        <v>1997</v>
      </c>
      <c r="C1427">
        <v>2</v>
      </c>
      <c r="D1427">
        <v>10</v>
      </c>
      <c r="E1427">
        <v>28.691571646341462</v>
      </c>
      <c r="F1427">
        <f t="shared" si="22"/>
        <v>1.9280736146341464</v>
      </c>
    </row>
    <row r="1428" spans="1:6" x14ac:dyDescent="0.2">
      <c r="A1428">
        <v>502</v>
      </c>
      <c r="B1428">
        <v>1997</v>
      </c>
      <c r="C1428">
        <v>2</v>
      </c>
      <c r="D1428">
        <v>11</v>
      </c>
      <c r="E1428">
        <v>28.404971341463416</v>
      </c>
      <c r="F1428">
        <f t="shared" si="22"/>
        <v>1.9088140741463417</v>
      </c>
    </row>
    <row r="1429" spans="1:6" x14ac:dyDescent="0.2">
      <c r="A1429">
        <v>502</v>
      </c>
      <c r="B1429">
        <v>1997</v>
      </c>
      <c r="C1429">
        <v>2</v>
      </c>
      <c r="D1429">
        <v>12</v>
      </c>
      <c r="E1429">
        <v>50.974717682926823</v>
      </c>
      <c r="F1429">
        <f t="shared" si="22"/>
        <v>3.425501028292683</v>
      </c>
    </row>
    <row r="1430" spans="1:6" x14ac:dyDescent="0.2">
      <c r="A1430">
        <v>502</v>
      </c>
      <c r="B1430">
        <v>1997</v>
      </c>
      <c r="C1430">
        <v>2</v>
      </c>
      <c r="D1430">
        <v>13</v>
      </c>
      <c r="E1430">
        <v>64.092740853658526</v>
      </c>
      <c r="F1430">
        <f t="shared" si="22"/>
        <v>4.3070321853658537</v>
      </c>
    </row>
    <row r="1431" spans="1:6" x14ac:dyDescent="0.2">
      <c r="A1431">
        <v>502</v>
      </c>
      <c r="B1431">
        <v>1997</v>
      </c>
      <c r="C1431">
        <v>2</v>
      </c>
      <c r="D1431">
        <v>14</v>
      </c>
      <c r="E1431">
        <v>51.531907926829263</v>
      </c>
      <c r="F1431">
        <f t="shared" si="22"/>
        <v>3.4629442126829266</v>
      </c>
    </row>
    <row r="1432" spans="1:6" x14ac:dyDescent="0.2">
      <c r="A1432">
        <v>502</v>
      </c>
      <c r="B1432">
        <v>1997</v>
      </c>
      <c r="C1432">
        <v>3</v>
      </c>
      <c r="D1432">
        <v>1</v>
      </c>
      <c r="E1432">
        <v>27.020996951219512</v>
      </c>
      <c r="F1432">
        <f t="shared" si="22"/>
        <v>1.8158109951219514</v>
      </c>
    </row>
    <row r="1433" spans="1:6" x14ac:dyDescent="0.2">
      <c r="A1433">
        <v>502</v>
      </c>
      <c r="B1433">
        <v>1997</v>
      </c>
      <c r="C1433">
        <v>3</v>
      </c>
      <c r="D1433">
        <v>2</v>
      </c>
      <c r="E1433">
        <v>18.467034756097561</v>
      </c>
      <c r="F1433">
        <f t="shared" si="22"/>
        <v>1.2409847356097561</v>
      </c>
    </row>
    <row r="1434" spans="1:6" x14ac:dyDescent="0.2">
      <c r="A1434">
        <v>502</v>
      </c>
      <c r="B1434">
        <v>1997</v>
      </c>
      <c r="C1434">
        <v>3</v>
      </c>
      <c r="D1434">
        <v>3</v>
      </c>
      <c r="E1434">
        <v>35.172707926829268</v>
      </c>
      <c r="F1434">
        <f t="shared" si="22"/>
        <v>2.3636059726829273</v>
      </c>
    </row>
    <row r="1435" spans="1:6" x14ac:dyDescent="0.2">
      <c r="A1435">
        <v>502</v>
      </c>
      <c r="B1435">
        <v>1997</v>
      </c>
      <c r="C1435">
        <v>3</v>
      </c>
      <c r="D1435">
        <v>4</v>
      </c>
      <c r="E1435">
        <v>33.529229115853653</v>
      </c>
      <c r="F1435">
        <f t="shared" si="22"/>
        <v>2.2531641965853662</v>
      </c>
    </row>
    <row r="1436" spans="1:6" x14ac:dyDescent="0.2">
      <c r="A1436">
        <v>502</v>
      </c>
      <c r="B1436">
        <v>1997</v>
      </c>
      <c r="C1436">
        <v>3</v>
      </c>
      <c r="D1436">
        <v>5</v>
      </c>
      <c r="E1436">
        <v>36.920346341463407</v>
      </c>
      <c r="F1436">
        <f t="shared" si="22"/>
        <v>2.4810472741463414</v>
      </c>
    </row>
    <row r="1437" spans="1:6" x14ac:dyDescent="0.2">
      <c r="A1437">
        <v>502</v>
      </c>
      <c r="B1437">
        <v>1997</v>
      </c>
      <c r="C1437">
        <v>3</v>
      </c>
      <c r="D1437">
        <v>6</v>
      </c>
      <c r="E1437">
        <v>49.140460975609741</v>
      </c>
      <c r="F1437">
        <f t="shared" si="22"/>
        <v>3.3022389775609748</v>
      </c>
    </row>
    <row r="1438" spans="1:6" x14ac:dyDescent="0.2">
      <c r="A1438">
        <v>502</v>
      </c>
      <c r="B1438">
        <v>1997</v>
      </c>
      <c r="C1438">
        <v>3</v>
      </c>
      <c r="D1438">
        <v>7</v>
      </c>
      <c r="E1438">
        <v>36.999309908536581</v>
      </c>
      <c r="F1438">
        <f t="shared" si="22"/>
        <v>2.4863536258536585</v>
      </c>
    </row>
    <row r="1439" spans="1:6" x14ac:dyDescent="0.2">
      <c r="A1439">
        <v>502</v>
      </c>
      <c r="B1439">
        <v>1997</v>
      </c>
      <c r="C1439">
        <v>3</v>
      </c>
      <c r="D1439">
        <v>8</v>
      </c>
      <c r="E1439">
        <v>46.847732317073159</v>
      </c>
      <c r="F1439">
        <f t="shared" si="22"/>
        <v>3.1481676117073167</v>
      </c>
    </row>
    <row r="1440" spans="1:6" x14ac:dyDescent="0.2">
      <c r="A1440">
        <v>502</v>
      </c>
      <c r="B1440">
        <v>1997</v>
      </c>
      <c r="C1440">
        <v>3</v>
      </c>
      <c r="D1440">
        <v>9</v>
      </c>
      <c r="E1440">
        <v>36.373559146341464</v>
      </c>
      <c r="F1440">
        <f t="shared" si="22"/>
        <v>2.4443031746341468</v>
      </c>
    </row>
    <row r="1441" spans="1:6" x14ac:dyDescent="0.2">
      <c r="A1441">
        <v>502</v>
      </c>
      <c r="B1441">
        <v>1997</v>
      </c>
      <c r="C1441">
        <v>3</v>
      </c>
      <c r="D1441">
        <v>10</v>
      </c>
      <c r="E1441">
        <v>37.992856402439017</v>
      </c>
      <c r="F1441">
        <f t="shared" si="22"/>
        <v>2.5531199502439024</v>
      </c>
    </row>
    <row r="1442" spans="1:6" x14ac:dyDescent="0.2">
      <c r="A1442">
        <v>502</v>
      </c>
      <c r="B1442">
        <v>1997</v>
      </c>
      <c r="C1442">
        <v>3</v>
      </c>
      <c r="D1442">
        <v>11</v>
      </c>
      <c r="E1442">
        <v>45.478200457317065</v>
      </c>
      <c r="F1442">
        <f t="shared" si="22"/>
        <v>3.0561350707317074</v>
      </c>
    </row>
    <row r="1443" spans="1:6" x14ac:dyDescent="0.2">
      <c r="A1443">
        <v>502</v>
      </c>
      <c r="B1443">
        <v>1997</v>
      </c>
      <c r="C1443">
        <v>3</v>
      </c>
      <c r="D1443">
        <v>12</v>
      </c>
      <c r="E1443">
        <v>36.848779268292681</v>
      </c>
      <c r="F1443">
        <f t="shared" si="22"/>
        <v>2.4762379668292684</v>
      </c>
    </row>
    <row r="1444" spans="1:6" x14ac:dyDescent="0.2">
      <c r="A1444">
        <v>502</v>
      </c>
      <c r="B1444">
        <v>1997</v>
      </c>
      <c r="C1444">
        <v>3</v>
      </c>
      <c r="D1444">
        <v>13</v>
      </c>
      <c r="E1444">
        <v>57.133765243902431</v>
      </c>
      <c r="F1444">
        <f t="shared" si="22"/>
        <v>3.8393890243902438</v>
      </c>
    </row>
    <row r="1445" spans="1:6" x14ac:dyDescent="0.2">
      <c r="A1445">
        <v>502</v>
      </c>
      <c r="B1445">
        <v>1997</v>
      </c>
      <c r="C1445">
        <v>3</v>
      </c>
      <c r="D1445">
        <v>14</v>
      </c>
      <c r="E1445">
        <v>42.458549542682924</v>
      </c>
      <c r="F1445">
        <f t="shared" si="22"/>
        <v>2.8532145292682927</v>
      </c>
    </row>
    <row r="1446" spans="1:6" x14ac:dyDescent="0.2">
      <c r="A1446">
        <v>502</v>
      </c>
      <c r="B1446">
        <v>1997</v>
      </c>
      <c r="C1446">
        <v>4</v>
      </c>
      <c r="D1446">
        <v>1</v>
      </c>
      <c r="E1446">
        <v>20.479692682926828</v>
      </c>
      <c r="F1446">
        <f t="shared" si="22"/>
        <v>1.3762353482926828</v>
      </c>
    </row>
    <row r="1447" spans="1:6" x14ac:dyDescent="0.2">
      <c r="A1447">
        <v>502</v>
      </c>
      <c r="B1447">
        <v>1997</v>
      </c>
      <c r="C1447">
        <v>4</v>
      </c>
      <c r="D1447">
        <v>2</v>
      </c>
      <c r="E1447">
        <v>20.442802439024391</v>
      </c>
      <c r="F1447">
        <f t="shared" si="22"/>
        <v>1.3737563239024391</v>
      </c>
    </row>
    <row r="1448" spans="1:6" x14ac:dyDescent="0.2">
      <c r="A1448">
        <v>502</v>
      </c>
      <c r="B1448">
        <v>1997</v>
      </c>
      <c r="C1448">
        <v>4</v>
      </c>
      <c r="D1448">
        <v>3</v>
      </c>
      <c r="E1448">
        <v>34.099275609756099</v>
      </c>
      <c r="F1448">
        <f t="shared" si="22"/>
        <v>2.2914713209756101</v>
      </c>
    </row>
    <row r="1449" spans="1:6" x14ac:dyDescent="0.2">
      <c r="A1449">
        <v>502</v>
      </c>
      <c r="B1449">
        <v>1997</v>
      </c>
      <c r="C1449">
        <v>4</v>
      </c>
      <c r="D1449">
        <v>4</v>
      </c>
      <c r="E1449">
        <v>25.742749999999997</v>
      </c>
      <c r="F1449">
        <f t="shared" si="22"/>
        <v>1.7299128000000001</v>
      </c>
    </row>
    <row r="1450" spans="1:6" x14ac:dyDescent="0.2">
      <c r="A1450">
        <v>502</v>
      </c>
      <c r="B1450">
        <v>1997</v>
      </c>
      <c r="C1450">
        <v>4</v>
      </c>
      <c r="D1450">
        <v>5</v>
      </c>
      <c r="E1450">
        <v>48.462713414634138</v>
      </c>
      <c r="F1450">
        <f t="shared" si="22"/>
        <v>3.2566943414634149</v>
      </c>
    </row>
    <row r="1451" spans="1:6" x14ac:dyDescent="0.2">
      <c r="A1451">
        <v>502</v>
      </c>
      <c r="B1451">
        <v>1997</v>
      </c>
      <c r="C1451">
        <v>4</v>
      </c>
      <c r="D1451">
        <v>6</v>
      </c>
      <c r="E1451">
        <v>52.146665396341469</v>
      </c>
      <c r="F1451">
        <f t="shared" si="22"/>
        <v>3.5042559146341468</v>
      </c>
    </row>
    <row r="1452" spans="1:6" x14ac:dyDescent="0.2">
      <c r="A1452">
        <v>502</v>
      </c>
      <c r="B1452">
        <v>1997</v>
      </c>
      <c r="C1452">
        <v>4</v>
      </c>
      <c r="D1452">
        <v>7</v>
      </c>
      <c r="E1452">
        <v>55.924576829268297</v>
      </c>
      <c r="F1452">
        <f t="shared" si="22"/>
        <v>3.7581315629268301</v>
      </c>
    </row>
    <row r="1453" spans="1:6" x14ac:dyDescent="0.2">
      <c r="A1453">
        <v>502</v>
      </c>
      <c r="B1453">
        <v>1997</v>
      </c>
      <c r="C1453">
        <v>4</v>
      </c>
      <c r="D1453">
        <v>8</v>
      </c>
      <c r="E1453">
        <v>41.174326371951217</v>
      </c>
      <c r="F1453">
        <f t="shared" si="22"/>
        <v>2.7669147321951217</v>
      </c>
    </row>
    <row r="1454" spans="1:6" x14ac:dyDescent="0.2">
      <c r="A1454">
        <v>502</v>
      </c>
      <c r="B1454">
        <v>1997</v>
      </c>
      <c r="C1454">
        <v>4</v>
      </c>
      <c r="D1454">
        <v>9</v>
      </c>
      <c r="E1454">
        <v>37.505351829268292</v>
      </c>
      <c r="F1454">
        <f t="shared" si="22"/>
        <v>2.5203596429268296</v>
      </c>
    </row>
    <row r="1455" spans="1:6" x14ac:dyDescent="0.2">
      <c r="A1455">
        <v>502</v>
      </c>
      <c r="B1455">
        <v>1997</v>
      </c>
      <c r="C1455">
        <v>4</v>
      </c>
      <c r="D1455">
        <v>10</v>
      </c>
      <c r="E1455">
        <v>41.929156097560977</v>
      </c>
      <c r="F1455">
        <f t="shared" si="22"/>
        <v>2.817639289756098</v>
      </c>
    </row>
    <row r="1456" spans="1:6" x14ac:dyDescent="0.2">
      <c r="A1456">
        <v>502</v>
      </c>
      <c r="B1456">
        <v>1997</v>
      </c>
      <c r="C1456">
        <v>4</v>
      </c>
      <c r="D1456">
        <v>11</v>
      </c>
      <c r="E1456">
        <v>33.717682926829269</v>
      </c>
      <c r="F1456">
        <f t="shared" si="22"/>
        <v>2.2658282926829272</v>
      </c>
    </row>
    <row r="1457" spans="1:6" x14ac:dyDescent="0.2">
      <c r="A1457">
        <v>502</v>
      </c>
      <c r="B1457">
        <v>1997</v>
      </c>
      <c r="C1457">
        <v>4</v>
      </c>
      <c r="D1457">
        <v>12</v>
      </c>
      <c r="E1457">
        <v>39.125977134146339</v>
      </c>
      <c r="F1457">
        <f t="shared" si="22"/>
        <v>2.6292656634146341</v>
      </c>
    </row>
    <row r="1458" spans="1:6" x14ac:dyDescent="0.2">
      <c r="A1458">
        <v>502</v>
      </c>
      <c r="B1458">
        <v>1997</v>
      </c>
      <c r="C1458">
        <v>4</v>
      </c>
      <c r="D1458">
        <v>13</v>
      </c>
      <c r="E1458">
        <v>48.273189786585363</v>
      </c>
      <c r="F1458">
        <f t="shared" si="22"/>
        <v>3.2439583536585364</v>
      </c>
    </row>
    <row r="1459" spans="1:6" x14ac:dyDescent="0.2">
      <c r="A1459">
        <v>502</v>
      </c>
      <c r="B1459">
        <v>1997</v>
      </c>
      <c r="C1459">
        <v>4</v>
      </c>
      <c r="D1459">
        <v>14</v>
      </c>
      <c r="E1459">
        <v>33.101560518292686</v>
      </c>
      <c r="F1459">
        <f t="shared" si="22"/>
        <v>2.2244248668292688</v>
      </c>
    </row>
    <row r="1460" spans="1:6" x14ac:dyDescent="0.2">
      <c r="A1460">
        <v>502</v>
      </c>
      <c r="B1460">
        <v>1998</v>
      </c>
      <c r="C1460">
        <v>1</v>
      </c>
      <c r="D1460">
        <v>1</v>
      </c>
      <c r="E1460">
        <v>24.901836890243899</v>
      </c>
      <c r="F1460">
        <f t="shared" si="22"/>
        <v>1.6734034390243904</v>
      </c>
    </row>
    <row r="1461" spans="1:6" x14ac:dyDescent="0.2">
      <c r="A1461">
        <v>502</v>
      </c>
      <c r="B1461">
        <v>1998</v>
      </c>
      <c r="C1461">
        <v>1</v>
      </c>
      <c r="D1461">
        <v>2</v>
      </c>
      <c r="E1461">
        <v>25.658004962779156</v>
      </c>
      <c r="F1461">
        <f t="shared" si="22"/>
        <v>1.7242179334987595</v>
      </c>
    </row>
    <row r="1462" spans="1:6" x14ac:dyDescent="0.2">
      <c r="A1462">
        <v>502</v>
      </c>
      <c r="B1462">
        <v>1998</v>
      </c>
      <c r="C1462">
        <v>1</v>
      </c>
      <c r="D1462">
        <v>3</v>
      </c>
      <c r="E1462">
        <v>31.212995864350709</v>
      </c>
      <c r="F1462">
        <f t="shared" si="22"/>
        <v>2.0975133220843678</v>
      </c>
    </row>
    <row r="1463" spans="1:6" x14ac:dyDescent="0.2">
      <c r="A1463">
        <v>502</v>
      </c>
      <c r="B1463">
        <v>1998</v>
      </c>
      <c r="C1463">
        <v>1</v>
      </c>
      <c r="D1463">
        <v>4</v>
      </c>
      <c r="E1463">
        <v>34.228287841191069</v>
      </c>
      <c r="F1463">
        <f t="shared" si="22"/>
        <v>2.3001409429280399</v>
      </c>
    </row>
    <row r="1464" spans="1:6" x14ac:dyDescent="0.2">
      <c r="A1464">
        <v>502</v>
      </c>
      <c r="B1464">
        <v>1998</v>
      </c>
      <c r="C1464">
        <v>1</v>
      </c>
      <c r="D1464">
        <v>5</v>
      </c>
      <c r="E1464">
        <v>49.514921422663356</v>
      </c>
      <c r="F1464">
        <f t="shared" si="22"/>
        <v>3.3274027196029774</v>
      </c>
    </row>
    <row r="1465" spans="1:6" x14ac:dyDescent="0.2">
      <c r="A1465">
        <v>502</v>
      </c>
      <c r="B1465">
        <v>1998</v>
      </c>
      <c r="C1465">
        <v>1</v>
      </c>
      <c r="D1465">
        <v>6</v>
      </c>
      <c r="E1465">
        <v>48.543118279569889</v>
      </c>
      <c r="F1465">
        <f t="shared" si="22"/>
        <v>3.2620975483870969</v>
      </c>
    </row>
    <row r="1466" spans="1:6" x14ac:dyDescent="0.2">
      <c r="A1466">
        <v>502</v>
      </c>
      <c r="B1466">
        <v>1998</v>
      </c>
      <c r="C1466">
        <v>1</v>
      </c>
      <c r="D1466">
        <v>7</v>
      </c>
      <c r="E1466">
        <v>55.213631100082708</v>
      </c>
      <c r="F1466">
        <f t="shared" si="22"/>
        <v>3.7103560099255581</v>
      </c>
    </row>
    <row r="1467" spans="1:6" x14ac:dyDescent="0.2">
      <c r="A1467">
        <v>502</v>
      </c>
      <c r="B1467">
        <v>1998</v>
      </c>
      <c r="C1467">
        <v>1</v>
      </c>
      <c r="D1467">
        <v>8</v>
      </c>
      <c r="E1467">
        <v>38.380609756097556</v>
      </c>
      <c r="F1467">
        <f t="shared" si="22"/>
        <v>2.579176975609756</v>
      </c>
    </row>
    <row r="1468" spans="1:6" x14ac:dyDescent="0.2">
      <c r="A1468">
        <v>502</v>
      </c>
      <c r="B1468">
        <v>1998</v>
      </c>
      <c r="C1468">
        <v>1</v>
      </c>
      <c r="D1468">
        <v>9</v>
      </c>
      <c r="E1468">
        <v>45.155687499999999</v>
      </c>
      <c r="F1468">
        <f t="shared" si="22"/>
        <v>3.0344622000000006</v>
      </c>
    </row>
    <row r="1469" spans="1:6" x14ac:dyDescent="0.2">
      <c r="A1469">
        <v>502</v>
      </c>
      <c r="B1469">
        <v>1998</v>
      </c>
      <c r="C1469">
        <v>1</v>
      </c>
      <c r="D1469">
        <v>10</v>
      </c>
      <c r="E1469">
        <v>48.989137195121948</v>
      </c>
      <c r="F1469">
        <f t="shared" si="22"/>
        <v>3.2920700195121948</v>
      </c>
    </row>
    <row r="1470" spans="1:6" x14ac:dyDescent="0.2">
      <c r="A1470">
        <v>502</v>
      </c>
      <c r="B1470">
        <v>1998</v>
      </c>
      <c r="C1470">
        <v>1</v>
      </c>
      <c r="D1470">
        <v>11</v>
      </c>
      <c r="E1470">
        <v>55.994963414634142</v>
      </c>
      <c r="F1470">
        <f t="shared" si="22"/>
        <v>3.7628615414634146</v>
      </c>
    </row>
    <row r="1471" spans="1:6" x14ac:dyDescent="0.2">
      <c r="A1471">
        <v>502</v>
      </c>
      <c r="B1471">
        <v>1998</v>
      </c>
      <c r="C1471">
        <v>1</v>
      </c>
      <c r="D1471">
        <v>12</v>
      </c>
      <c r="E1471">
        <v>49.664597560975601</v>
      </c>
      <c r="F1471">
        <f t="shared" si="22"/>
        <v>3.3374609560975603</v>
      </c>
    </row>
    <row r="1472" spans="1:6" x14ac:dyDescent="0.2">
      <c r="A1472">
        <v>502</v>
      </c>
      <c r="B1472">
        <v>1998</v>
      </c>
      <c r="C1472">
        <v>1</v>
      </c>
      <c r="D1472">
        <v>13</v>
      </c>
      <c r="E1472">
        <v>61.951446646341459</v>
      </c>
      <c r="F1472">
        <f t="shared" si="22"/>
        <v>4.1631372146341468</v>
      </c>
    </row>
    <row r="1473" spans="1:6" x14ac:dyDescent="0.2">
      <c r="A1473">
        <v>502</v>
      </c>
      <c r="B1473">
        <v>1998</v>
      </c>
      <c r="C1473">
        <v>1</v>
      </c>
      <c r="D1473">
        <v>14</v>
      </c>
      <c r="E1473">
        <v>46.305556402439024</v>
      </c>
      <c r="F1473">
        <f t="shared" si="22"/>
        <v>3.1117333902439026</v>
      </c>
    </row>
    <row r="1474" spans="1:6" x14ac:dyDescent="0.2">
      <c r="A1474">
        <v>502</v>
      </c>
      <c r="B1474">
        <v>1998</v>
      </c>
      <c r="C1474">
        <v>2</v>
      </c>
      <c r="D1474">
        <v>1</v>
      </c>
      <c r="E1474">
        <v>22.326713414634145</v>
      </c>
      <c r="F1474">
        <f t="shared" si="22"/>
        <v>1.5003551414634149</v>
      </c>
    </row>
    <row r="1475" spans="1:6" x14ac:dyDescent="0.2">
      <c r="A1475">
        <v>502</v>
      </c>
      <c r="B1475">
        <v>1998</v>
      </c>
      <c r="C1475">
        <v>2</v>
      </c>
      <c r="D1475">
        <v>2</v>
      </c>
      <c r="E1475">
        <v>29.17371050454922</v>
      </c>
      <c r="F1475">
        <f t="shared" si="22"/>
        <v>1.960473345905708</v>
      </c>
    </row>
    <row r="1476" spans="1:6" x14ac:dyDescent="0.2">
      <c r="A1476">
        <v>502</v>
      </c>
      <c r="B1476">
        <v>1998</v>
      </c>
      <c r="C1476">
        <v>2</v>
      </c>
      <c r="D1476">
        <v>3</v>
      </c>
      <c r="E1476">
        <v>28.415483870967741</v>
      </c>
      <c r="F1476">
        <f t="shared" si="22"/>
        <v>1.9095205161290323</v>
      </c>
    </row>
    <row r="1477" spans="1:6" x14ac:dyDescent="0.2">
      <c r="A1477">
        <v>502</v>
      </c>
      <c r="B1477">
        <v>1998</v>
      </c>
      <c r="C1477">
        <v>2</v>
      </c>
      <c r="D1477">
        <v>4</v>
      </c>
      <c r="E1477">
        <v>37.702358974358972</v>
      </c>
      <c r="F1477">
        <f t="shared" ref="F1477:F1540" si="23">(E1477*60*1.12)/1000</f>
        <v>2.5335985230769236</v>
      </c>
    </row>
    <row r="1478" spans="1:6" x14ac:dyDescent="0.2">
      <c r="A1478">
        <v>502</v>
      </c>
      <c r="B1478">
        <v>1998</v>
      </c>
      <c r="C1478">
        <v>2</v>
      </c>
      <c r="D1478">
        <v>5</v>
      </c>
      <c r="E1478">
        <v>50.539368072787425</v>
      </c>
      <c r="F1478">
        <f t="shared" si="23"/>
        <v>3.3962455344913156</v>
      </c>
    </row>
    <row r="1479" spans="1:6" x14ac:dyDescent="0.2">
      <c r="A1479">
        <v>502</v>
      </c>
      <c r="B1479">
        <v>1998</v>
      </c>
      <c r="C1479">
        <v>2</v>
      </c>
      <c r="D1479">
        <v>6</v>
      </c>
      <c r="E1479">
        <v>56.250287841191067</v>
      </c>
      <c r="F1479">
        <f t="shared" si="23"/>
        <v>3.7800193429280404</v>
      </c>
    </row>
    <row r="1480" spans="1:6" x14ac:dyDescent="0.2">
      <c r="A1480">
        <v>502</v>
      </c>
      <c r="B1480">
        <v>1998</v>
      </c>
      <c r="C1480">
        <v>2</v>
      </c>
      <c r="D1480">
        <v>7</v>
      </c>
      <c r="E1480">
        <v>55.365356492969411</v>
      </c>
      <c r="F1480">
        <f t="shared" si="23"/>
        <v>3.7205519563275447</v>
      </c>
    </row>
    <row r="1481" spans="1:6" x14ac:dyDescent="0.2">
      <c r="A1481">
        <v>502</v>
      </c>
      <c r="B1481">
        <v>1998</v>
      </c>
      <c r="C1481">
        <v>2</v>
      </c>
      <c r="D1481">
        <v>8</v>
      </c>
      <c r="E1481">
        <v>38.562109756097563</v>
      </c>
      <c r="F1481">
        <f t="shared" si="23"/>
        <v>2.5913737756097563</v>
      </c>
    </row>
    <row r="1482" spans="1:6" x14ac:dyDescent="0.2">
      <c r="A1482">
        <v>502</v>
      </c>
      <c r="B1482">
        <v>1998</v>
      </c>
      <c r="C1482">
        <v>2</v>
      </c>
      <c r="D1482">
        <v>9</v>
      </c>
      <c r="E1482">
        <v>50.406829268292675</v>
      </c>
      <c r="F1482">
        <f t="shared" si="23"/>
        <v>3.3873389268292682</v>
      </c>
    </row>
    <row r="1483" spans="1:6" x14ac:dyDescent="0.2">
      <c r="A1483">
        <v>502</v>
      </c>
      <c r="B1483">
        <v>1998</v>
      </c>
      <c r="C1483">
        <v>2</v>
      </c>
      <c r="D1483">
        <v>10</v>
      </c>
      <c r="E1483">
        <v>53.87229878048781</v>
      </c>
      <c r="F1483">
        <f t="shared" si="23"/>
        <v>3.6202184780487814</v>
      </c>
    </row>
    <row r="1484" spans="1:6" x14ac:dyDescent="0.2">
      <c r="A1484">
        <v>502</v>
      </c>
      <c r="B1484">
        <v>1998</v>
      </c>
      <c r="C1484">
        <v>2</v>
      </c>
      <c r="D1484">
        <v>11</v>
      </c>
      <c r="E1484">
        <v>51.543786585365851</v>
      </c>
      <c r="F1484">
        <f t="shared" si="23"/>
        <v>3.463742458536585</v>
      </c>
    </row>
    <row r="1485" spans="1:6" x14ac:dyDescent="0.2">
      <c r="A1485">
        <v>502</v>
      </c>
      <c r="B1485">
        <v>1998</v>
      </c>
      <c r="C1485">
        <v>2</v>
      </c>
      <c r="D1485">
        <v>12</v>
      </c>
      <c r="E1485">
        <v>56.371981707317076</v>
      </c>
      <c r="F1485">
        <f t="shared" si="23"/>
        <v>3.7881971707317081</v>
      </c>
    </row>
    <row r="1486" spans="1:6" x14ac:dyDescent="0.2">
      <c r="A1486">
        <v>502</v>
      </c>
      <c r="B1486">
        <v>1998</v>
      </c>
      <c r="C1486">
        <v>2</v>
      </c>
      <c r="D1486">
        <v>13</v>
      </c>
      <c r="E1486">
        <v>57.78616920731708</v>
      </c>
      <c r="F1486">
        <f t="shared" si="23"/>
        <v>3.8832305707317079</v>
      </c>
    </row>
    <row r="1487" spans="1:6" x14ac:dyDescent="0.2">
      <c r="A1487">
        <v>502</v>
      </c>
      <c r="B1487">
        <v>1998</v>
      </c>
      <c r="C1487">
        <v>2</v>
      </c>
      <c r="D1487">
        <v>14</v>
      </c>
      <c r="E1487">
        <v>54.433030487804871</v>
      </c>
      <c r="F1487">
        <f t="shared" si="23"/>
        <v>3.6578996487804876</v>
      </c>
    </row>
    <row r="1488" spans="1:6" x14ac:dyDescent="0.2">
      <c r="A1488">
        <v>502</v>
      </c>
      <c r="B1488">
        <v>1998</v>
      </c>
      <c r="C1488">
        <v>3</v>
      </c>
      <c r="D1488">
        <v>1</v>
      </c>
      <c r="E1488">
        <v>19.535228658536585</v>
      </c>
      <c r="F1488">
        <f t="shared" si="23"/>
        <v>1.3127673658536587</v>
      </c>
    </row>
    <row r="1489" spans="1:6" x14ac:dyDescent="0.2">
      <c r="A1489">
        <v>502</v>
      </c>
      <c r="B1489">
        <v>1998</v>
      </c>
      <c r="C1489">
        <v>3</v>
      </c>
      <c r="D1489">
        <v>2</v>
      </c>
      <c r="E1489">
        <v>30.331467328370554</v>
      </c>
      <c r="F1489">
        <f t="shared" si="23"/>
        <v>2.0382746044665012</v>
      </c>
    </row>
    <row r="1490" spans="1:6" x14ac:dyDescent="0.2">
      <c r="A1490">
        <v>502</v>
      </c>
      <c r="B1490">
        <v>1998</v>
      </c>
      <c r="C1490">
        <v>3</v>
      </c>
      <c r="D1490">
        <v>3</v>
      </c>
      <c r="E1490">
        <v>34.053743589743597</v>
      </c>
      <c r="F1490">
        <f t="shared" si="23"/>
        <v>2.28841156923077</v>
      </c>
    </row>
    <row r="1491" spans="1:6" x14ac:dyDescent="0.2">
      <c r="A1491">
        <v>502</v>
      </c>
      <c r="B1491">
        <v>1998</v>
      </c>
      <c r="C1491">
        <v>3</v>
      </c>
      <c r="D1491">
        <v>4</v>
      </c>
      <c r="E1491">
        <v>45.405525227460707</v>
      </c>
      <c r="F1491">
        <f t="shared" si="23"/>
        <v>3.0512512952853599</v>
      </c>
    </row>
    <row r="1492" spans="1:6" x14ac:dyDescent="0.2">
      <c r="A1492">
        <v>502</v>
      </c>
      <c r="B1492">
        <v>1998</v>
      </c>
      <c r="C1492">
        <v>3</v>
      </c>
      <c r="D1492">
        <v>5</v>
      </c>
      <c r="E1492">
        <v>56.15961290322582</v>
      </c>
      <c r="F1492">
        <f t="shared" si="23"/>
        <v>3.7739259870967752</v>
      </c>
    </row>
    <row r="1493" spans="1:6" x14ac:dyDescent="0.2">
      <c r="A1493">
        <v>502</v>
      </c>
      <c r="B1493">
        <v>1998</v>
      </c>
      <c r="C1493">
        <v>3</v>
      </c>
      <c r="D1493">
        <v>6</v>
      </c>
      <c r="E1493">
        <v>53.130109181141435</v>
      </c>
      <c r="F1493">
        <f t="shared" si="23"/>
        <v>3.5703433369727051</v>
      </c>
    </row>
    <row r="1494" spans="1:6" x14ac:dyDescent="0.2">
      <c r="A1494">
        <v>502</v>
      </c>
      <c r="B1494">
        <v>1998</v>
      </c>
      <c r="C1494">
        <v>3</v>
      </c>
      <c r="D1494">
        <v>7</v>
      </c>
      <c r="E1494">
        <v>55.32011910669975</v>
      </c>
      <c r="F1494">
        <f t="shared" si="23"/>
        <v>3.7175120039702239</v>
      </c>
    </row>
    <row r="1495" spans="1:6" x14ac:dyDescent="0.2">
      <c r="A1495">
        <v>502</v>
      </c>
      <c r="B1495">
        <v>1998</v>
      </c>
      <c r="C1495">
        <v>3</v>
      </c>
      <c r="D1495">
        <v>8</v>
      </c>
      <c r="E1495">
        <v>44.159835365853652</v>
      </c>
      <c r="F1495">
        <f t="shared" si="23"/>
        <v>2.9675409365853662</v>
      </c>
    </row>
    <row r="1496" spans="1:6" x14ac:dyDescent="0.2">
      <c r="A1496">
        <v>502</v>
      </c>
      <c r="B1496">
        <v>1998</v>
      </c>
      <c r="C1496">
        <v>3</v>
      </c>
      <c r="D1496">
        <v>9</v>
      </c>
      <c r="E1496">
        <v>49.794635670731701</v>
      </c>
      <c r="F1496">
        <f t="shared" si="23"/>
        <v>3.3461995170731709</v>
      </c>
    </row>
    <row r="1497" spans="1:6" x14ac:dyDescent="0.2">
      <c r="A1497">
        <v>502</v>
      </c>
      <c r="B1497">
        <v>1998</v>
      </c>
      <c r="C1497">
        <v>3</v>
      </c>
      <c r="D1497">
        <v>10</v>
      </c>
      <c r="E1497">
        <v>54.408498475609754</v>
      </c>
      <c r="F1497">
        <f t="shared" si="23"/>
        <v>3.6562510975609759</v>
      </c>
    </row>
    <row r="1498" spans="1:6" x14ac:dyDescent="0.2">
      <c r="A1498">
        <v>502</v>
      </c>
      <c r="B1498">
        <v>1998</v>
      </c>
      <c r="C1498">
        <v>3</v>
      </c>
      <c r="D1498">
        <v>11</v>
      </c>
      <c r="E1498">
        <v>56.38876676829269</v>
      </c>
      <c r="F1498">
        <f t="shared" si="23"/>
        <v>3.7893251268292687</v>
      </c>
    </row>
    <row r="1499" spans="1:6" x14ac:dyDescent="0.2">
      <c r="A1499">
        <v>502</v>
      </c>
      <c r="B1499">
        <v>1998</v>
      </c>
      <c r="C1499">
        <v>3</v>
      </c>
      <c r="D1499">
        <v>12</v>
      </c>
      <c r="E1499">
        <v>57.337768292682917</v>
      </c>
      <c r="F1499">
        <f t="shared" si="23"/>
        <v>3.8530980292682924</v>
      </c>
    </row>
    <row r="1500" spans="1:6" x14ac:dyDescent="0.2">
      <c r="A1500">
        <v>502</v>
      </c>
      <c r="B1500">
        <v>1998</v>
      </c>
      <c r="C1500">
        <v>3</v>
      </c>
      <c r="D1500">
        <v>13</v>
      </c>
      <c r="E1500">
        <v>59.89167987804877</v>
      </c>
      <c r="F1500">
        <f t="shared" si="23"/>
        <v>4.0247208878048779</v>
      </c>
    </row>
    <row r="1501" spans="1:6" x14ac:dyDescent="0.2">
      <c r="A1501">
        <v>502</v>
      </c>
      <c r="B1501">
        <v>1998</v>
      </c>
      <c r="C1501">
        <v>3</v>
      </c>
      <c r="D1501">
        <v>14</v>
      </c>
      <c r="E1501">
        <v>42.649179878048777</v>
      </c>
      <c r="F1501">
        <f t="shared" si="23"/>
        <v>2.866024887804878</v>
      </c>
    </row>
    <row r="1502" spans="1:6" x14ac:dyDescent="0.2">
      <c r="A1502">
        <v>502</v>
      </c>
      <c r="B1502">
        <v>1998</v>
      </c>
      <c r="C1502">
        <v>4</v>
      </c>
      <c r="D1502">
        <v>1</v>
      </c>
      <c r="E1502">
        <v>26.112390243902439</v>
      </c>
      <c r="F1502">
        <f t="shared" si="23"/>
        <v>1.754752624390244</v>
      </c>
    </row>
    <row r="1503" spans="1:6" x14ac:dyDescent="0.2">
      <c r="A1503">
        <v>502</v>
      </c>
      <c r="B1503">
        <v>1998</v>
      </c>
      <c r="C1503">
        <v>4</v>
      </c>
      <c r="D1503">
        <v>2</v>
      </c>
      <c r="E1503">
        <v>28.691912324234906</v>
      </c>
      <c r="F1503">
        <f t="shared" si="23"/>
        <v>1.9280965081885859</v>
      </c>
    </row>
    <row r="1504" spans="1:6" x14ac:dyDescent="0.2">
      <c r="A1504">
        <v>502</v>
      </c>
      <c r="B1504">
        <v>1998</v>
      </c>
      <c r="C1504">
        <v>4</v>
      </c>
      <c r="D1504">
        <v>3</v>
      </c>
      <c r="E1504">
        <v>37.223963606286183</v>
      </c>
      <c r="F1504">
        <f t="shared" si="23"/>
        <v>2.501450354342432</v>
      </c>
    </row>
    <row r="1505" spans="1:6" x14ac:dyDescent="0.2">
      <c r="A1505">
        <v>502</v>
      </c>
      <c r="B1505">
        <v>1998</v>
      </c>
      <c r="C1505">
        <v>4</v>
      </c>
      <c r="D1505">
        <v>4</v>
      </c>
      <c r="E1505">
        <v>47.406178660049626</v>
      </c>
      <c r="F1505">
        <f t="shared" si="23"/>
        <v>3.1856952059553354</v>
      </c>
    </row>
    <row r="1506" spans="1:6" x14ac:dyDescent="0.2">
      <c r="A1506">
        <v>502</v>
      </c>
      <c r="B1506">
        <v>1998</v>
      </c>
      <c r="C1506">
        <v>4</v>
      </c>
      <c r="D1506">
        <v>5</v>
      </c>
      <c r="E1506">
        <v>52.747593052109181</v>
      </c>
      <c r="F1506">
        <f t="shared" si="23"/>
        <v>3.5446382531017369</v>
      </c>
    </row>
    <row r="1507" spans="1:6" x14ac:dyDescent="0.2">
      <c r="A1507">
        <v>502</v>
      </c>
      <c r="B1507">
        <v>1998</v>
      </c>
      <c r="C1507">
        <v>4</v>
      </c>
      <c r="D1507">
        <v>6</v>
      </c>
      <c r="E1507">
        <v>55.897796526054599</v>
      </c>
      <c r="F1507">
        <f t="shared" si="23"/>
        <v>3.7563319265508692</v>
      </c>
    </row>
    <row r="1508" spans="1:6" x14ac:dyDescent="0.2">
      <c r="A1508">
        <v>502</v>
      </c>
      <c r="B1508">
        <v>1998</v>
      </c>
      <c r="C1508">
        <v>4</v>
      </c>
      <c r="D1508">
        <v>7</v>
      </c>
      <c r="E1508">
        <v>59.108249793217546</v>
      </c>
      <c r="F1508">
        <f t="shared" si="23"/>
        <v>3.9720743861042198</v>
      </c>
    </row>
    <row r="1509" spans="1:6" x14ac:dyDescent="0.2">
      <c r="A1509">
        <v>502</v>
      </c>
      <c r="B1509">
        <v>1998</v>
      </c>
      <c r="C1509">
        <v>4</v>
      </c>
      <c r="D1509">
        <v>8</v>
      </c>
      <c r="E1509">
        <v>42.352213414634136</v>
      </c>
      <c r="F1509">
        <f t="shared" si="23"/>
        <v>2.8460687414634145</v>
      </c>
    </row>
    <row r="1510" spans="1:6" x14ac:dyDescent="0.2">
      <c r="A1510">
        <v>502</v>
      </c>
      <c r="B1510">
        <v>1998</v>
      </c>
      <c r="C1510">
        <v>4</v>
      </c>
      <c r="D1510">
        <v>9</v>
      </c>
      <c r="E1510">
        <v>47.018460365853656</v>
      </c>
      <c r="F1510">
        <f t="shared" si="23"/>
        <v>3.1596405365853655</v>
      </c>
    </row>
    <row r="1511" spans="1:6" x14ac:dyDescent="0.2">
      <c r="A1511">
        <v>502</v>
      </c>
      <c r="B1511">
        <v>1998</v>
      </c>
      <c r="C1511">
        <v>4</v>
      </c>
      <c r="D1511">
        <v>10</v>
      </c>
      <c r="E1511">
        <v>53.954195121951223</v>
      </c>
      <c r="F1511">
        <f t="shared" si="23"/>
        <v>3.6257219121951225</v>
      </c>
    </row>
    <row r="1512" spans="1:6" x14ac:dyDescent="0.2">
      <c r="A1512">
        <v>502</v>
      </c>
      <c r="B1512">
        <v>1998</v>
      </c>
      <c r="C1512">
        <v>4</v>
      </c>
      <c r="D1512">
        <v>11</v>
      </c>
      <c r="E1512">
        <v>54.692368902439036</v>
      </c>
      <c r="F1512">
        <f t="shared" si="23"/>
        <v>3.6753271902439031</v>
      </c>
    </row>
    <row r="1513" spans="1:6" x14ac:dyDescent="0.2">
      <c r="A1513">
        <v>502</v>
      </c>
      <c r="B1513">
        <v>1998</v>
      </c>
      <c r="C1513">
        <v>4</v>
      </c>
      <c r="D1513">
        <v>12</v>
      </c>
      <c r="E1513">
        <v>50.714862804878045</v>
      </c>
      <c r="F1513">
        <f t="shared" si="23"/>
        <v>3.408038780487805</v>
      </c>
    </row>
    <row r="1514" spans="1:6" x14ac:dyDescent="0.2">
      <c r="A1514">
        <v>502</v>
      </c>
      <c r="B1514">
        <v>1998</v>
      </c>
      <c r="C1514">
        <v>4</v>
      </c>
      <c r="D1514">
        <v>13</v>
      </c>
      <c r="E1514">
        <v>56.087926829268298</v>
      </c>
      <c r="F1514">
        <f t="shared" si="23"/>
        <v>3.7691086829268299</v>
      </c>
    </row>
    <row r="1515" spans="1:6" x14ac:dyDescent="0.2">
      <c r="A1515">
        <v>502</v>
      </c>
      <c r="B1515">
        <v>1998</v>
      </c>
      <c r="C1515">
        <v>4</v>
      </c>
      <c r="D1515">
        <v>14</v>
      </c>
      <c r="E1515">
        <v>49.664597560975601</v>
      </c>
      <c r="F1515">
        <f t="shared" si="23"/>
        <v>3.3374609560975603</v>
      </c>
    </row>
    <row r="1516" spans="1:6" x14ac:dyDescent="0.2">
      <c r="A1516">
        <v>502</v>
      </c>
      <c r="B1516">
        <v>1999</v>
      </c>
      <c r="C1516">
        <v>1</v>
      </c>
      <c r="D1516">
        <v>1</v>
      </c>
      <c r="E1516">
        <v>17.656851219512195</v>
      </c>
      <c r="F1516">
        <f t="shared" si="23"/>
        <v>1.1865404019512196</v>
      </c>
    </row>
    <row r="1517" spans="1:6" x14ac:dyDescent="0.2">
      <c r="A1517">
        <v>502</v>
      </c>
      <c r="B1517">
        <v>1999</v>
      </c>
      <c r="C1517">
        <v>1</v>
      </c>
      <c r="D1517">
        <v>2</v>
      </c>
      <c r="E1517">
        <v>17.927602966343411</v>
      </c>
      <c r="F1517">
        <f t="shared" si="23"/>
        <v>1.2047349193382775</v>
      </c>
    </row>
    <row r="1518" spans="1:6" x14ac:dyDescent="0.2">
      <c r="A1518">
        <v>502</v>
      </c>
      <c r="B1518">
        <v>1999</v>
      </c>
      <c r="C1518">
        <v>1</v>
      </c>
      <c r="D1518">
        <v>3</v>
      </c>
      <c r="E1518">
        <v>23.276197786651451</v>
      </c>
      <c r="F1518">
        <f t="shared" si="23"/>
        <v>1.5641604912629778</v>
      </c>
    </row>
    <row r="1519" spans="1:6" x14ac:dyDescent="0.2">
      <c r="A1519">
        <v>502</v>
      </c>
      <c r="B1519">
        <v>1999</v>
      </c>
      <c r="C1519">
        <v>1</v>
      </c>
      <c r="D1519">
        <v>4</v>
      </c>
      <c r="E1519">
        <v>23.275733941814032</v>
      </c>
      <c r="F1519">
        <f t="shared" si="23"/>
        <v>1.564129320889903</v>
      </c>
    </row>
    <row r="1520" spans="1:6" x14ac:dyDescent="0.2">
      <c r="A1520">
        <v>502</v>
      </c>
      <c r="B1520">
        <v>1999</v>
      </c>
      <c r="C1520">
        <v>1</v>
      </c>
      <c r="D1520">
        <v>5</v>
      </c>
      <c r="E1520">
        <v>31.593399566457503</v>
      </c>
      <c r="F1520">
        <f t="shared" si="23"/>
        <v>2.1230764508659443</v>
      </c>
    </row>
    <row r="1521" spans="1:6" x14ac:dyDescent="0.2">
      <c r="A1521">
        <v>502</v>
      </c>
      <c r="B1521">
        <v>1999</v>
      </c>
      <c r="C1521">
        <v>1</v>
      </c>
      <c r="D1521">
        <v>6</v>
      </c>
      <c r="E1521">
        <v>37.074190165430686</v>
      </c>
      <c r="F1521">
        <f t="shared" si="23"/>
        <v>2.4913855791169426</v>
      </c>
    </row>
    <row r="1522" spans="1:6" x14ac:dyDescent="0.2">
      <c r="A1522">
        <v>502</v>
      </c>
      <c r="B1522">
        <v>1999</v>
      </c>
      <c r="C1522">
        <v>1</v>
      </c>
      <c r="D1522">
        <v>7</v>
      </c>
      <c r="E1522">
        <v>53.091680091272096</v>
      </c>
      <c r="F1522">
        <f t="shared" si="23"/>
        <v>3.5677609021334851</v>
      </c>
    </row>
    <row r="1523" spans="1:6" x14ac:dyDescent="0.2">
      <c r="A1523">
        <v>502</v>
      </c>
      <c r="B1523">
        <v>1999</v>
      </c>
      <c r="C1523">
        <v>1</v>
      </c>
      <c r="D1523">
        <v>8</v>
      </c>
      <c r="E1523">
        <v>49.18136487804879</v>
      </c>
      <c r="F1523">
        <f t="shared" si="23"/>
        <v>3.3049877198048789</v>
      </c>
    </row>
    <row r="1524" spans="1:6" x14ac:dyDescent="0.2">
      <c r="A1524">
        <v>502</v>
      </c>
      <c r="B1524">
        <v>1999</v>
      </c>
      <c r="C1524">
        <v>1</v>
      </c>
      <c r="D1524">
        <v>9</v>
      </c>
      <c r="E1524">
        <v>34.832151951219508</v>
      </c>
      <c r="F1524">
        <f t="shared" si="23"/>
        <v>2.340720611121951</v>
      </c>
    </row>
    <row r="1525" spans="1:6" x14ac:dyDescent="0.2">
      <c r="A1525">
        <v>502</v>
      </c>
      <c r="B1525">
        <v>1999</v>
      </c>
      <c r="C1525">
        <v>1</v>
      </c>
      <c r="D1525">
        <v>10</v>
      </c>
      <c r="E1525">
        <v>39.174782926829273</v>
      </c>
      <c r="F1525">
        <f t="shared" si="23"/>
        <v>2.6325454126829273</v>
      </c>
    </row>
    <row r="1526" spans="1:6" x14ac:dyDescent="0.2">
      <c r="A1526">
        <v>502</v>
      </c>
      <c r="B1526">
        <v>1999</v>
      </c>
      <c r="C1526">
        <v>1</v>
      </c>
      <c r="D1526">
        <v>11</v>
      </c>
      <c r="E1526">
        <v>46.407336585365854</v>
      </c>
      <c r="F1526">
        <f t="shared" si="23"/>
        <v>3.1185730185365856</v>
      </c>
    </row>
    <row r="1527" spans="1:6" x14ac:dyDescent="0.2">
      <c r="A1527">
        <v>502</v>
      </c>
      <c r="B1527">
        <v>1999</v>
      </c>
      <c r="C1527">
        <v>1</v>
      </c>
      <c r="D1527">
        <v>12</v>
      </c>
      <c r="E1527">
        <v>42.752428292682929</v>
      </c>
      <c r="F1527">
        <f t="shared" si="23"/>
        <v>2.8729631812682932</v>
      </c>
    </row>
    <row r="1528" spans="1:6" x14ac:dyDescent="0.2">
      <c r="A1528">
        <v>502</v>
      </c>
      <c r="B1528">
        <v>1999</v>
      </c>
      <c r="C1528">
        <v>1</v>
      </c>
      <c r="D1528">
        <v>13</v>
      </c>
      <c r="E1528">
        <v>57.304508048780477</v>
      </c>
      <c r="F1528">
        <f t="shared" si="23"/>
        <v>3.8508629408780486</v>
      </c>
    </row>
    <row r="1529" spans="1:6" x14ac:dyDescent="0.2">
      <c r="A1529">
        <v>502</v>
      </c>
      <c r="B1529">
        <v>1999</v>
      </c>
      <c r="C1529">
        <v>1</v>
      </c>
      <c r="D1529">
        <v>14</v>
      </c>
      <c r="E1529">
        <v>41.198079999999997</v>
      </c>
      <c r="F1529">
        <f t="shared" si="23"/>
        <v>2.768510976</v>
      </c>
    </row>
    <row r="1530" spans="1:6" x14ac:dyDescent="0.2">
      <c r="A1530">
        <v>502</v>
      </c>
      <c r="B1530">
        <v>1999</v>
      </c>
      <c r="C1530">
        <v>2</v>
      </c>
      <c r="D1530">
        <v>1</v>
      </c>
      <c r="E1530">
        <v>16.372716585365854</v>
      </c>
      <c r="F1530">
        <f t="shared" si="23"/>
        <v>1.1002465545365856</v>
      </c>
    </row>
    <row r="1531" spans="1:6" x14ac:dyDescent="0.2">
      <c r="A1531">
        <v>502</v>
      </c>
      <c r="B1531">
        <v>1999</v>
      </c>
      <c r="C1531">
        <v>2</v>
      </c>
      <c r="D1531">
        <v>2</v>
      </c>
      <c r="E1531">
        <v>19.487049309754703</v>
      </c>
      <c r="F1531">
        <f t="shared" si="23"/>
        <v>1.3095297136155162</v>
      </c>
    </row>
    <row r="1532" spans="1:6" x14ac:dyDescent="0.2">
      <c r="A1532">
        <v>502</v>
      </c>
      <c r="B1532">
        <v>1999</v>
      </c>
      <c r="C1532">
        <v>2</v>
      </c>
      <c r="D1532">
        <v>3</v>
      </c>
      <c r="E1532">
        <v>21.993898733599544</v>
      </c>
      <c r="F1532">
        <f t="shared" si="23"/>
        <v>1.4779899948978894</v>
      </c>
    </row>
    <row r="1533" spans="1:6" x14ac:dyDescent="0.2">
      <c r="A1533">
        <v>502</v>
      </c>
      <c r="B1533">
        <v>1999</v>
      </c>
      <c r="C1533">
        <v>2</v>
      </c>
      <c r="D1533">
        <v>4</v>
      </c>
      <c r="E1533">
        <v>30.437498231602959</v>
      </c>
      <c r="F1533">
        <f t="shared" si="23"/>
        <v>2.0453998811637191</v>
      </c>
    </row>
    <row r="1534" spans="1:6" x14ac:dyDescent="0.2">
      <c r="A1534">
        <v>502</v>
      </c>
      <c r="B1534">
        <v>1999</v>
      </c>
      <c r="C1534">
        <v>2</v>
      </c>
      <c r="D1534">
        <v>5</v>
      </c>
      <c r="E1534">
        <v>36.808870918425555</v>
      </c>
      <c r="F1534">
        <f t="shared" si="23"/>
        <v>2.4735561257181975</v>
      </c>
    </row>
    <row r="1535" spans="1:6" x14ac:dyDescent="0.2">
      <c r="A1535">
        <v>502</v>
      </c>
      <c r="B1535">
        <v>1999</v>
      </c>
      <c r="C1535">
        <v>2</v>
      </c>
      <c r="D1535">
        <v>6</v>
      </c>
      <c r="E1535">
        <v>49.980672766685679</v>
      </c>
      <c r="F1535">
        <f t="shared" si="23"/>
        <v>3.3587012099212781</v>
      </c>
    </row>
    <row r="1536" spans="1:6" x14ac:dyDescent="0.2">
      <c r="A1536">
        <v>502</v>
      </c>
      <c r="B1536">
        <v>1999</v>
      </c>
      <c r="C1536">
        <v>2</v>
      </c>
      <c r="D1536">
        <v>7</v>
      </c>
      <c r="E1536">
        <v>51.765083856246434</v>
      </c>
      <c r="F1536">
        <f t="shared" si="23"/>
        <v>3.478613635139761</v>
      </c>
    </row>
    <row r="1537" spans="1:6" x14ac:dyDescent="0.2">
      <c r="A1537">
        <v>502</v>
      </c>
      <c r="B1537">
        <v>1999</v>
      </c>
      <c r="C1537">
        <v>2</v>
      </c>
      <c r="D1537">
        <v>8</v>
      </c>
      <c r="E1537">
        <v>47.587765365853663</v>
      </c>
      <c r="F1537">
        <f t="shared" si="23"/>
        <v>3.1978978325853662</v>
      </c>
    </row>
    <row r="1538" spans="1:6" x14ac:dyDescent="0.2">
      <c r="A1538">
        <v>502</v>
      </c>
      <c r="B1538">
        <v>1999</v>
      </c>
      <c r="C1538">
        <v>2</v>
      </c>
      <c r="D1538">
        <v>9</v>
      </c>
      <c r="E1538">
        <v>45.324002926829266</v>
      </c>
      <c r="F1538">
        <f t="shared" si="23"/>
        <v>3.0457729966829268</v>
      </c>
    </row>
    <row r="1539" spans="1:6" x14ac:dyDescent="0.2">
      <c r="A1539">
        <v>502</v>
      </c>
      <c r="B1539">
        <v>1999</v>
      </c>
      <c r="C1539">
        <v>2</v>
      </c>
      <c r="D1539">
        <v>10</v>
      </c>
      <c r="E1539">
        <v>46.246199999999995</v>
      </c>
      <c r="F1539">
        <f t="shared" si="23"/>
        <v>3.1077446399999999</v>
      </c>
    </row>
    <row r="1540" spans="1:6" x14ac:dyDescent="0.2">
      <c r="A1540">
        <v>502</v>
      </c>
      <c r="B1540">
        <v>1999</v>
      </c>
      <c r="C1540">
        <v>2</v>
      </c>
      <c r="D1540">
        <v>11</v>
      </c>
      <c r="E1540">
        <v>45.762790243902437</v>
      </c>
      <c r="F1540">
        <f t="shared" si="23"/>
        <v>3.0752595043902438</v>
      </c>
    </row>
    <row r="1541" spans="1:6" x14ac:dyDescent="0.2">
      <c r="A1541">
        <v>502</v>
      </c>
      <c r="B1541">
        <v>1999</v>
      </c>
      <c r="C1541">
        <v>2</v>
      </c>
      <c r="D1541">
        <v>12</v>
      </c>
      <c r="E1541">
        <v>45.911738292682919</v>
      </c>
      <c r="F1541">
        <f t="shared" ref="F1541:F1604" si="24">(E1541*60*1.12)/1000</f>
        <v>3.0852688132682924</v>
      </c>
    </row>
    <row r="1542" spans="1:6" x14ac:dyDescent="0.2">
      <c r="A1542">
        <v>502</v>
      </c>
      <c r="B1542">
        <v>1999</v>
      </c>
      <c r="C1542">
        <v>2</v>
      </c>
      <c r="D1542">
        <v>13</v>
      </c>
      <c r="E1542">
        <v>59.47510048780488</v>
      </c>
      <c r="F1542">
        <f t="shared" si="24"/>
        <v>3.9967267527804884</v>
      </c>
    </row>
    <row r="1543" spans="1:6" x14ac:dyDescent="0.2">
      <c r="A1543">
        <v>502</v>
      </c>
      <c r="B1543">
        <v>1999</v>
      </c>
      <c r="C1543">
        <v>2</v>
      </c>
      <c r="D1543">
        <v>14</v>
      </c>
      <c r="E1543">
        <v>44.085317073170728</v>
      </c>
      <c r="F1543">
        <f t="shared" si="24"/>
        <v>2.9625333073170732</v>
      </c>
    </row>
    <row r="1544" spans="1:6" x14ac:dyDescent="0.2">
      <c r="A1544">
        <v>502</v>
      </c>
      <c r="B1544">
        <v>1999</v>
      </c>
      <c r="C1544">
        <v>3</v>
      </c>
      <c r="D1544">
        <v>1</v>
      </c>
      <c r="E1544">
        <v>1.9162858536585365</v>
      </c>
      <c r="F1544">
        <f t="shared" si="24"/>
        <v>0.12877440936585366</v>
      </c>
    </row>
    <row r="1545" spans="1:6" x14ac:dyDescent="0.2">
      <c r="A1545">
        <v>502</v>
      </c>
      <c r="B1545">
        <v>1999</v>
      </c>
      <c r="C1545">
        <v>3</v>
      </c>
      <c r="D1545">
        <v>2</v>
      </c>
      <c r="E1545">
        <v>17.546322509982886</v>
      </c>
      <c r="F1545">
        <f t="shared" si="24"/>
        <v>1.17911287267085</v>
      </c>
    </row>
    <row r="1546" spans="1:6" x14ac:dyDescent="0.2">
      <c r="A1546">
        <v>502</v>
      </c>
      <c r="B1546">
        <v>1999</v>
      </c>
      <c r="C1546">
        <v>3</v>
      </c>
      <c r="D1546">
        <v>3</v>
      </c>
      <c r="E1546">
        <v>20.002612846548775</v>
      </c>
      <c r="F1546">
        <f t="shared" si="24"/>
        <v>1.3441755832880777</v>
      </c>
    </row>
    <row r="1547" spans="1:6" x14ac:dyDescent="0.2">
      <c r="A1547">
        <v>502</v>
      </c>
      <c r="B1547">
        <v>1999</v>
      </c>
      <c r="C1547">
        <v>3</v>
      </c>
      <c r="D1547">
        <v>4</v>
      </c>
      <c r="E1547">
        <v>32.117544232743874</v>
      </c>
      <c r="F1547">
        <f t="shared" si="24"/>
        <v>2.1582989724403889</v>
      </c>
    </row>
    <row r="1548" spans="1:6" x14ac:dyDescent="0.2">
      <c r="A1548">
        <v>502</v>
      </c>
      <c r="B1548">
        <v>1999</v>
      </c>
      <c r="C1548">
        <v>3</v>
      </c>
      <c r="D1548">
        <v>5</v>
      </c>
      <c r="E1548">
        <v>36.354302977752425</v>
      </c>
      <c r="F1548">
        <f t="shared" si="24"/>
        <v>2.4430091601049631</v>
      </c>
    </row>
    <row r="1549" spans="1:6" x14ac:dyDescent="0.2">
      <c r="A1549">
        <v>502</v>
      </c>
      <c r="B1549">
        <v>1999</v>
      </c>
      <c r="C1549">
        <v>3</v>
      </c>
      <c r="D1549">
        <v>6</v>
      </c>
      <c r="E1549">
        <v>56.910282715345119</v>
      </c>
      <c r="F1549">
        <f t="shared" si="24"/>
        <v>3.8243709984711924</v>
      </c>
    </row>
    <row r="1550" spans="1:6" x14ac:dyDescent="0.2">
      <c r="A1550">
        <v>502</v>
      </c>
      <c r="B1550">
        <v>1999</v>
      </c>
      <c r="C1550">
        <v>3</v>
      </c>
      <c r="D1550">
        <v>7</v>
      </c>
      <c r="E1550">
        <v>54.241319520821449</v>
      </c>
      <c r="F1550">
        <f t="shared" si="24"/>
        <v>3.6450166717992021</v>
      </c>
    </row>
    <row r="1551" spans="1:6" x14ac:dyDescent="0.2">
      <c r="A1551">
        <v>502</v>
      </c>
      <c r="B1551">
        <v>1999</v>
      </c>
      <c r="C1551">
        <v>3</v>
      </c>
      <c r="D1551">
        <v>8</v>
      </c>
      <c r="E1551">
        <v>51.175740000000005</v>
      </c>
      <c r="F1551">
        <f t="shared" si="24"/>
        <v>3.4390097280000003</v>
      </c>
    </row>
    <row r="1552" spans="1:6" x14ac:dyDescent="0.2">
      <c r="A1552">
        <v>502</v>
      </c>
      <c r="B1552">
        <v>1999</v>
      </c>
      <c r="C1552">
        <v>3</v>
      </c>
      <c r="D1552">
        <v>9</v>
      </c>
      <c r="E1552">
        <v>39.981705365853649</v>
      </c>
      <c r="F1552">
        <f t="shared" si="24"/>
        <v>2.6867706005853655</v>
      </c>
    </row>
    <row r="1553" spans="1:6" x14ac:dyDescent="0.2">
      <c r="A1553">
        <v>502</v>
      </c>
      <c r="B1553">
        <v>1999</v>
      </c>
      <c r="C1553">
        <v>3</v>
      </c>
      <c r="D1553">
        <v>10</v>
      </c>
      <c r="E1553">
        <v>45.265745853658537</v>
      </c>
      <c r="F1553">
        <f t="shared" si="24"/>
        <v>3.0418581213658538</v>
      </c>
    </row>
    <row r="1554" spans="1:6" x14ac:dyDescent="0.2">
      <c r="A1554">
        <v>502</v>
      </c>
      <c r="B1554">
        <v>1999</v>
      </c>
      <c r="C1554">
        <v>3</v>
      </c>
      <c r="D1554">
        <v>11</v>
      </c>
      <c r="E1554">
        <v>57.203487804878051</v>
      </c>
      <c r="F1554">
        <f t="shared" si="24"/>
        <v>3.8440743804878057</v>
      </c>
    </row>
    <row r="1555" spans="1:6" x14ac:dyDescent="0.2">
      <c r="A1555">
        <v>502</v>
      </c>
      <c r="B1555">
        <v>1999</v>
      </c>
      <c r="C1555">
        <v>3</v>
      </c>
      <c r="D1555">
        <v>12</v>
      </c>
      <c r="E1555">
        <v>45.629542682926818</v>
      </c>
      <c r="F1555">
        <f t="shared" si="24"/>
        <v>3.0663052682926821</v>
      </c>
    </row>
    <row r="1556" spans="1:6" x14ac:dyDescent="0.2">
      <c r="A1556">
        <v>502</v>
      </c>
      <c r="B1556">
        <v>1999</v>
      </c>
      <c r="C1556">
        <v>3</v>
      </c>
      <c r="D1556">
        <v>13</v>
      </c>
      <c r="E1556">
        <v>60.436961951219509</v>
      </c>
      <c r="F1556">
        <f t="shared" si="24"/>
        <v>4.0613638431219519</v>
      </c>
    </row>
    <row r="1557" spans="1:6" x14ac:dyDescent="0.2">
      <c r="A1557">
        <v>502</v>
      </c>
      <c r="B1557">
        <v>1999</v>
      </c>
      <c r="C1557">
        <v>3</v>
      </c>
      <c r="D1557">
        <v>14</v>
      </c>
      <c r="E1557">
        <v>44.017557073170728</v>
      </c>
      <c r="F1557">
        <f t="shared" si="24"/>
        <v>2.9579798353170736</v>
      </c>
    </row>
    <row r="1558" spans="1:6" x14ac:dyDescent="0.2">
      <c r="A1558">
        <v>502</v>
      </c>
      <c r="B1558">
        <v>1999</v>
      </c>
      <c r="C1558">
        <v>4</v>
      </c>
      <c r="D1558">
        <v>1</v>
      </c>
      <c r="E1558">
        <v>22.225693170731706</v>
      </c>
      <c r="F1558">
        <f t="shared" si="24"/>
        <v>1.4935665810731709</v>
      </c>
    </row>
    <row r="1559" spans="1:6" x14ac:dyDescent="0.2">
      <c r="A1559">
        <v>502</v>
      </c>
      <c r="B1559">
        <v>1999</v>
      </c>
      <c r="C1559">
        <v>4</v>
      </c>
      <c r="D1559">
        <v>2</v>
      </c>
      <c r="E1559">
        <v>21.776587427267536</v>
      </c>
      <c r="F1559">
        <f t="shared" si="24"/>
        <v>1.4633866751123785</v>
      </c>
    </row>
    <row r="1560" spans="1:6" x14ac:dyDescent="0.2">
      <c r="A1560">
        <v>502</v>
      </c>
      <c r="B1560">
        <v>1999</v>
      </c>
      <c r="C1560">
        <v>4</v>
      </c>
      <c r="D1560">
        <v>3</v>
      </c>
      <c r="E1560">
        <v>28.967573941814031</v>
      </c>
      <c r="F1560">
        <f t="shared" si="24"/>
        <v>1.9466209688899032</v>
      </c>
    </row>
    <row r="1561" spans="1:6" x14ac:dyDescent="0.2">
      <c r="A1561">
        <v>502</v>
      </c>
      <c r="B1561">
        <v>1999</v>
      </c>
      <c r="C1561">
        <v>4</v>
      </c>
      <c r="D1561">
        <v>4</v>
      </c>
      <c r="E1561">
        <v>38.216176155162572</v>
      </c>
      <c r="F1561">
        <f t="shared" si="24"/>
        <v>2.5681270376269252</v>
      </c>
    </row>
    <row r="1562" spans="1:6" x14ac:dyDescent="0.2">
      <c r="A1562">
        <v>502</v>
      </c>
      <c r="B1562">
        <v>1999</v>
      </c>
      <c r="C1562">
        <v>4</v>
      </c>
      <c r="D1562">
        <v>5</v>
      </c>
      <c r="E1562">
        <v>43.573584027381621</v>
      </c>
      <c r="F1562">
        <f t="shared" si="24"/>
        <v>2.9281448466400453</v>
      </c>
    </row>
    <row r="1563" spans="1:6" x14ac:dyDescent="0.2">
      <c r="A1563">
        <v>502</v>
      </c>
      <c r="B1563">
        <v>1999</v>
      </c>
      <c r="C1563">
        <v>4</v>
      </c>
      <c r="D1563">
        <v>6</v>
      </c>
      <c r="E1563">
        <v>45.954035733029087</v>
      </c>
      <c r="F1563">
        <f t="shared" si="24"/>
        <v>3.0881112012595548</v>
      </c>
    </row>
    <row r="1564" spans="1:6" x14ac:dyDescent="0.2">
      <c r="A1564">
        <v>502</v>
      </c>
      <c r="B1564">
        <v>1999</v>
      </c>
      <c r="C1564">
        <v>4</v>
      </c>
      <c r="D1564">
        <v>7</v>
      </c>
      <c r="E1564">
        <v>57.009777432972051</v>
      </c>
      <c r="F1564">
        <f t="shared" si="24"/>
        <v>3.8310570434957221</v>
      </c>
    </row>
    <row r="1565" spans="1:6" x14ac:dyDescent="0.2">
      <c r="A1565">
        <v>502</v>
      </c>
      <c r="B1565">
        <v>1999</v>
      </c>
      <c r="C1565">
        <v>4</v>
      </c>
      <c r="D1565">
        <v>8</v>
      </c>
      <c r="E1565">
        <v>43.073875121951218</v>
      </c>
      <c r="F1565">
        <f t="shared" si="24"/>
        <v>2.8945644081951221</v>
      </c>
    </row>
    <row r="1566" spans="1:6" x14ac:dyDescent="0.2">
      <c r="A1566">
        <v>502</v>
      </c>
      <c r="B1566">
        <v>1999</v>
      </c>
      <c r="C1566">
        <v>4</v>
      </c>
      <c r="D1566">
        <v>9</v>
      </c>
      <c r="E1566">
        <v>42.055409268292678</v>
      </c>
      <c r="F1566">
        <f t="shared" si="24"/>
        <v>2.8261235028292679</v>
      </c>
    </row>
    <row r="1567" spans="1:6" x14ac:dyDescent="0.2">
      <c r="A1567">
        <v>502</v>
      </c>
      <c r="B1567">
        <v>1999</v>
      </c>
      <c r="C1567">
        <v>4</v>
      </c>
      <c r="D1567">
        <v>10</v>
      </c>
      <c r="E1567">
        <v>52.556556585365861</v>
      </c>
      <c r="F1567">
        <f t="shared" si="24"/>
        <v>3.5318006025365856</v>
      </c>
    </row>
    <row r="1568" spans="1:6" x14ac:dyDescent="0.2">
      <c r="A1568">
        <v>502</v>
      </c>
      <c r="B1568">
        <v>1999</v>
      </c>
      <c r="C1568">
        <v>4</v>
      </c>
      <c r="D1568">
        <v>11</v>
      </c>
      <c r="E1568">
        <v>45.543189999999996</v>
      </c>
      <c r="F1568">
        <f t="shared" si="24"/>
        <v>3.0605023679999999</v>
      </c>
    </row>
    <row r="1569" spans="1:6" x14ac:dyDescent="0.2">
      <c r="A1569">
        <v>502</v>
      </c>
      <c r="B1569">
        <v>1999</v>
      </c>
      <c r="C1569">
        <v>4</v>
      </c>
      <c r="D1569">
        <v>12</v>
      </c>
      <c r="E1569">
        <v>45.047178536585371</v>
      </c>
      <c r="F1569">
        <f t="shared" si="24"/>
        <v>3.0271703976585367</v>
      </c>
    </row>
    <row r="1570" spans="1:6" x14ac:dyDescent="0.2">
      <c r="A1570">
        <v>502</v>
      </c>
      <c r="B1570">
        <v>1999</v>
      </c>
      <c r="C1570">
        <v>4</v>
      </c>
      <c r="D1570">
        <v>13</v>
      </c>
      <c r="E1570">
        <v>57.33983414634146</v>
      </c>
      <c r="F1570">
        <f t="shared" si="24"/>
        <v>3.8532368546341464</v>
      </c>
    </row>
    <row r="1571" spans="1:6" x14ac:dyDescent="0.2">
      <c r="A1571">
        <v>502</v>
      </c>
      <c r="B1571">
        <v>1999</v>
      </c>
      <c r="C1571">
        <v>4</v>
      </c>
      <c r="D1571">
        <v>14</v>
      </c>
      <c r="E1571">
        <v>44.738539999999986</v>
      </c>
      <c r="F1571">
        <f t="shared" si="24"/>
        <v>3.0064298879999996</v>
      </c>
    </row>
    <row r="1572" spans="1:6" x14ac:dyDescent="0.2">
      <c r="A1572">
        <v>502</v>
      </c>
      <c r="B1572">
        <v>2000</v>
      </c>
      <c r="C1572">
        <v>1</v>
      </c>
      <c r="D1572">
        <v>1</v>
      </c>
      <c r="E1572">
        <v>19.898302439024388</v>
      </c>
      <c r="F1572">
        <f t="shared" si="24"/>
        <v>1.3371659239024389</v>
      </c>
    </row>
    <row r="1573" spans="1:6" x14ac:dyDescent="0.2">
      <c r="A1573">
        <v>502</v>
      </c>
      <c r="B1573">
        <v>2000</v>
      </c>
      <c r="C1573">
        <v>1</v>
      </c>
      <c r="D1573">
        <v>2</v>
      </c>
      <c r="E1573">
        <v>19.009985365853659</v>
      </c>
      <c r="F1573">
        <f t="shared" si="24"/>
        <v>1.277471016585366</v>
      </c>
    </row>
    <row r="1574" spans="1:6" x14ac:dyDescent="0.2">
      <c r="A1574">
        <v>502</v>
      </c>
      <c r="B1574">
        <v>2000</v>
      </c>
      <c r="C1574">
        <v>1</v>
      </c>
      <c r="D1574">
        <v>3</v>
      </c>
      <c r="E1574">
        <v>41.928565853658533</v>
      </c>
      <c r="F1574">
        <f t="shared" si="24"/>
        <v>2.8175996253658542</v>
      </c>
    </row>
    <row r="1575" spans="1:6" x14ac:dyDescent="0.2">
      <c r="A1575">
        <v>502</v>
      </c>
      <c r="B1575">
        <v>2000</v>
      </c>
      <c r="C1575">
        <v>1</v>
      </c>
      <c r="D1575">
        <v>4</v>
      </c>
      <c r="E1575">
        <v>30.558107317073169</v>
      </c>
      <c r="F1575">
        <f t="shared" si="24"/>
        <v>2.0535048117073171</v>
      </c>
    </row>
    <row r="1576" spans="1:6" x14ac:dyDescent="0.2">
      <c r="A1576">
        <v>502</v>
      </c>
      <c r="B1576">
        <v>2000</v>
      </c>
      <c r="C1576">
        <v>1</v>
      </c>
      <c r="D1576">
        <v>5</v>
      </c>
      <c r="E1576">
        <v>39.441278048780489</v>
      </c>
      <c r="F1576">
        <f t="shared" si="24"/>
        <v>2.6504538848780488</v>
      </c>
    </row>
    <row r="1577" spans="1:6" x14ac:dyDescent="0.2">
      <c r="A1577">
        <v>502</v>
      </c>
      <c r="B1577">
        <v>2000</v>
      </c>
      <c r="C1577">
        <v>1</v>
      </c>
      <c r="D1577">
        <v>6</v>
      </c>
      <c r="E1577">
        <v>45.304170731707316</v>
      </c>
      <c r="F1577">
        <f t="shared" si="24"/>
        <v>3.0444402731707321</v>
      </c>
    </row>
    <row r="1578" spans="1:6" x14ac:dyDescent="0.2">
      <c r="A1578">
        <v>502</v>
      </c>
      <c r="B1578">
        <v>2000</v>
      </c>
      <c r="C1578">
        <v>1</v>
      </c>
      <c r="D1578">
        <v>7</v>
      </c>
      <c r="E1578">
        <v>42.994546341463405</v>
      </c>
      <c r="F1578">
        <f t="shared" si="24"/>
        <v>2.889233514146341</v>
      </c>
    </row>
    <row r="1579" spans="1:6" x14ac:dyDescent="0.2">
      <c r="A1579">
        <v>502</v>
      </c>
      <c r="B1579">
        <v>2000</v>
      </c>
      <c r="C1579">
        <v>1</v>
      </c>
      <c r="D1579">
        <v>8</v>
      </c>
      <c r="E1579">
        <v>25.405868292682921</v>
      </c>
      <c r="F1579">
        <f t="shared" si="24"/>
        <v>1.7072743492682925</v>
      </c>
    </row>
    <row r="1580" spans="1:6" x14ac:dyDescent="0.2">
      <c r="A1580">
        <v>502</v>
      </c>
      <c r="B1580">
        <v>2000</v>
      </c>
      <c r="C1580">
        <v>1</v>
      </c>
      <c r="D1580">
        <v>9</v>
      </c>
      <c r="E1580">
        <v>39.796604878048775</v>
      </c>
      <c r="F1580">
        <f t="shared" si="24"/>
        <v>2.6743318478048779</v>
      </c>
    </row>
    <row r="1581" spans="1:6" x14ac:dyDescent="0.2">
      <c r="A1581">
        <v>502</v>
      </c>
      <c r="B1581">
        <v>2000</v>
      </c>
      <c r="C1581">
        <v>1</v>
      </c>
      <c r="D1581">
        <v>10</v>
      </c>
      <c r="E1581">
        <v>41.21791219512194</v>
      </c>
      <c r="F1581">
        <f t="shared" si="24"/>
        <v>2.7698436995121947</v>
      </c>
    </row>
    <row r="1582" spans="1:6" x14ac:dyDescent="0.2">
      <c r="A1582">
        <v>502</v>
      </c>
      <c r="B1582">
        <v>2000</v>
      </c>
      <c r="C1582">
        <v>1</v>
      </c>
      <c r="D1582">
        <v>11</v>
      </c>
      <c r="E1582">
        <v>44.948843902439016</v>
      </c>
      <c r="F1582">
        <f t="shared" si="24"/>
        <v>3.0205623102439021</v>
      </c>
    </row>
    <row r="1583" spans="1:6" x14ac:dyDescent="0.2">
      <c r="A1583">
        <v>502</v>
      </c>
      <c r="B1583">
        <v>2000</v>
      </c>
      <c r="C1583">
        <v>1</v>
      </c>
      <c r="D1583">
        <v>12</v>
      </c>
      <c r="E1583">
        <v>43.172209756097566</v>
      </c>
      <c r="F1583">
        <f t="shared" si="24"/>
        <v>2.9011724956097562</v>
      </c>
    </row>
    <row r="1584" spans="1:6" x14ac:dyDescent="0.2">
      <c r="A1584">
        <v>502</v>
      </c>
      <c r="B1584">
        <v>2000</v>
      </c>
      <c r="C1584">
        <v>1</v>
      </c>
      <c r="D1584">
        <v>13</v>
      </c>
      <c r="E1584">
        <v>44.59351707317073</v>
      </c>
      <c r="F1584">
        <f t="shared" si="24"/>
        <v>2.9966843473170734</v>
      </c>
    </row>
    <row r="1585" spans="1:6" x14ac:dyDescent="0.2">
      <c r="A1585">
        <v>502</v>
      </c>
      <c r="B1585">
        <v>2000</v>
      </c>
      <c r="C1585">
        <v>1</v>
      </c>
      <c r="D1585">
        <v>14</v>
      </c>
      <c r="E1585">
        <v>35.177356097560974</v>
      </c>
      <c r="F1585">
        <f t="shared" si="24"/>
        <v>2.3639183297560975</v>
      </c>
    </row>
    <row r="1586" spans="1:6" x14ac:dyDescent="0.2">
      <c r="A1586">
        <v>502</v>
      </c>
      <c r="B1586">
        <v>2000</v>
      </c>
      <c r="C1586">
        <v>2</v>
      </c>
      <c r="D1586">
        <v>1</v>
      </c>
      <c r="E1586">
        <v>15.456717073170731</v>
      </c>
      <c r="F1586">
        <f t="shared" si="24"/>
        <v>1.0386913873170733</v>
      </c>
    </row>
    <row r="1587" spans="1:6" x14ac:dyDescent="0.2">
      <c r="A1587">
        <v>502</v>
      </c>
      <c r="B1587">
        <v>2000</v>
      </c>
      <c r="C1587">
        <v>2</v>
      </c>
      <c r="D1587">
        <v>2</v>
      </c>
      <c r="E1587">
        <v>23.096243902439024</v>
      </c>
      <c r="F1587">
        <f t="shared" si="24"/>
        <v>1.5520675902439025</v>
      </c>
    </row>
    <row r="1588" spans="1:6" x14ac:dyDescent="0.2">
      <c r="A1588">
        <v>502</v>
      </c>
      <c r="B1588">
        <v>2000</v>
      </c>
      <c r="C1588">
        <v>2</v>
      </c>
      <c r="D1588">
        <v>3</v>
      </c>
      <c r="E1588">
        <v>25.938858536585364</v>
      </c>
      <c r="F1588">
        <f t="shared" si="24"/>
        <v>1.7430912936585365</v>
      </c>
    </row>
    <row r="1589" spans="1:6" x14ac:dyDescent="0.2">
      <c r="A1589">
        <v>502</v>
      </c>
      <c r="B1589">
        <v>2000</v>
      </c>
      <c r="C1589">
        <v>2</v>
      </c>
      <c r="D1589">
        <v>4</v>
      </c>
      <c r="E1589">
        <v>36.243336585365846</v>
      </c>
      <c r="F1589">
        <f t="shared" si="24"/>
        <v>2.4355522185365852</v>
      </c>
    </row>
    <row r="1590" spans="1:6" x14ac:dyDescent="0.2">
      <c r="A1590">
        <v>502</v>
      </c>
      <c r="B1590">
        <v>2000</v>
      </c>
      <c r="C1590">
        <v>2</v>
      </c>
      <c r="D1590">
        <v>5</v>
      </c>
      <c r="E1590">
        <v>42.106229268292672</v>
      </c>
      <c r="F1590">
        <f t="shared" si="24"/>
        <v>2.8295386068292681</v>
      </c>
    </row>
    <row r="1591" spans="1:6" x14ac:dyDescent="0.2">
      <c r="A1591">
        <v>502</v>
      </c>
      <c r="B1591">
        <v>2000</v>
      </c>
      <c r="C1591">
        <v>2</v>
      </c>
      <c r="D1591">
        <v>6</v>
      </c>
      <c r="E1591">
        <v>49.035102439024392</v>
      </c>
      <c r="F1591">
        <f t="shared" si="24"/>
        <v>3.2951588839024395</v>
      </c>
    </row>
    <row r="1592" spans="1:6" x14ac:dyDescent="0.2">
      <c r="A1592">
        <v>502</v>
      </c>
      <c r="B1592">
        <v>2000</v>
      </c>
      <c r="C1592">
        <v>2</v>
      </c>
      <c r="D1592">
        <v>7</v>
      </c>
      <c r="E1592">
        <v>39.441278048780489</v>
      </c>
      <c r="F1592">
        <f t="shared" si="24"/>
        <v>2.6504538848780488</v>
      </c>
    </row>
    <row r="1593" spans="1:6" x14ac:dyDescent="0.2">
      <c r="A1593">
        <v>502</v>
      </c>
      <c r="B1593">
        <v>2000</v>
      </c>
      <c r="C1593">
        <v>2</v>
      </c>
      <c r="D1593">
        <v>8</v>
      </c>
      <c r="E1593">
        <v>30.025117073170726</v>
      </c>
      <c r="F1593">
        <f t="shared" si="24"/>
        <v>2.0176878673170728</v>
      </c>
    </row>
    <row r="1594" spans="1:6" x14ac:dyDescent="0.2">
      <c r="A1594">
        <v>502</v>
      </c>
      <c r="B1594">
        <v>2000</v>
      </c>
      <c r="C1594">
        <v>2</v>
      </c>
      <c r="D1594">
        <v>9</v>
      </c>
      <c r="E1594">
        <v>45.837160975609748</v>
      </c>
      <c r="F1594">
        <f t="shared" si="24"/>
        <v>3.0802572175609755</v>
      </c>
    </row>
    <row r="1595" spans="1:6" x14ac:dyDescent="0.2">
      <c r="A1595">
        <v>502</v>
      </c>
      <c r="B1595">
        <v>2000</v>
      </c>
      <c r="C1595">
        <v>2</v>
      </c>
      <c r="D1595">
        <v>10</v>
      </c>
      <c r="E1595">
        <v>42.816882926829265</v>
      </c>
      <c r="F1595">
        <f t="shared" si="24"/>
        <v>2.8772945326829267</v>
      </c>
    </row>
    <row r="1596" spans="1:6" x14ac:dyDescent="0.2">
      <c r="A1596">
        <v>502</v>
      </c>
      <c r="B1596">
        <v>2000</v>
      </c>
      <c r="C1596">
        <v>2</v>
      </c>
      <c r="D1596">
        <v>11</v>
      </c>
      <c r="E1596">
        <v>38.908287804878043</v>
      </c>
      <c r="F1596">
        <f t="shared" si="24"/>
        <v>2.6146369404878049</v>
      </c>
    </row>
    <row r="1597" spans="1:6" x14ac:dyDescent="0.2">
      <c r="A1597">
        <v>502</v>
      </c>
      <c r="B1597">
        <v>2000</v>
      </c>
      <c r="C1597">
        <v>2</v>
      </c>
      <c r="D1597">
        <v>12</v>
      </c>
      <c r="E1597">
        <v>46.370151219512195</v>
      </c>
      <c r="F1597">
        <f t="shared" si="24"/>
        <v>3.1160741619512198</v>
      </c>
    </row>
    <row r="1598" spans="1:6" x14ac:dyDescent="0.2">
      <c r="A1598">
        <v>502</v>
      </c>
      <c r="B1598">
        <v>2000</v>
      </c>
      <c r="C1598">
        <v>2</v>
      </c>
      <c r="D1598">
        <v>13</v>
      </c>
      <c r="E1598">
        <v>33.045395121951216</v>
      </c>
      <c r="F1598">
        <f t="shared" si="24"/>
        <v>2.2206505521951216</v>
      </c>
    </row>
    <row r="1599" spans="1:6" x14ac:dyDescent="0.2">
      <c r="A1599">
        <v>502</v>
      </c>
      <c r="B1599">
        <v>2000</v>
      </c>
      <c r="C1599">
        <v>2</v>
      </c>
      <c r="D1599">
        <v>14</v>
      </c>
      <c r="E1599">
        <v>45.304170731707316</v>
      </c>
      <c r="F1599">
        <f t="shared" si="24"/>
        <v>3.0444402731707321</v>
      </c>
    </row>
    <row r="1600" spans="1:6" x14ac:dyDescent="0.2">
      <c r="A1600">
        <v>502</v>
      </c>
      <c r="B1600">
        <v>2000</v>
      </c>
      <c r="C1600">
        <v>3</v>
      </c>
      <c r="D1600">
        <v>1</v>
      </c>
      <c r="E1600">
        <v>22.207926829268292</v>
      </c>
      <c r="F1600">
        <f t="shared" si="24"/>
        <v>1.4923726829268293</v>
      </c>
    </row>
    <row r="1601" spans="1:6" x14ac:dyDescent="0.2">
      <c r="A1601">
        <v>502</v>
      </c>
      <c r="B1601">
        <v>2000</v>
      </c>
      <c r="C1601">
        <v>3</v>
      </c>
      <c r="D1601">
        <v>2</v>
      </c>
      <c r="E1601">
        <v>21.497273170731702</v>
      </c>
      <c r="F1601">
        <f t="shared" si="24"/>
        <v>1.4446167570731705</v>
      </c>
    </row>
    <row r="1602" spans="1:6" x14ac:dyDescent="0.2">
      <c r="A1602">
        <v>502</v>
      </c>
      <c r="B1602">
        <v>2000</v>
      </c>
      <c r="C1602">
        <v>3</v>
      </c>
      <c r="D1602">
        <v>3</v>
      </c>
      <c r="E1602">
        <v>30.202780487804876</v>
      </c>
      <c r="F1602">
        <f t="shared" si="24"/>
        <v>2.0296268487804876</v>
      </c>
    </row>
    <row r="1603" spans="1:6" x14ac:dyDescent="0.2">
      <c r="A1603">
        <v>502</v>
      </c>
      <c r="B1603">
        <v>2000</v>
      </c>
      <c r="C1603">
        <v>3</v>
      </c>
      <c r="D1603">
        <v>4</v>
      </c>
      <c r="E1603">
        <v>37.309317073170732</v>
      </c>
      <c r="F1603">
        <f t="shared" si="24"/>
        <v>2.5071861073170734</v>
      </c>
    </row>
    <row r="1604" spans="1:6" x14ac:dyDescent="0.2">
      <c r="A1604">
        <v>502</v>
      </c>
      <c r="B1604">
        <v>2000</v>
      </c>
      <c r="C1604">
        <v>3</v>
      </c>
      <c r="D1604">
        <v>5</v>
      </c>
      <c r="E1604">
        <v>37.486980487804878</v>
      </c>
      <c r="F1604">
        <f t="shared" si="24"/>
        <v>2.5191250887804881</v>
      </c>
    </row>
    <row r="1605" spans="1:6" x14ac:dyDescent="0.2">
      <c r="A1605">
        <v>502</v>
      </c>
      <c r="B1605">
        <v>2000</v>
      </c>
      <c r="C1605">
        <v>3</v>
      </c>
      <c r="D1605">
        <v>6</v>
      </c>
      <c r="E1605">
        <v>54.542668292682926</v>
      </c>
      <c r="F1605">
        <f t="shared" ref="F1605:F1668" si="25">(E1605*60*1.12)/1000</f>
        <v>3.6652673092682932</v>
      </c>
    </row>
    <row r="1606" spans="1:6" x14ac:dyDescent="0.2">
      <c r="A1606">
        <v>502</v>
      </c>
      <c r="B1606">
        <v>2000</v>
      </c>
      <c r="C1606">
        <v>3</v>
      </c>
      <c r="D1606">
        <v>7</v>
      </c>
      <c r="E1606">
        <v>45.659497560975616</v>
      </c>
      <c r="F1606">
        <f t="shared" si="25"/>
        <v>3.0683182360975616</v>
      </c>
    </row>
    <row r="1607" spans="1:6" x14ac:dyDescent="0.2">
      <c r="A1607">
        <v>502</v>
      </c>
      <c r="B1607">
        <v>2000</v>
      </c>
      <c r="C1607">
        <v>3</v>
      </c>
      <c r="D1607">
        <v>8</v>
      </c>
      <c r="E1607">
        <v>44.948843902439016</v>
      </c>
      <c r="F1607">
        <f t="shared" si="25"/>
        <v>3.0205623102439021</v>
      </c>
    </row>
    <row r="1608" spans="1:6" x14ac:dyDescent="0.2">
      <c r="A1608">
        <v>502</v>
      </c>
      <c r="B1608">
        <v>2000</v>
      </c>
      <c r="C1608">
        <v>3</v>
      </c>
      <c r="D1608">
        <v>9</v>
      </c>
      <c r="E1608">
        <v>38.197634146341457</v>
      </c>
      <c r="F1608">
        <f t="shared" si="25"/>
        <v>2.5668810146341463</v>
      </c>
    </row>
    <row r="1609" spans="1:6" x14ac:dyDescent="0.2">
      <c r="A1609">
        <v>502</v>
      </c>
      <c r="B1609">
        <v>2000</v>
      </c>
      <c r="C1609">
        <v>3</v>
      </c>
      <c r="D1609">
        <v>10</v>
      </c>
      <c r="E1609">
        <v>48.857439024390239</v>
      </c>
      <c r="F1609">
        <f t="shared" si="25"/>
        <v>3.2832199024390243</v>
      </c>
    </row>
    <row r="1610" spans="1:6" x14ac:dyDescent="0.2">
      <c r="A1610">
        <v>502</v>
      </c>
      <c r="B1610">
        <v>2000</v>
      </c>
      <c r="C1610">
        <v>3</v>
      </c>
      <c r="D1610">
        <v>11</v>
      </c>
      <c r="E1610">
        <v>48.502112195121953</v>
      </c>
      <c r="F1610">
        <f t="shared" si="25"/>
        <v>3.2593419395121956</v>
      </c>
    </row>
    <row r="1611" spans="1:6" x14ac:dyDescent="0.2">
      <c r="A1611">
        <v>502</v>
      </c>
      <c r="B1611">
        <v>2000</v>
      </c>
      <c r="C1611">
        <v>3</v>
      </c>
      <c r="D1611">
        <v>12</v>
      </c>
      <c r="E1611">
        <v>35.710346341463413</v>
      </c>
      <c r="F1611">
        <f t="shared" si="25"/>
        <v>2.3997352741463418</v>
      </c>
    </row>
    <row r="1612" spans="1:6" x14ac:dyDescent="0.2">
      <c r="A1612">
        <v>502</v>
      </c>
      <c r="B1612">
        <v>2000</v>
      </c>
      <c r="C1612">
        <v>3</v>
      </c>
      <c r="D1612">
        <v>13</v>
      </c>
      <c r="E1612">
        <v>33.223058536585363</v>
      </c>
      <c r="F1612">
        <f t="shared" si="25"/>
        <v>2.2325895336585369</v>
      </c>
    </row>
    <row r="1613" spans="1:6" x14ac:dyDescent="0.2">
      <c r="A1613">
        <v>502</v>
      </c>
      <c r="B1613">
        <v>2000</v>
      </c>
      <c r="C1613">
        <v>3</v>
      </c>
      <c r="D1613">
        <v>14</v>
      </c>
      <c r="E1613">
        <v>34.289039024390242</v>
      </c>
      <c r="F1613">
        <f t="shared" si="25"/>
        <v>2.3042234224390246</v>
      </c>
    </row>
    <row r="1614" spans="1:6" x14ac:dyDescent="0.2">
      <c r="A1614">
        <v>502</v>
      </c>
      <c r="B1614">
        <v>2000</v>
      </c>
      <c r="C1614">
        <v>4</v>
      </c>
      <c r="D1614">
        <v>1</v>
      </c>
      <c r="E1614">
        <v>24.33988780487805</v>
      </c>
      <c r="F1614">
        <f t="shared" si="25"/>
        <v>1.635640460487805</v>
      </c>
    </row>
    <row r="1615" spans="1:6" x14ac:dyDescent="0.2">
      <c r="A1615">
        <v>502</v>
      </c>
      <c r="B1615">
        <v>2000</v>
      </c>
      <c r="C1615">
        <v>4</v>
      </c>
      <c r="D1615">
        <v>2</v>
      </c>
      <c r="E1615">
        <v>33.223058536585363</v>
      </c>
      <c r="F1615">
        <f t="shared" si="25"/>
        <v>2.2325895336585369</v>
      </c>
    </row>
    <row r="1616" spans="1:6" x14ac:dyDescent="0.2">
      <c r="A1616">
        <v>502</v>
      </c>
      <c r="B1616">
        <v>2000</v>
      </c>
      <c r="C1616">
        <v>4</v>
      </c>
      <c r="D1616">
        <v>3</v>
      </c>
      <c r="E1616">
        <v>33.756048780487802</v>
      </c>
      <c r="F1616">
        <f t="shared" si="25"/>
        <v>2.2684064780487807</v>
      </c>
    </row>
    <row r="1617" spans="1:6" x14ac:dyDescent="0.2">
      <c r="A1617">
        <v>502</v>
      </c>
      <c r="B1617">
        <v>2000</v>
      </c>
      <c r="C1617">
        <v>4</v>
      </c>
      <c r="D1617">
        <v>4</v>
      </c>
      <c r="E1617">
        <v>40.507258536585368</v>
      </c>
      <c r="F1617">
        <f t="shared" si="25"/>
        <v>2.7220877736585369</v>
      </c>
    </row>
    <row r="1618" spans="1:6" x14ac:dyDescent="0.2">
      <c r="A1618">
        <v>502</v>
      </c>
      <c r="B1618">
        <v>2000</v>
      </c>
      <c r="C1618">
        <v>4</v>
      </c>
      <c r="D1618">
        <v>5</v>
      </c>
      <c r="E1618">
        <v>47.258468292682927</v>
      </c>
      <c r="F1618">
        <f t="shared" si="25"/>
        <v>3.1757690692682932</v>
      </c>
    </row>
    <row r="1619" spans="1:6" x14ac:dyDescent="0.2">
      <c r="A1619">
        <v>502</v>
      </c>
      <c r="B1619">
        <v>2000</v>
      </c>
      <c r="C1619">
        <v>4</v>
      </c>
      <c r="D1619">
        <v>6</v>
      </c>
      <c r="E1619">
        <v>42.639219512195119</v>
      </c>
      <c r="F1619">
        <f t="shared" si="25"/>
        <v>2.8653555512195119</v>
      </c>
    </row>
    <row r="1620" spans="1:6" x14ac:dyDescent="0.2">
      <c r="A1620">
        <v>502</v>
      </c>
      <c r="B1620">
        <v>2000</v>
      </c>
      <c r="C1620">
        <v>4</v>
      </c>
      <c r="D1620">
        <v>7</v>
      </c>
      <c r="E1620">
        <v>29.492126829268294</v>
      </c>
      <c r="F1620">
        <f t="shared" si="25"/>
        <v>1.9818709229268296</v>
      </c>
    </row>
    <row r="1621" spans="1:6" x14ac:dyDescent="0.2">
      <c r="A1621">
        <v>502</v>
      </c>
      <c r="B1621">
        <v>2000</v>
      </c>
      <c r="C1621">
        <v>4</v>
      </c>
      <c r="D1621">
        <v>8</v>
      </c>
      <c r="E1621">
        <v>45.481834146341463</v>
      </c>
      <c r="F1621">
        <f t="shared" si="25"/>
        <v>3.0563792546341464</v>
      </c>
    </row>
    <row r="1622" spans="1:6" x14ac:dyDescent="0.2">
      <c r="A1622">
        <v>502</v>
      </c>
      <c r="B1622">
        <v>2000</v>
      </c>
      <c r="C1622">
        <v>4</v>
      </c>
      <c r="D1622">
        <v>9</v>
      </c>
      <c r="E1622">
        <v>46.90314146341462</v>
      </c>
      <c r="F1622">
        <f t="shared" si="25"/>
        <v>3.1518911063414632</v>
      </c>
    </row>
    <row r="1623" spans="1:6" x14ac:dyDescent="0.2">
      <c r="A1623">
        <v>502</v>
      </c>
      <c r="B1623">
        <v>2000</v>
      </c>
      <c r="C1623">
        <v>4</v>
      </c>
      <c r="D1623">
        <v>10</v>
      </c>
      <c r="E1623">
        <v>44.948843902439016</v>
      </c>
      <c r="F1623">
        <f t="shared" si="25"/>
        <v>3.0205623102439021</v>
      </c>
    </row>
    <row r="1624" spans="1:6" x14ac:dyDescent="0.2">
      <c r="A1624">
        <v>502</v>
      </c>
      <c r="B1624">
        <v>2000</v>
      </c>
      <c r="C1624">
        <v>4</v>
      </c>
      <c r="D1624">
        <v>11</v>
      </c>
      <c r="E1624">
        <v>43.172209756097566</v>
      </c>
      <c r="F1624">
        <f t="shared" si="25"/>
        <v>2.9011724956097562</v>
      </c>
    </row>
    <row r="1625" spans="1:6" x14ac:dyDescent="0.2">
      <c r="A1625">
        <v>502</v>
      </c>
      <c r="B1625">
        <v>2000</v>
      </c>
      <c r="C1625">
        <v>4</v>
      </c>
      <c r="D1625">
        <v>12</v>
      </c>
      <c r="E1625">
        <v>39.263614634146343</v>
      </c>
      <c r="F1625">
        <f t="shared" si="25"/>
        <v>2.6385149034146345</v>
      </c>
    </row>
    <row r="1626" spans="1:6" x14ac:dyDescent="0.2">
      <c r="A1626">
        <v>502</v>
      </c>
      <c r="B1626">
        <v>2000</v>
      </c>
      <c r="C1626">
        <v>4</v>
      </c>
      <c r="D1626">
        <v>13</v>
      </c>
      <c r="E1626">
        <v>38.55296097560975</v>
      </c>
      <c r="F1626">
        <f t="shared" si="25"/>
        <v>2.5907589775609754</v>
      </c>
    </row>
    <row r="1627" spans="1:6" x14ac:dyDescent="0.2">
      <c r="A1627">
        <v>502</v>
      </c>
      <c r="B1627">
        <v>2000</v>
      </c>
      <c r="C1627">
        <v>4</v>
      </c>
      <c r="D1627">
        <v>14</v>
      </c>
      <c r="E1627">
        <v>45.481834146341463</v>
      </c>
      <c r="F1627">
        <f t="shared" si="25"/>
        <v>3.0563792546341464</v>
      </c>
    </row>
    <row r="1628" spans="1:6" x14ac:dyDescent="0.2">
      <c r="A1628">
        <v>502</v>
      </c>
      <c r="B1628">
        <v>2001</v>
      </c>
      <c r="C1628">
        <v>1</v>
      </c>
      <c r="D1628">
        <v>1</v>
      </c>
      <c r="E1628">
        <v>19.883221707317073</v>
      </c>
      <c r="F1628">
        <f t="shared" si="25"/>
        <v>1.3361524987317073</v>
      </c>
    </row>
    <row r="1629" spans="1:6" x14ac:dyDescent="0.2">
      <c r="A1629">
        <v>502</v>
      </c>
      <c r="B1629">
        <v>2001</v>
      </c>
      <c r="C1629">
        <v>1</v>
      </c>
      <c r="D1629">
        <v>2</v>
      </c>
      <c r="E1629">
        <v>21.87656390243902</v>
      </c>
      <c r="F1629">
        <f t="shared" si="25"/>
        <v>1.4701050942439022</v>
      </c>
    </row>
    <row r="1630" spans="1:6" x14ac:dyDescent="0.2">
      <c r="A1630">
        <v>502</v>
      </c>
      <c r="B1630">
        <v>2001</v>
      </c>
      <c r="C1630">
        <v>1</v>
      </c>
      <c r="D1630">
        <v>3</v>
      </c>
      <c r="E1630">
        <v>28.553402926829278</v>
      </c>
      <c r="F1630">
        <f t="shared" si="25"/>
        <v>1.9187886766829276</v>
      </c>
    </row>
    <row r="1631" spans="1:6" x14ac:dyDescent="0.2">
      <c r="A1631">
        <v>502</v>
      </c>
      <c r="B1631">
        <v>2001</v>
      </c>
      <c r="C1631">
        <v>1</v>
      </c>
      <c r="D1631">
        <v>4</v>
      </c>
      <c r="E1631">
        <v>35.570901219512194</v>
      </c>
      <c r="F1631">
        <f t="shared" si="25"/>
        <v>2.3903645619512197</v>
      </c>
    </row>
    <row r="1632" spans="1:6" x14ac:dyDescent="0.2">
      <c r="A1632">
        <v>502</v>
      </c>
      <c r="B1632">
        <v>2001</v>
      </c>
      <c r="C1632">
        <v>1</v>
      </c>
      <c r="D1632">
        <v>5</v>
      </c>
      <c r="E1632">
        <v>25.629393658536582</v>
      </c>
      <c r="F1632">
        <f t="shared" si="25"/>
        <v>1.7222952538536584</v>
      </c>
    </row>
    <row r="1633" spans="1:6" x14ac:dyDescent="0.2">
      <c r="A1633">
        <v>502</v>
      </c>
      <c r="B1633">
        <v>2001</v>
      </c>
      <c r="C1633">
        <v>1</v>
      </c>
      <c r="D1633">
        <v>6</v>
      </c>
      <c r="E1633">
        <v>31.201000975609755</v>
      </c>
      <c r="F1633">
        <f t="shared" si="25"/>
        <v>2.0967072655609758</v>
      </c>
    </row>
    <row r="1634" spans="1:6" x14ac:dyDescent="0.2">
      <c r="A1634">
        <v>502</v>
      </c>
      <c r="B1634">
        <v>2001</v>
      </c>
      <c r="C1634">
        <v>1</v>
      </c>
      <c r="D1634">
        <v>7</v>
      </c>
      <c r="E1634">
        <v>27.909476341463414</v>
      </c>
      <c r="F1634">
        <f t="shared" si="25"/>
        <v>1.8755168101463418</v>
      </c>
    </row>
    <row r="1635" spans="1:6" x14ac:dyDescent="0.2">
      <c r="A1635">
        <v>502</v>
      </c>
      <c r="B1635">
        <v>2001</v>
      </c>
      <c r="C1635">
        <v>1</v>
      </c>
      <c r="D1635">
        <v>8</v>
      </c>
      <c r="E1635">
        <v>19.838392682926827</v>
      </c>
      <c r="F1635">
        <f t="shared" si="25"/>
        <v>1.3331399882926829</v>
      </c>
    </row>
    <row r="1636" spans="1:6" x14ac:dyDescent="0.2">
      <c r="A1636">
        <v>502</v>
      </c>
      <c r="B1636">
        <v>2001</v>
      </c>
      <c r="C1636">
        <v>1</v>
      </c>
      <c r="D1636">
        <v>9</v>
      </c>
      <c r="E1636">
        <v>28.347230731707313</v>
      </c>
      <c r="F1636">
        <f t="shared" si="25"/>
        <v>1.9049339051707315</v>
      </c>
    </row>
    <row r="1637" spans="1:6" x14ac:dyDescent="0.2">
      <c r="A1637">
        <v>502</v>
      </c>
      <c r="B1637">
        <v>2001</v>
      </c>
      <c r="C1637">
        <v>1</v>
      </c>
      <c r="D1637">
        <v>10</v>
      </c>
      <c r="E1637">
        <v>32.425639024390243</v>
      </c>
      <c r="F1637">
        <f t="shared" si="25"/>
        <v>2.1790029424390247</v>
      </c>
    </row>
    <row r="1638" spans="1:6" x14ac:dyDescent="0.2">
      <c r="A1638">
        <v>502</v>
      </c>
      <c r="B1638">
        <v>2001</v>
      </c>
      <c r="C1638">
        <v>1</v>
      </c>
      <c r="D1638">
        <v>11</v>
      </c>
      <c r="E1638">
        <v>37.237012195121949</v>
      </c>
      <c r="F1638">
        <f t="shared" si="25"/>
        <v>2.5023272195121953</v>
      </c>
    </row>
    <row r="1639" spans="1:6" x14ac:dyDescent="0.2">
      <c r="A1639">
        <v>502</v>
      </c>
      <c r="B1639">
        <v>2001</v>
      </c>
      <c r="C1639">
        <v>1</v>
      </c>
      <c r="D1639">
        <v>12</v>
      </c>
      <c r="E1639">
        <v>29.996195121951214</v>
      </c>
      <c r="F1639">
        <f t="shared" si="25"/>
        <v>2.015744312195122</v>
      </c>
    </row>
    <row r="1640" spans="1:6" x14ac:dyDescent="0.2">
      <c r="A1640">
        <v>502</v>
      </c>
      <c r="B1640">
        <v>2001</v>
      </c>
      <c r="C1640">
        <v>1</v>
      </c>
      <c r="D1640">
        <v>13</v>
      </c>
      <c r="E1640">
        <v>36.221851707317079</v>
      </c>
      <c r="F1640">
        <f t="shared" si="25"/>
        <v>2.4341084347317077</v>
      </c>
    </row>
    <row r="1641" spans="1:6" x14ac:dyDescent="0.2">
      <c r="A1641">
        <v>502</v>
      </c>
      <c r="B1641">
        <v>2001</v>
      </c>
      <c r="C1641">
        <v>1</v>
      </c>
      <c r="D1641">
        <v>14</v>
      </c>
      <c r="E1641">
        <v>30.624214634146334</v>
      </c>
      <c r="F1641">
        <f t="shared" si="25"/>
        <v>2.0579472234146339</v>
      </c>
    </row>
    <row r="1642" spans="1:6" x14ac:dyDescent="0.2">
      <c r="A1642">
        <v>502</v>
      </c>
      <c r="B1642">
        <v>2001</v>
      </c>
      <c r="C1642">
        <v>2</v>
      </c>
      <c r="D1642">
        <v>1</v>
      </c>
      <c r="E1642">
        <v>18.893264634146341</v>
      </c>
      <c r="F1642">
        <f t="shared" si="25"/>
        <v>1.2696273834146341</v>
      </c>
    </row>
    <row r="1643" spans="1:6" x14ac:dyDescent="0.2">
      <c r="A1643">
        <v>502</v>
      </c>
      <c r="B1643">
        <v>2001</v>
      </c>
      <c r="C1643">
        <v>2</v>
      </c>
      <c r="D1643">
        <v>2</v>
      </c>
      <c r="E1643">
        <v>29.814399999999996</v>
      </c>
      <c r="F1643">
        <f t="shared" si="25"/>
        <v>2.0035276799999999</v>
      </c>
    </row>
    <row r="1644" spans="1:6" x14ac:dyDescent="0.2">
      <c r="A1644">
        <v>502</v>
      </c>
      <c r="B1644">
        <v>2001</v>
      </c>
      <c r="C1644">
        <v>2</v>
      </c>
      <c r="D1644">
        <v>3</v>
      </c>
      <c r="E1644">
        <v>24.106033170731713</v>
      </c>
      <c r="F1644">
        <f t="shared" si="25"/>
        <v>1.6199254290731713</v>
      </c>
    </row>
    <row r="1645" spans="1:6" x14ac:dyDescent="0.2">
      <c r="A1645">
        <v>502</v>
      </c>
      <c r="B1645">
        <v>2001</v>
      </c>
      <c r="C1645">
        <v>2</v>
      </c>
      <c r="D1645">
        <v>4</v>
      </c>
      <c r="E1645">
        <v>23.036334146341463</v>
      </c>
      <c r="F1645">
        <f t="shared" si="25"/>
        <v>1.5480416546341464</v>
      </c>
    </row>
    <row r="1646" spans="1:6" x14ac:dyDescent="0.2">
      <c r="A1646">
        <v>502</v>
      </c>
      <c r="B1646">
        <v>2001</v>
      </c>
      <c r="C1646">
        <v>2</v>
      </c>
      <c r="D1646">
        <v>5</v>
      </c>
      <c r="E1646">
        <v>28.604842682926833</v>
      </c>
      <c r="F1646">
        <f t="shared" si="25"/>
        <v>1.9222454282926833</v>
      </c>
    </row>
    <row r="1647" spans="1:6" x14ac:dyDescent="0.2">
      <c r="A1647">
        <v>502</v>
      </c>
      <c r="B1647">
        <v>2001</v>
      </c>
      <c r="C1647">
        <v>2</v>
      </c>
      <c r="D1647">
        <v>6</v>
      </c>
      <c r="E1647">
        <v>20.63787804878049</v>
      </c>
      <c r="F1647">
        <f t="shared" si="25"/>
        <v>1.3868654048780491</v>
      </c>
    </row>
    <row r="1648" spans="1:6" x14ac:dyDescent="0.2">
      <c r="A1648">
        <v>502</v>
      </c>
      <c r="B1648">
        <v>2001</v>
      </c>
      <c r="C1648">
        <v>2</v>
      </c>
      <c r="D1648">
        <v>7</v>
      </c>
      <c r="E1648">
        <v>8.4038926829268288</v>
      </c>
      <c r="F1648">
        <f t="shared" si="25"/>
        <v>0.56474158829268295</v>
      </c>
    </row>
    <row r="1649" spans="1:6" x14ac:dyDescent="0.2">
      <c r="A1649">
        <v>502</v>
      </c>
      <c r="B1649">
        <v>2001</v>
      </c>
      <c r="C1649">
        <v>2</v>
      </c>
      <c r="D1649">
        <v>8</v>
      </c>
      <c r="E1649">
        <v>22.72397707317073</v>
      </c>
      <c r="F1649">
        <f t="shared" si="25"/>
        <v>1.5270512593170733</v>
      </c>
    </row>
    <row r="1650" spans="1:6" x14ac:dyDescent="0.2">
      <c r="A1650">
        <v>502</v>
      </c>
      <c r="B1650">
        <v>2001</v>
      </c>
      <c r="C1650">
        <v>2</v>
      </c>
      <c r="D1650">
        <v>9</v>
      </c>
      <c r="E1650">
        <v>18.427208048780486</v>
      </c>
      <c r="F1650">
        <f t="shared" si="25"/>
        <v>1.2383083808780488</v>
      </c>
    </row>
    <row r="1651" spans="1:6" x14ac:dyDescent="0.2">
      <c r="A1651">
        <v>502</v>
      </c>
      <c r="B1651">
        <v>2001</v>
      </c>
      <c r="C1651">
        <v>2</v>
      </c>
      <c r="D1651">
        <v>10</v>
      </c>
      <c r="E1651">
        <v>29.120273170731707</v>
      </c>
      <c r="F1651">
        <f t="shared" si="25"/>
        <v>1.9568823570731708</v>
      </c>
    </row>
    <row r="1652" spans="1:6" x14ac:dyDescent="0.2">
      <c r="A1652">
        <v>502</v>
      </c>
      <c r="B1652">
        <v>2001</v>
      </c>
      <c r="C1652">
        <v>2</v>
      </c>
      <c r="D1652">
        <v>11</v>
      </c>
      <c r="E1652">
        <v>32.68056536585366</v>
      </c>
      <c r="F1652">
        <f t="shared" si="25"/>
        <v>2.196133992585366</v>
      </c>
    </row>
    <row r="1653" spans="1:6" x14ac:dyDescent="0.2">
      <c r="A1653">
        <v>502</v>
      </c>
      <c r="B1653">
        <v>2001</v>
      </c>
      <c r="C1653">
        <v>2</v>
      </c>
      <c r="D1653">
        <v>12</v>
      </c>
      <c r="E1653">
        <v>15.798202682926826</v>
      </c>
      <c r="F1653">
        <f t="shared" si="25"/>
        <v>1.061639220292683</v>
      </c>
    </row>
    <row r="1654" spans="1:6" x14ac:dyDescent="0.2">
      <c r="A1654">
        <v>502</v>
      </c>
      <c r="B1654">
        <v>2001</v>
      </c>
      <c r="C1654">
        <v>2</v>
      </c>
      <c r="D1654">
        <v>13</v>
      </c>
      <c r="E1654">
        <v>26.150608536585363</v>
      </c>
      <c r="F1654">
        <f t="shared" si="25"/>
        <v>1.7573208936585365</v>
      </c>
    </row>
    <row r="1655" spans="1:6" x14ac:dyDescent="0.2">
      <c r="A1655">
        <v>502</v>
      </c>
      <c r="B1655">
        <v>2001</v>
      </c>
      <c r="C1655">
        <v>2</v>
      </c>
      <c r="D1655">
        <v>14</v>
      </c>
      <c r="E1655">
        <v>26.02975609756097</v>
      </c>
      <c r="F1655">
        <f t="shared" si="25"/>
        <v>1.7491996097560976</v>
      </c>
    </row>
    <row r="1656" spans="1:6" x14ac:dyDescent="0.2">
      <c r="A1656">
        <v>502</v>
      </c>
      <c r="B1656">
        <v>2001</v>
      </c>
      <c r="C1656">
        <v>3</v>
      </c>
      <c r="D1656">
        <v>1</v>
      </c>
      <c r="E1656">
        <v>16.250004878048777</v>
      </c>
      <c r="F1656">
        <f t="shared" si="25"/>
        <v>1.092000327804878</v>
      </c>
    </row>
    <row r="1657" spans="1:6" x14ac:dyDescent="0.2">
      <c r="A1657">
        <v>502</v>
      </c>
      <c r="B1657">
        <v>2001</v>
      </c>
      <c r="C1657">
        <v>3</v>
      </c>
      <c r="D1657">
        <v>2</v>
      </c>
      <c r="E1657">
        <v>28.708341951219509</v>
      </c>
      <c r="F1657">
        <f t="shared" si="25"/>
        <v>1.9292005791219513</v>
      </c>
    </row>
    <row r="1658" spans="1:6" x14ac:dyDescent="0.2">
      <c r="A1658">
        <v>502</v>
      </c>
      <c r="B1658">
        <v>2001</v>
      </c>
      <c r="C1658">
        <v>3</v>
      </c>
      <c r="D1658">
        <v>3</v>
      </c>
      <c r="E1658">
        <v>15.166671219512192</v>
      </c>
      <c r="F1658">
        <f t="shared" si="25"/>
        <v>1.0192003059512194</v>
      </c>
    </row>
    <row r="1659" spans="1:6" x14ac:dyDescent="0.2">
      <c r="A1659">
        <v>502</v>
      </c>
      <c r="B1659">
        <v>2001</v>
      </c>
      <c r="C1659">
        <v>3</v>
      </c>
      <c r="D1659">
        <v>4</v>
      </c>
      <c r="E1659">
        <v>21.548919512195127</v>
      </c>
      <c r="F1659">
        <f t="shared" si="25"/>
        <v>1.4480873912195127</v>
      </c>
    </row>
    <row r="1660" spans="1:6" x14ac:dyDescent="0.2">
      <c r="A1660">
        <v>502</v>
      </c>
      <c r="B1660">
        <v>2001</v>
      </c>
      <c r="C1660">
        <v>3</v>
      </c>
      <c r="D1660">
        <v>5</v>
      </c>
      <c r="E1660">
        <v>31.616857317073176</v>
      </c>
      <c r="F1660">
        <f t="shared" si="25"/>
        <v>2.1246528117073176</v>
      </c>
    </row>
    <row r="1661" spans="1:6" x14ac:dyDescent="0.2">
      <c r="A1661">
        <v>502</v>
      </c>
      <c r="B1661">
        <v>2001</v>
      </c>
      <c r="C1661">
        <v>3</v>
      </c>
      <c r="D1661">
        <v>6</v>
      </c>
      <c r="E1661">
        <v>26.41958268292683</v>
      </c>
      <c r="F1661">
        <f t="shared" si="25"/>
        <v>1.7753959562926831</v>
      </c>
    </row>
    <row r="1662" spans="1:6" x14ac:dyDescent="0.2">
      <c r="A1662">
        <v>502</v>
      </c>
      <c r="B1662">
        <v>2001</v>
      </c>
      <c r="C1662">
        <v>3</v>
      </c>
      <c r="D1662">
        <v>7</v>
      </c>
      <c r="E1662">
        <v>20.339775365853662</v>
      </c>
      <c r="F1662">
        <f t="shared" si="25"/>
        <v>1.3668329045853662</v>
      </c>
    </row>
    <row r="1663" spans="1:6" x14ac:dyDescent="0.2">
      <c r="A1663">
        <v>502</v>
      </c>
      <c r="B1663">
        <v>2001</v>
      </c>
      <c r="C1663">
        <v>3</v>
      </c>
      <c r="D1663">
        <v>8</v>
      </c>
      <c r="E1663">
        <v>23.426780487804873</v>
      </c>
      <c r="F1663">
        <f t="shared" si="25"/>
        <v>1.5742796487804875</v>
      </c>
    </row>
    <row r="1664" spans="1:6" x14ac:dyDescent="0.2">
      <c r="A1664">
        <v>502</v>
      </c>
      <c r="B1664">
        <v>2001</v>
      </c>
      <c r="C1664">
        <v>3</v>
      </c>
      <c r="D1664">
        <v>9</v>
      </c>
      <c r="E1664">
        <v>28.938271463414633</v>
      </c>
      <c r="F1664">
        <f t="shared" si="25"/>
        <v>1.9446518423414634</v>
      </c>
    </row>
    <row r="1665" spans="1:6" x14ac:dyDescent="0.2">
      <c r="A1665">
        <v>502</v>
      </c>
      <c r="B1665">
        <v>2001</v>
      </c>
      <c r="C1665">
        <v>3</v>
      </c>
      <c r="D1665">
        <v>10</v>
      </c>
      <c r="E1665">
        <v>30.098454878048777</v>
      </c>
      <c r="F1665">
        <f t="shared" si="25"/>
        <v>2.0226161678048782</v>
      </c>
    </row>
    <row r="1666" spans="1:6" x14ac:dyDescent="0.2">
      <c r="A1666">
        <v>502</v>
      </c>
      <c r="B1666">
        <v>2001</v>
      </c>
      <c r="C1666">
        <v>3</v>
      </c>
      <c r="D1666">
        <v>11</v>
      </c>
      <c r="E1666">
        <v>27.263897073170725</v>
      </c>
      <c r="F1666">
        <f t="shared" si="25"/>
        <v>1.8321338833170731</v>
      </c>
    </row>
    <row r="1667" spans="1:6" x14ac:dyDescent="0.2">
      <c r="A1667">
        <v>502</v>
      </c>
      <c r="B1667">
        <v>2001</v>
      </c>
      <c r="C1667">
        <v>3</v>
      </c>
      <c r="D1667">
        <v>12</v>
      </c>
      <c r="E1667">
        <v>34.807361707317071</v>
      </c>
      <c r="F1667">
        <f t="shared" si="25"/>
        <v>2.3390547067317069</v>
      </c>
    </row>
    <row r="1668" spans="1:6" x14ac:dyDescent="0.2">
      <c r="A1668">
        <v>502</v>
      </c>
      <c r="B1668">
        <v>2001</v>
      </c>
      <c r="C1668">
        <v>3</v>
      </c>
      <c r="D1668">
        <v>13</v>
      </c>
      <c r="E1668">
        <v>29.746639999999996</v>
      </c>
      <c r="F1668">
        <f t="shared" si="25"/>
        <v>1.9989742079999999</v>
      </c>
    </row>
    <row r="1669" spans="1:6" x14ac:dyDescent="0.2">
      <c r="A1669">
        <v>502</v>
      </c>
      <c r="B1669">
        <v>2001</v>
      </c>
      <c r="C1669">
        <v>3</v>
      </c>
      <c r="D1669">
        <v>14</v>
      </c>
      <c r="E1669">
        <v>28.185061219512193</v>
      </c>
      <c r="F1669">
        <f t="shared" ref="F1669:F1732" si="26">(E1669*60*1.12)/1000</f>
        <v>1.8940361139512194</v>
      </c>
    </row>
    <row r="1670" spans="1:6" x14ac:dyDescent="0.2">
      <c r="A1670">
        <v>502</v>
      </c>
      <c r="B1670">
        <v>2001</v>
      </c>
      <c r="C1670">
        <v>4</v>
      </c>
      <c r="D1670">
        <v>1</v>
      </c>
      <c r="E1670">
        <v>19.632427073170735</v>
      </c>
      <c r="F1670">
        <f t="shared" si="26"/>
        <v>1.3192990993170737</v>
      </c>
    </row>
    <row r="1671" spans="1:6" x14ac:dyDescent="0.2">
      <c r="A1671">
        <v>502</v>
      </c>
      <c r="B1671">
        <v>2001</v>
      </c>
      <c r="C1671">
        <v>4</v>
      </c>
      <c r="D1671">
        <v>2</v>
      </c>
      <c r="E1671">
        <v>29.689415853658538</v>
      </c>
      <c r="F1671">
        <f t="shared" si="26"/>
        <v>1.9951287453658539</v>
      </c>
    </row>
    <row r="1672" spans="1:6" x14ac:dyDescent="0.2">
      <c r="A1672">
        <v>502</v>
      </c>
      <c r="B1672">
        <v>2001</v>
      </c>
      <c r="C1672">
        <v>4</v>
      </c>
      <c r="D1672">
        <v>3</v>
      </c>
      <c r="E1672" t="s">
        <v>17</v>
      </c>
      <c r="F1672" t="e">
        <f t="shared" si="26"/>
        <v>#VALUE!</v>
      </c>
    </row>
    <row r="1673" spans="1:6" x14ac:dyDescent="0.2">
      <c r="A1673">
        <v>502</v>
      </c>
      <c r="B1673">
        <v>2001</v>
      </c>
      <c r="C1673">
        <v>4</v>
      </c>
      <c r="D1673">
        <v>4</v>
      </c>
      <c r="E1673">
        <v>29.718544390243906</v>
      </c>
      <c r="F1673">
        <f t="shared" si="26"/>
        <v>1.9970861830243907</v>
      </c>
    </row>
    <row r="1674" spans="1:6" x14ac:dyDescent="0.2">
      <c r="A1674">
        <v>502</v>
      </c>
      <c r="B1674">
        <v>2001</v>
      </c>
      <c r="C1674">
        <v>4</v>
      </c>
      <c r="D1674">
        <v>5</v>
      </c>
      <c r="E1674">
        <v>25.895269024390245</v>
      </c>
      <c r="F1674">
        <f t="shared" si="26"/>
        <v>1.7401620784390248</v>
      </c>
    </row>
    <row r="1675" spans="1:6" x14ac:dyDescent="0.2">
      <c r="A1675">
        <v>502</v>
      </c>
      <c r="B1675">
        <v>2001</v>
      </c>
      <c r="C1675">
        <v>4</v>
      </c>
      <c r="D1675">
        <v>6</v>
      </c>
      <c r="E1675">
        <v>24.542341463414637</v>
      </c>
      <c r="F1675">
        <f t="shared" si="26"/>
        <v>1.6492453463414638</v>
      </c>
    </row>
    <row r="1676" spans="1:6" x14ac:dyDescent="0.2">
      <c r="A1676">
        <v>502</v>
      </c>
      <c r="B1676">
        <v>2001</v>
      </c>
      <c r="C1676">
        <v>4</v>
      </c>
      <c r="D1676">
        <v>7</v>
      </c>
      <c r="E1676">
        <v>28.004299024390242</v>
      </c>
      <c r="F1676">
        <f t="shared" si="26"/>
        <v>1.8818888944390244</v>
      </c>
    </row>
    <row r="1677" spans="1:6" x14ac:dyDescent="0.2">
      <c r="A1677">
        <v>502</v>
      </c>
      <c r="B1677">
        <v>2001</v>
      </c>
      <c r="C1677">
        <v>4</v>
      </c>
      <c r="D1677">
        <v>8</v>
      </c>
      <c r="E1677">
        <v>23.21916219512195</v>
      </c>
      <c r="F1677">
        <f t="shared" si="26"/>
        <v>1.5603276995121951</v>
      </c>
    </row>
    <row r="1678" spans="1:6" x14ac:dyDescent="0.2">
      <c r="A1678">
        <v>502</v>
      </c>
      <c r="B1678">
        <v>2001</v>
      </c>
      <c r="C1678">
        <v>4</v>
      </c>
      <c r="D1678">
        <v>9</v>
      </c>
      <c r="E1678">
        <v>24.570230487804874</v>
      </c>
      <c r="F1678">
        <f t="shared" si="26"/>
        <v>1.6511194887804879</v>
      </c>
    </row>
    <row r="1679" spans="1:6" x14ac:dyDescent="0.2">
      <c r="A1679">
        <v>502</v>
      </c>
      <c r="B1679">
        <v>2001</v>
      </c>
      <c r="C1679">
        <v>4</v>
      </c>
      <c r="D1679">
        <v>10</v>
      </c>
      <c r="E1679">
        <v>33.918424878048775</v>
      </c>
      <c r="F1679">
        <f t="shared" si="26"/>
        <v>2.279318151804878</v>
      </c>
    </row>
    <row r="1680" spans="1:6" x14ac:dyDescent="0.2">
      <c r="A1680">
        <v>502</v>
      </c>
      <c r="B1680">
        <v>2001</v>
      </c>
      <c r="C1680">
        <v>4</v>
      </c>
      <c r="D1680">
        <v>11</v>
      </c>
      <c r="E1680">
        <v>29.326858536585359</v>
      </c>
      <c r="F1680">
        <f t="shared" si="26"/>
        <v>1.9707648936585362</v>
      </c>
    </row>
    <row r="1681" spans="1:6" x14ac:dyDescent="0.2">
      <c r="A1681">
        <v>502</v>
      </c>
      <c r="B1681">
        <v>2001</v>
      </c>
      <c r="C1681">
        <v>4</v>
      </c>
      <c r="D1681">
        <v>12</v>
      </c>
      <c r="E1681">
        <v>27.877868780487802</v>
      </c>
      <c r="F1681">
        <f t="shared" si="26"/>
        <v>1.8733927820487803</v>
      </c>
    </row>
    <row r="1682" spans="1:6" x14ac:dyDescent="0.2">
      <c r="A1682">
        <v>502</v>
      </c>
      <c r="B1682">
        <v>2001</v>
      </c>
      <c r="C1682">
        <v>4</v>
      </c>
      <c r="D1682">
        <v>13</v>
      </c>
      <c r="E1682">
        <v>27.858036585365848</v>
      </c>
      <c r="F1682">
        <f t="shared" si="26"/>
        <v>1.8720600585365852</v>
      </c>
    </row>
    <row r="1683" spans="1:6" x14ac:dyDescent="0.2">
      <c r="A1683">
        <v>502</v>
      </c>
      <c r="B1683">
        <v>2001</v>
      </c>
      <c r="C1683">
        <v>4</v>
      </c>
      <c r="D1683">
        <v>14</v>
      </c>
      <c r="E1683">
        <v>29.40783999999999</v>
      </c>
      <c r="F1683">
        <f t="shared" si="26"/>
        <v>1.9762068479999997</v>
      </c>
    </row>
    <row r="1684" spans="1:6" x14ac:dyDescent="0.2">
      <c r="A1684">
        <v>502</v>
      </c>
      <c r="B1684">
        <v>2002</v>
      </c>
      <c r="C1684">
        <v>1</v>
      </c>
      <c r="D1684">
        <v>1</v>
      </c>
      <c r="E1684">
        <v>31.45055609756098</v>
      </c>
      <c r="F1684">
        <f t="shared" si="26"/>
        <v>2.1134773697560982</v>
      </c>
    </row>
    <row r="1685" spans="1:6" x14ac:dyDescent="0.2">
      <c r="A1685">
        <v>502</v>
      </c>
      <c r="B1685">
        <v>2002</v>
      </c>
      <c r="C1685">
        <v>1</v>
      </c>
      <c r="D1685">
        <v>2</v>
      </c>
      <c r="E1685">
        <v>32.356432926829264</v>
      </c>
      <c r="F1685">
        <f t="shared" si="26"/>
        <v>2.1743522926829271</v>
      </c>
    </row>
    <row r="1686" spans="1:6" x14ac:dyDescent="0.2">
      <c r="A1686">
        <v>502</v>
      </c>
      <c r="B1686">
        <v>2002</v>
      </c>
      <c r="C1686">
        <v>1</v>
      </c>
      <c r="D1686">
        <v>3</v>
      </c>
      <c r="E1686">
        <v>52.871392682926803</v>
      </c>
      <c r="F1686">
        <f t="shared" si="26"/>
        <v>3.5529575882926814</v>
      </c>
    </row>
    <row r="1687" spans="1:6" x14ac:dyDescent="0.2">
      <c r="A1687">
        <v>502</v>
      </c>
      <c r="B1687">
        <v>2002</v>
      </c>
      <c r="C1687">
        <v>1</v>
      </c>
      <c r="D1687">
        <v>4</v>
      </c>
      <c r="E1687">
        <v>43.183365365853668</v>
      </c>
      <c r="F1687">
        <f t="shared" si="26"/>
        <v>2.9019221525853669</v>
      </c>
    </row>
    <row r="1688" spans="1:6" x14ac:dyDescent="0.2">
      <c r="A1688">
        <v>502</v>
      </c>
      <c r="B1688">
        <v>2002</v>
      </c>
      <c r="C1688">
        <v>1</v>
      </c>
      <c r="D1688">
        <v>5</v>
      </c>
      <c r="E1688">
        <v>41.637693658536591</v>
      </c>
      <c r="F1688">
        <f t="shared" si="26"/>
        <v>2.798053013853659</v>
      </c>
    </row>
    <row r="1689" spans="1:6" x14ac:dyDescent="0.2">
      <c r="A1689">
        <v>502</v>
      </c>
      <c r="B1689">
        <v>2002</v>
      </c>
      <c r="C1689">
        <v>1</v>
      </c>
      <c r="D1689">
        <v>6</v>
      </c>
      <c r="E1689">
        <v>45.524184146341469</v>
      </c>
      <c r="F1689">
        <f t="shared" si="26"/>
        <v>3.0592251746341472</v>
      </c>
    </row>
    <row r="1690" spans="1:6" x14ac:dyDescent="0.2">
      <c r="A1690">
        <v>502</v>
      </c>
      <c r="B1690">
        <v>2002</v>
      </c>
      <c r="C1690">
        <v>1</v>
      </c>
      <c r="D1690">
        <v>7</v>
      </c>
      <c r="E1690">
        <v>45.760311219512204</v>
      </c>
      <c r="F1690">
        <f t="shared" si="26"/>
        <v>3.0750929139512206</v>
      </c>
    </row>
    <row r="1691" spans="1:6" x14ac:dyDescent="0.2">
      <c r="A1691">
        <v>502</v>
      </c>
      <c r="B1691">
        <v>2002</v>
      </c>
      <c r="C1691">
        <v>1</v>
      </c>
      <c r="D1691">
        <v>8</v>
      </c>
      <c r="E1691">
        <v>26.663146829268289</v>
      </c>
      <c r="F1691">
        <f t="shared" si="26"/>
        <v>1.7917634669268294</v>
      </c>
    </row>
    <row r="1692" spans="1:6" x14ac:dyDescent="0.2">
      <c r="A1692">
        <v>502</v>
      </c>
      <c r="B1692">
        <v>2002</v>
      </c>
      <c r="C1692">
        <v>1</v>
      </c>
      <c r="D1692">
        <v>9</v>
      </c>
      <c r="E1692">
        <v>40.70475414634145</v>
      </c>
      <c r="F1692">
        <f t="shared" si="26"/>
        <v>2.735359478634146</v>
      </c>
    </row>
    <row r="1693" spans="1:6" x14ac:dyDescent="0.2">
      <c r="A1693">
        <v>502</v>
      </c>
      <c r="B1693">
        <v>2002</v>
      </c>
      <c r="C1693">
        <v>1</v>
      </c>
      <c r="D1693">
        <v>10</v>
      </c>
      <c r="E1693">
        <v>48.08274390243902</v>
      </c>
      <c r="F1693">
        <f t="shared" si="26"/>
        <v>3.2311603902439026</v>
      </c>
    </row>
    <row r="1694" spans="1:6" x14ac:dyDescent="0.2">
      <c r="A1694">
        <v>502</v>
      </c>
      <c r="B1694">
        <v>2002</v>
      </c>
      <c r="C1694">
        <v>1</v>
      </c>
      <c r="D1694">
        <v>11</v>
      </c>
      <c r="E1694">
        <v>49.755259024390242</v>
      </c>
      <c r="F1694">
        <f t="shared" si="26"/>
        <v>3.3435534064390247</v>
      </c>
    </row>
    <row r="1695" spans="1:6" x14ac:dyDescent="0.2">
      <c r="A1695">
        <v>502</v>
      </c>
      <c r="B1695">
        <v>2002</v>
      </c>
      <c r="C1695">
        <v>1</v>
      </c>
      <c r="D1695">
        <v>12</v>
      </c>
      <c r="E1695">
        <v>44.948843902439016</v>
      </c>
      <c r="F1695">
        <f t="shared" si="26"/>
        <v>3.0205623102439021</v>
      </c>
    </row>
    <row r="1696" spans="1:6" x14ac:dyDescent="0.2">
      <c r="A1696">
        <v>502</v>
      </c>
      <c r="B1696">
        <v>2002</v>
      </c>
      <c r="C1696">
        <v>1</v>
      </c>
      <c r="D1696">
        <v>13</v>
      </c>
      <c r="E1696">
        <v>54.720331707317072</v>
      </c>
      <c r="F1696">
        <f t="shared" si="26"/>
        <v>3.6772062907317076</v>
      </c>
    </row>
    <row r="1697" spans="1:6" x14ac:dyDescent="0.2">
      <c r="A1697">
        <v>502</v>
      </c>
      <c r="B1697">
        <v>2002</v>
      </c>
      <c r="C1697">
        <v>1</v>
      </c>
      <c r="D1697">
        <v>14</v>
      </c>
      <c r="E1697">
        <v>43.925213414634143</v>
      </c>
      <c r="F1697">
        <f t="shared" si="26"/>
        <v>2.9517743414634148</v>
      </c>
    </row>
    <row r="1698" spans="1:6" x14ac:dyDescent="0.2">
      <c r="A1698">
        <v>502</v>
      </c>
      <c r="B1698">
        <v>2002</v>
      </c>
      <c r="C1698">
        <v>2</v>
      </c>
      <c r="D1698">
        <v>1</v>
      </c>
      <c r="E1698">
        <v>25.183375853658536</v>
      </c>
      <c r="F1698">
        <f t="shared" si="26"/>
        <v>1.6923228573658537</v>
      </c>
    </row>
    <row r="1699" spans="1:6" x14ac:dyDescent="0.2">
      <c r="A1699">
        <v>502</v>
      </c>
      <c r="B1699">
        <v>2002</v>
      </c>
      <c r="C1699">
        <v>2</v>
      </c>
      <c r="D1699">
        <v>2</v>
      </c>
      <c r="E1699">
        <v>38.124709512195111</v>
      </c>
      <c r="F1699">
        <f t="shared" si="26"/>
        <v>2.5619804792195118</v>
      </c>
    </row>
    <row r="1700" spans="1:6" x14ac:dyDescent="0.2">
      <c r="A1700">
        <v>502</v>
      </c>
      <c r="B1700">
        <v>2002</v>
      </c>
      <c r="C1700">
        <v>2</v>
      </c>
      <c r="D1700">
        <v>3</v>
      </c>
      <c r="E1700">
        <v>47.116337560975609</v>
      </c>
      <c r="F1700">
        <f t="shared" si="26"/>
        <v>3.166217884097561</v>
      </c>
    </row>
    <row r="1701" spans="1:6" x14ac:dyDescent="0.2">
      <c r="A1701">
        <v>502</v>
      </c>
      <c r="B1701">
        <v>2002</v>
      </c>
      <c r="C1701">
        <v>2</v>
      </c>
      <c r="D1701">
        <v>4</v>
      </c>
      <c r="E1701">
        <v>37.212635121951216</v>
      </c>
      <c r="F1701">
        <f t="shared" si="26"/>
        <v>2.500689080195122</v>
      </c>
    </row>
    <row r="1702" spans="1:6" x14ac:dyDescent="0.2">
      <c r="A1702">
        <v>502</v>
      </c>
      <c r="B1702">
        <v>2002</v>
      </c>
      <c r="C1702">
        <v>2</v>
      </c>
      <c r="D1702">
        <v>5</v>
      </c>
      <c r="E1702">
        <v>53.249443902439019</v>
      </c>
      <c r="F1702">
        <f t="shared" si="26"/>
        <v>3.5783626302439027</v>
      </c>
    </row>
    <row r="1703" spans="1:6" x14ac:dyDescent="0.2">
      <c r="A1703">
        <v>502</v>
      </c>
      <c r="B1703">
        <v>2002</v>
      </c>
      <c r="C1703">
        <v>2</v>
      </c>
      <c r="D1703">
        <v>6</v>
      </c>
      <c r="E1703">
        <v>47.063038536585374</v>
      </c>
      <c r="F1703">
        <f t="shared" si="26"/>
        <v>3.1626361896585373</v>
      </c>
    </row>
    <row r="1704" spans="1:6" x14ac:dyDescent="0.2">
      <c r="A1704">
        <v>502</v>
      </c>
      <c r="B1704">
        <v>2002</v>
      </c>
      <c r="C1704">
        <v>2</v>
      </c>
      <c r="D1704">
        <v>7</v>
      </c>
      <c r="E1704">
        <v>39.446236097560977</v>
      </c>
      <c r="F1704">
        <f t="shared" si="26"/>
        <v>2.6507870657560981</v>
      </c>
    </row>
    <row r="1705" spans="1:6" x14ac:dyDescent="0.2">
      <c r="A1705">
        <v>502</v>
      </c>
      <c r="B1705">
        <v>2002</v>
      </c>
      <c r="C1705">
        <v>2</v>
      </c>
      <c r="D1705">
        <v>8</v>
      </c>
      <c r="E1705">
        <v>35.186445853658547</v>
      </c>
      <c r="F1705">
        <f t="shared" si="26"/>
        <v>2.3645291613658541</v>
      </c>
    </row>
    <row r="1706" spans="1:6" x14ac:dyDescent="0.2">
      <c r="A1706">
        <v>502</v>
      </c>
      <c r="B1706">
        <v>2002</v>
      </c>
      <c r="C1706">
        <v>2</v>
      </c>
      <c r="D1706">
        <v>9</v>
      </c>
      <c r="E1706">
        <v>39.586920731707309</v>
      </c>
      <c r="F1706">
        <f t="shared" si="26"/>
        <v>2.6602410731707313</v>
      </c>
    </row>
    <row r="1707" spans="1:6" x14ac:dyDescent="0.2">
      <c r="A1707">
        <v>502</v>
      </c>
      <c r="B1707">
        <v>2002</v>
      </c>
      <c r="C1707">
        <v>2</v>
      </c>
      <c r="D1707">
        <v>10</v>
      </c>
      <c r="E1707">
        <v>45.778284146341456</v>
      </c>
      <c r="F1707">
        <f t="shared" si="26"/>
        <v>3.076300694634146</v>
      </c>
    </row>
    <row r="1708" spans="1:6" x14ac:dyDescent="0.2">
      <c r="A1708">
        <v>502</v>
      </c>
      <c r="B1708">
        <v>2002</v>
      </c>
      <c r="C1708">
        <v>2</v>
      </c>
      <c r="D1708">
        <v>11</v>
      </c>
      <c r="E1708">
        <v>48.359568292682916</v>
      </c>
      <c r="F1708">
        <f t="shared" si="26"/>
        <v>3.2497629892682927</v>
      </c>
    </row>
    <row r="1709" spans="1:6" x14ac:dyDescent="0.2">
      <c r="A1709">
        <v>502</v>
      </c>
      <c r="B1709">
        <v>2002</v>
      </c>
      <c r="C1709">
        <v>2</v>
      </c>
      <c r="D1709">
        <v>12</v>
      </c>
      <c r="E1709">
        <v>42.448954390243898</v>
      </c>
      <c r="F1709">
        <f t="shared" si="26"/>
        <v>2.8525697350243906</v>
      </c>
    </row>
    <row r="1710" spans="1:6" x14ac:dyDescent="0.2">
      <c r="A1710">
        <v>502</v>
      </c>
      <c r="B1710">
        <v>2002</v>
      </c>
      <c r="C1710">
        <v>2</v>
      </c>
      <c r="D1710">
        <v>13</v>
      </c>
      <c r="E1710">
        <v>36.6751</v>
      </c>
      <c r="F1710">
        <f t="shared" si="26"/>
        <v>2.4645667200000001</v>
      </c>
    </row>
    <row r="1711" spans="1:6" x14ac:dyDescent="0.2">
      <c r="A1711">
        <v>502</v>
      </c>
      <c r="B1711">
        <v>2002</v>
      </c>
      <c r="C1711">
        <v>2</v>
      </c>
      <c r="D1711">
        <v>14</v>
      </c>
      <c r="E1711">
        <v>46.980817560975602</v>
      </c>
      <c r="F1711">
        <f t="shared" si="26"/>
        <v>3.1571109400975605</v>
      </c>
    </row>
    <row r="1712" spans="1:6" x14ac:dyDescent="0.2">
      <c r="A1712">
        <v>502</v>
      </c>
      <c r="B1712">
        <v>2002</v>
      </c>
      <c r="C1712">
        <v>3</v>
      </c>
      <c r="D1712">
        <v>1</v>
      </c>
      <c r="E1712">
        <v>37.469627317073169</v>
      </c>
      <c r="F1712">
        <f t="shared" si="26"/>
        <v>2.517958955707317</v>
      </c>
    </row>
    <row r="1713" spans="1:6" x14ac:dyDescent="0.2">
      <c r="A1713">
        <v>502</v>
      </c>
      <c r="B1713">
        <v>2002</v>
      </c>
      <c r="C1713">
        <v>3</v>
      </c>
      <c r="D1713">
        <v>2</v>
      </c>
      <c r="E1713">
        <v>38.683109756097551</v>
      </c>
      <c r="F1713">
        <f t="shared" si="26"/>
        <v>2.5995049756097557</v>
      </c>
    </row>
    <row r="1714" spans="1:6" x14ac:dyDescent="0.2">
      <c r="A1714">
        <v>502</v>
      </c>
      <c r="B1714">
        <v>2002</v>
      </c>
      <c r="C1714">
        <v>3</v>
      </c>
      <c r="D1714">
        <v>3</v>
      </c>
      <c r="E1714">
        <v>42.185558048780493</v>
      </c>
      <c r="F1714">
        <f t="shared" si="26"/>
        <v>2.8348695008780491</v>
      </c>
    </row>
    <row r="1715" spans="1:6" x14ac:dyDescent="0.2">
      <c r="A1715">
        <v>502</v>
      </c>
      <c r="B1715">
        <v>2002</v>
      </c>
      <c r="C1715">
        <v>3</v>
      </c>
      <c r="D1715">
        <v>4</v>
      </c>
      <c r="E1715">
        <v>51.64303609756098</v>
      </c>
      <c r="F1715">
        <f t="shared" si="26"/>
        <v>3.4704120257560982</v>
      </c>
    </row>
    <row r="1716" spans="1:6" x14ac:dyDescent="0.2">
      <c r="A1716">
        <v>502</v>
      </c>
      <c r="B1716">
        <v>2002</v>
      </c>
      <c r="C1716">
        <v>3</v>
      </c>
      <c r="D1716">
        <v>5</v>
      </c>
      <c r="E1716">
        <v>49.140460975609763</v>
      </c>
      <c r="F1716">
        <f t="shared" si="26"/>
        <v>3.3022389775609762</v>
      </c>
    </row>
    <row r="1717" spans="1:6" x14ac:dyDescent="0.2">
      <c r="A1717">
        <v>502</v>
      </c>
      <c r="B1717">
        <v>2002</v>
      </c>
      <c r="C1717">
        <v>3</v>
      </c>
      <c r="D1717">
        <v>6</v>
      </c>
      <c r="E1717">
        <v>35.218260000000001</v>
      </c>
      <c r="F1717">
        <f t="shared" si="26"/>
        <v>2.3666670720000003</v>
      </c>
    </row>
    <row r="1718" spans="1:6" x14ac:dyDescent="0.2">
      <c r="A1718">
        <v>502</v>
      </c>
      <c r="B1718">
        <v>2002</v>
      </c>
      <c r="C1718">
        <v>3</v>
      </c>
      <c r="D1718">
        <v>7</v>
      </c>
      <c r="E1718">
        <v>38.898371707317075</v>
      </c>
      <c r="F1718">
        <f t="shared" si="26"/>
        <v>2.6139705787317076</v>
      </c>
    </row>
    <row r="1719" spans="1:6" x14ac:dyDescent="0.2">
      <c r="A1719">
        <v>502</v>
      </c>
      <c r="B1719">
        <v>2002</v>
      </c>
      <c r="C1719">
        <v>3</v>
      </c>
      <c r="D1719">
        <v>8</v>
      </c>
      <c r="E1719">
        <v>38.228002195121945</v>
      </c>
      <c r="F1719">
        <f t="shared" si="26"/>
        <v>2.5689217475121948</v>
      </c>
    </row>
    <row r="1720" spans="1:6" x14ac:dyDescent="0.2">
      <c r="A1720">
        <v>502</v>
      </c>
      <c r="B1720">
        <v>2002</v>
      </c>
      <c r="C1720">
        <v>3</v>
      </c>
      <c r="D1720">
        <v>9</v>
      </c>
      <c r="E1720">
        <v>49.776330731707311</v>
      </c>
      <c r="F1720">
        <f t="shared" si="26"/>
        <v>3.3449694251707318</v>
      </c>
    </row>
    <row r="1721" spans="1:6" x14ac:dyDescent="0.2">
      <c r="A1721">
        <v>502</v>
      </c>
      <c r="B1721">
        <v>2002</v>
      </c>
      <c r="C1721">
        <v>3</v>
      </c>
      <c r="D1721">
        <v>10</v>
      </c>
      <c r="E1721">
        <v>45.215752195121951</v>
      </c>
      <c r="F1721">
        <f t="shared" si="26"/>
        <v>3.0384985475121957</v>
      </c>
    </row>
    <row r="1722" spans="1:6" x14ac:dyDescent="0.2">
      <c r="A1722">
        <v>502</v>
      </c>
      <c r="B1722">
        <v>2002</v>
      </c>
      <c r="C1722">
        <v>3</v>
      </c>
      <c r="D1722">
        <v>11</v>
      </c>
      <c r="E1722">
        <v>45.830963414634134</v>
      </c>
      <c r="F1722">
        <f t="shared" si="26"/>
        <v>3.0798407414634146</v>
      </c>
    </row>
    <row r="1723" spans="1:6" x14ac:dyDescent="0.2">
      <c r="A1723">
        <v>502</v>
      </c>
      <c r="B1723">
        <v>2002</v>
      </c>
      <c r="C1723">
        <v>3</v>
      </c>
      <c r="D1723">
        <v>12</v>
      </c>
      <c r="E1723">
        <v>44.701148048780489</v>
      </c>
      <c r="F1723">
        <f t="shared" si="26"/>
        <v>3.0039171488780489</v>
      </c>
    </row>
    <row r="1724" spans="1:6" x14ac:dyDescent="0.2">
      <c r="A1724">
        <v>502</v>
      </c>
      <c r="B1724">
        <v>2002</v>
      </c>
      <c r="C1724">
        <v>3</v>
      </c>
      <c r="D1724">
        <v>13</v>
      </c>
      <c r="E1724">
        <v>40.93117170731707</v>
      </c>
      <c r="F1724">
        <f t="shared" si="26"/>
        <v>2.7505747387317072</v>
      </c>
    </row>
    <row r="1725" spans="1:6" x14ac:dyDescent="0.2">
      <c r="A1725">
        <v>502</v>
      </c>
      <c r="B1725">
        <v>2002</v>
      </c>
      <c r="C1725">
        <v>3</v>
      </c>
      <c r="D1725">
        <v>14</v>
      </c>
      <c r="E1725">
        <v>48.471124390243901</v>
      </c>
      <c r="F1725">
        <f t="shared" si="26"/>
        <v>3.2572595590243902</v>
      </c>
    </row>
    <row r="1726" spans="1:6" x14ac:dyDescent="0.2">
      <c r="A1726">
        <v>502</v>
      </c>
      <c r="B1726">
        <v>2002</v>
      </c>
      <c r="C1726">
        <v>4</v>
      </c>
      <c r="D1726">
        <v>1</v>
      </c>
      <c r="E1726">
        <v>34.767490731707312</v>
      </c>
      <c r="F1726">
        <f t="shared" si="26"/>
        <v>2.3363753771707314</v>
      </c>
    </row>
    <row r="1727" spans="1:6" x14ac:dyDescent="0.2">
      <c r="A1727">
        <v>502</v>
      </c>
      <c r="B1727">
        <v>2002</v>
      </c>
      <c r="C1727">
        <v>4</v>
      </c>
      <c r="D1727">
        <v>2</v>
      </c>
      <c r="E1727">
        <v>36.430502926829263</v>
      </c>
      <c r="F1727">
        <f t="shared" si="26"/>
        <v>2.4481297966829265</v>
      </c>
    </row>
    <row r="1728" spans="1:6" x14ac:dyDescent="0.2">
      <c r="A1728">
        <v>502</v>
      </c>
      <c r="B1728">
        <v>2002</v>
      </c>
      <c r="C1728">
        <v>4</v>
      </c>
      <c r="D1728">
        <v>3</v>
      </c>
      <c r="E1728">
        <v>45.026519999999998</v>
      </c>
      <c r="F1728">
        <f t="shared" si="26"/>
        <v>3.0257821440000003</v>
      </c>
    </row>
    <row r="1729" spans="1:6" x14ac:dyDescent="0.2">
      <c r="A1729">
        <v>502</v>
      </c>
      <c r="B1729">
        <v>2002</v>
      </c>
      <c r="C1729">
        <v>4</v>
      </c>
      <c r="D1729">
        <v>4</v>
      </c>
      <c r="E1729">
        <v>60.333256097560977</v>
      </c>
      <c r="F1729">
        <f t="shared" si="26"/>
        <v>4.054394809756098</v>
      </c>
    </row>
    <row r="1730" spans="1:6" x14ac:dyDescent="0.2">
      <c r="A1730">
        <v>502</v>
      </c>
      <c r="B1730">
        <v>2002</v>
      </c>
      <c r="C1730">
        <v>4</v>
      </c>
      <c r="D1730">
        <v>5</v>
      </c>
      <c r="E1730">
        <v>34.398322682926832</v>
      </c>
      <c r="F1730">
        <f t="shared" si="26"/>
        <v>2.3115672842926833</v>
      </c>
    </row>
    <row r="1731" spans="1:6" x14ac:dyDescent="0.2">
      <c r="A1731">
        <v>502</v>
      </c>
      <c r="B1731">
        <v>2002</v>
      </c>
      <c r="C1731">
        <v>4</v>
      </c>
      <c r="D1731">
        <v>6</v>
      </c>
      <c r="E1731">
        <v>42.391317073170732</v>
      </c>
      <c r="F1731">
        <f t="shared" si="26"/>
        <v>2.8486965073170736</v>
      </c>
    </row>
    <row r="1732" spans="1:6" x14ac:dyDescent="0.2">
      <c r="A1732">
        <v>502</v>
      </c>
      <c r="B1732">
        <v>2002</v>
      </c>
      <c r="C1732">
        <v>4</v>
      </c>
      <c r="D1732">
        <v>7</v>
      </c>
      <c r="E1732">
        <v>51.557509756097566</v>
      </c>
      <c r="F1732">
        <f t="shared" si="26"/>
        <v>3.4646646556097567</v>
      </c>
    </row>
    <row r="1733" spans="1:6" x14ac:dyDescent="0.2">
      <c r="A1733">
        <v>502</v>
      </c>
      <c r="B1733">
        <v>2002</v>
      </c>
      <c r="C1733">
        <v>4</v>
      </c>
      <c r="D1733">
        <v>8</v>
      </c>
      <c r="E1733">
        <v>43.30091243902438</v>
      </c>
      <c r="F1733">
        <f t="shared" ref="F1733:F1796" si="27">(E1733*60*1.12)/1000</f>
        <v>2.9098213159024384</v>
      </c>
    </row>
    <row r="1734" spans="1:6" x14ac:dyDescent="0.2">
      <c r="A1734">
        <v>502</v>
      </c>
      <c r="B1734">
        <v>2002</v>
      </c>
      <c r="C1734">
        <v>4</v>
      </c>
      <c r="D1734">
        <v>9</v>
      </c>
      <c r="E1734">
        <v>45.883642682926833</v>
      </c>
      <c r="F1734">
        <f t="shared" si="27"/>
        <v>3.0833807882926836</v>
      </c>
    </row>
    <row r="1735" spans="1:6" x14ac:dyDescent="0.2">
      <c r="A1735">
        <v>502</v>
      </c>
      <c r="B1735">
        <v>2002</v>
      </c>
      <c r="C1735">
        <v>4</v>
      </c>
      <c r="D1735">
        <v>10</v>
      </c>
      <c r="E1735">
        <v>44.134897560975602</v>
      </c>
      <c r="F1735">
        <f t="shared" si="27"/>
        <v>2.9658651160975609</v>
      </c>
    </row>
    <row r="1736" spans="1:6" x14ac:dyDescent="0.2">
      <c r="A1736">
        <v>502</v>
      </c>
      <c r="B1736">
        <v>2002</v>
      </c>
      <c r="C1736">
        <v>4</v>
      </c>
      <c r="D1736">
        <v>11</v>
      </c>
      <c r="E1736">
        <v>51.340595121951225</v>
      </c>
      <c r="F1736">
        <f t="shared" si="27"/>
        <v>3.4500879921951229</v>
      </c>
    </row>
    <row r="1737" spans="1:6" x14ac:dyDescent="0.2">
      <c r="A1737">
        <v>502</v>
      </c>
      <c r="B1737">
        <v>2002</v>
      </c>
      <c r="C1737">
        <v>4</v>
      </c>
      <c r="D1737">
        <v>12</v>
      </c>
      <c r="E1737">
        <v>50.317377804878042</v>
      </c>
      <c r="F1737">
        <f t="shared" si="27"/>
        <v>3.381327788487805</v>
      </c>
    </row>
    <row r="1738" spans="1:6" x14ac:dyDescent="0.2">
      <c r="A1738">
        <v>502</v>
      </c>
      <c r="B1738">
        <v>2002</v>
      </c>
      <c r="C1738">
        <v>4</v>
      </c>
      <c r="D1738">
        <v>13</v>
      </c>
      <c r="E1738">
        <v>33.944454634146346</v>
      </c>
      <c r="F1738">
        <f t="shared" si="27"/>
        <v>2.2810673514146349</v>
      </c>
    </row>
    <row r="1739" spans="1:6" x14ac:dyDescent="0.2">
      <c r="A1739">
        <v>502</v>
      </c>
      <c r="B1739">
        <v>2002</v>
      </c>
      <c r="C1739">
        <v>4</v>
      </c>
      <c r="D1739">
        <v>14</v>
      </c>
      <c r="E1739">
        <v>51.579820975609756</v>
      </c>
      <c r="F1739">
        <f t="shared" si="27"/>
        <v>3.4661639695609763</v>
      </c>
    </row>
    <row r="1740" spans="1:6" x14ac:dyDescent="0.2">
      <c r="A1740">
        <v>502</v>
      </c>
      <c r="B1740">
        <v>2003</v>
      </c>
      <c r="C1740">
        <v>1</v>
      </c>
      <c r="D1740">
        <v>1</v>
      </c>
      <c r="E1740">
        <v>29.881097560975618</v>
      </c>
      <c r="F1740">
        <f t="shared" si="27"/>
        <v>2.0080097560975618</v>
      </c>
    </row>
    <row r="1741" spans="1:6" x14ac:dyDescent="0.2">
      <c r="A1741">
        <v>502</v>
      </c>
      <c r="B1741">
        <v>2003</v>
      </c>
      <c r="C1741">
        <v>1</v>
      </c>
      <c r="D1741">
        <v>2</v>
      </c>
      <c r="E1741">
        <v>32.094512195121958</v>
      </c>
      <c r="F1741">
        <f t="shared" si="27"/>
        <v>2.1567512195121958</v>
      </c>
    </row>
    <row r="1742" spans="1:6" x14ac:dyDescent="0.2">
      <c r="A1742">
        <v>502</v>
      </c>
      <c r="B1742">
        <v>2003</v>
      </c>
      <c r="C1742">
        <v>1</v>
      </c>
      <c r="D1742">
        <v>3</v>
      </c>
      <c r="E1742">
        <v>53.951981707317081</v>
      </c>
      <c r="F1742">
        <f t="shared" si="27"/>
        <v>3.6255731707317085</v>
      </c>
    </row>
    <row r="1743" spans="1:6" x14ac:dyDescent="0.2">
      <c r="A1743">
        <v>502</v>
      </c>
      <c r="B1743">
        <v>2003</v>
      </c>
      <c r="C1743">
        <v>1</v>
      </c>
      <c r="D1743">
        <v>4</v>
      </c>
      <c r="E1743">
        <v>50.355182926829272</v>
      </c>
      <c r="F1743">
        <f t="shared" si="27"/>
        <v>3.3838682926829273</v>
      </c>
    </row>
    <row r="1744" spans="1:6" x14ac:dyDescent="0.2">
      <c r="A1744">
        <v>502</v>
      </c>
      <c r="B1744">
        <v>2003</v>
      </c>
      <c r="C1744">
        <v>1</v>
      </c>
      <c r="D1744">
        <v>5</v>
      </c>
      <c r="E1744">
        <v>71.935975609756099</v>
      </c>
      <c r="F1744">
        <f t="shared" si="27"/>
        <v>4.8340975609756107</v>
      </c>
    </row>
    <row r="1745" spans="1:6" x14ac:dyDescent="0.2">
      <c r="A1745">
        <v>502</v>
      </c>
      <c r="B1745">
        <v>2003</v>
      </c>
      <c r="C1745">
        <v>1</v>
      </c>
      <c r="D1745">
        <v>6</v>
      </c>
      <c r="E1745">
        <v>80.78963414634147</v>
      </c>
      <c r="F1745">
        <f t="shared" si="27"/>
        <v>5.4290634146341468</v>
      </c>
    </row>
    <row r="1746" spans="1:6" x14ac:dyDescent="0.2">
      <c r="A1746">
        <v>502</v>
      </c>
      <c r="B1746">
        <v>2003</v>
      </c>
      <c r="C1746">
        <v>1</v>
      </c>
      <c r="D1746">
        <v>7</v>
      </c>
      <c r="E1746">
        <v>88.813262195121965</v>
      </c>
      <c r="F1746">
        <f t="shared" si="27"/>
        <v>5.9682512195121964</v>
      </c>
    </row>
    <row r="1747" spans="1:6" x14ac:dyDescent="0.2">
      <c r="A1747">
        <v>502</v>
      </c>
      <c r="B1747">
        <v>2003</v>
      </c>
      <c r="C1747">
        <v>1</v>
      </c>
      <c r="D1747">
        <v>8</v>
      </c>
      <c r="E1747">
        <v>70.275914634146346</v>
      </c>
      <c r="F1747">
        <f t="shared" si="27"/>
        <v>4.7225414634146343</v>
      </c>
    </row>
    <row r="1748" spans="1:6" x14ac:dyDescent="0.2">
      <c r="A1748">
        <v>502</v>
      </c>
      <c r="B1748">
        <v>2003</v>
      </c>
      <c r="C1748">
        <v>1</v>
      </c>
      <c r="D1748">
        <v>9</v>
      </c>
      <c r="E1748">
        <v>73.319359756097569</v>
      </c>
      <c r="F1748">
        <f t="shared" si="27"/>
        <v>4.9270609756097574</v>
      </c>
    </row>
    <row r="1749" spans="1:6" x14ac:dyDescent="0.2">
      <c r="A1749">
        <v>502</v>
      </c>
      <c r="B1749">
        <v>2003</v>
      </c>
      <c r="C1749">
        <v>1</v>
      </c>
      <c r="D1749">
        <v>10</v>
      </c>
      <c r="E1749">
        <v>83.279725609756113</v>
      </c>
      <c r="F1749">
        <f t="shared" si="27"/>
        <v>5.5963975609756114</v>
      </c>
    </row>
    <row r="1750" spans="1:6" x14ac:dyDescent="0.2">
      <c r="A1750">
        <v>502</v>
      </c>
      <c r="B1750">
        <v>2003</v>
      </c>
      <c r="C1750">
        <v>1</v>
      </c>
      <c r="D1750">
        <v>11</v>
      </c>
      <c r="E1750">
        <v>73.042682926829272</v>
      </c>
      <c r="F1750">
        <f t="shared" si="27"/>
        <v>4.9084682926829277</v>
      </c>
    </row>
    <row r="1751" spans="1:6" x14ac:dyDescent="0.2">
      <c r="A1751">
        <v>502</v>
      </c>
      <c r="B1751">
        <v>2003</v>
      </c>
      <c r="C1751">
        <v>1</v>
      </c>
      <c r="D1751">
        <v>12</v>
      </c>
      <c r="E1751">
        <v>97.943597560975618</v>
      </c>
      <c r="F1751">
        <f t="shared" si="27"/>
        <v>6.5818097560975621</v>
      </c>
    </row>
    <row r="1752" spans="1:6" x14ac:dyDescent="0.2">
      <c r="A1752">
        <v>502</v>
      </c>
      <c r="B1752">
        <v>2003</v>
      </c>
      <c r="C1752">
        <v>1</v>
      </c>
      <c r="D1752">
        <v>13</v>
      </c>
      <c r="E1752">
        <v>71.382621951219519</v>
      </c>
      <c r="F1752">
        <f t="shared" si="27"/>
        <v>4.7969121951219522</v>
      </c>
    </row>
    <row r="1753" spans="1:6" x14ac:dyDescent="0.2">
      <c r="A1753">
        <v>502</v>
      </c>
      <c r="B1753">
        <v>2003</v>
      </c>
      <c r="C1753">
        <v>1</v>
      </c>
      <c r="D1753">
        <v>14</v>
      </c>
      <c r="E1753">
        <v>76.639481707317088</v>
      </c>
      <c r="F1753">
        <f t="shared" si="27"/>
        <v>5.1501731707317084</v>
      </c>
    </row>
    <row r="1754" spans="1:6" x14ac:dyDescent="0.2">
      <c r="A1754">
        <v>502</v>
      </c>
      <c r="B1754">
        <v>2003</v>
      </c>
      <c r="C1754">
        <v>2</v>
      </c>
      <c r="D1754">
        <v>1</v>
      </c>
      <c r="E1754">
        <v>22.6875</v>
      </c>
      <c r="F1754">
        <f t="shared" si="27"/>
        <v>1.5246000000000002</v>
      </c>
    </row>
    <row r="1755" spans="1:6" x14ac:dyDescent="0.2">
      <c r="A1755">
        <v>502</v>
      </c>
      <c r="B1755">
        <v>2003</v>
      </c>
      <c r="C1755">
        <v>2</v>
      </c>
      <c r="D1755">
        <v>2</v>
      </c>
      <c r="E1755">
        <v>39.564786585365859</v>
      </c>
      <c r="F1755">
        <f t="shared" si="27"/>
        <v>2.6587536585365861</v>
      </c>
    </row>
    <row r="1756" spans="1:6" x14ac:dyDescent="0.2">
      <c r="A1756">
        <v>502</v>
      </c>
      <c r="B1756">
        <v>2003</v>
      </c>
      <c r="C1756">
        <v>2</v>
      </c>
      <c r="D1756">
        <v>3</v>
      </c>
      <c r="E1756">
        <v>44.268292682926834</v>
      </c>
      <c r="F1756">
        <f t="shared" si="27"/>
        <v>2.9748292682926833</v>
      </c>
    </row>
    <row r="1757" spans="1:6" x14ac:dyDescent="0.2">
      <c r="A1757">
        <v>502</v>
      </c>
      <c r="B1757">
        <v>2003</v>
      </c>
      <c r="C1757">
        <v>2</v>
      </c>
      <c r="D1757">
        <v>4</v>
      </c>
      <c r="E1757">
        <v>73.596036585365866</v>
      </c>
      <c r="F1757">
        <f t="shared" si="27"/>
        <v>4.9456536585365862</v>
      </c>
    </row>
    <row r="1758" spans="1:6" x14ac:dyDescent="0.2">
      <c r="A1758">
        <v>502</v>
      </c>
      <c r="B1758">
        <v>2003</v>
      </c>
      <c r="C1758">
        <v>2</v>
      </c>
      <c r="D1758">
        <v>5</v>
      </c>
      <c r="E1758">
        <v>69.999237804878064</v>
      </c>
      <c r="F1758">
        <f t="shared" si="27"/>
        <v>4.7039487804878064</v>
      </c>
    </row>
    <row r="1759" spans="1:6" x14ac:dyDescent="0.2">
      <c r="A1759">
        <v>502</v>
      </c>
      <c r="B1759">
        <v>2003</v>
      </c>
      <c r="C1759">
        <v>2</v>
      </c>
      <c r="D1759">
        <v>6</v>
      </c>
      <c r="E1759">
        <v>98.773628048780509</v>
      </c>
      <c r="F1759">
        <f t="shared" si="27"/>
        <v>6.6375878048780512</v>
      </c>
    </row>
    <row r="1760" spans="1:6" x14ac:dyDescent="0.2">
      <c r="A1760">
        <v>502</v>
      </c>
      <c r="B1760">
        <v>2003</v>
      </c>
      <c r="C1760">
        <v>2</v>
      </c>
      <c r="D1760">
        <v>7</v>
      </c>
      <c r="E1760">
        <v>84.939786585365866</v>
      </c>
      <c r="F1760">
        <f t="shared" si="27"/>
        <v>5.7079536585365869</v>
      </c>
    </row>
    <row r="1761" spans="1:6" x14ac:dyDescent="0.2">
      <c r="A1761">
        <v>502</v>
      </c>
      <c r="B1761">
        <v>2003</v>
      </c>
      <c r="C1761">
        <v>2</v>
      </c>
      <c r="D1761">
        <v>8</v>
      </c>
      <c r="E1761">
        <v>74.149390243902445</v>
      </c>
      <c r="F1761">
        <f t="shared" si="27"/>
        <v>4.9828390243902447</v>
      </c>
    </row>
    <row r="1762" spans="1:6" x14ac:dyDescent="0.2">
      <c r="A1762">
        <v>502</v>
      </c>
      <c r="B1762">
        <v>2003</v>
      </c>
      <c r="C1762">
        <v>2</v>
      </c>
      <c r="D1762">
        <v>9</v>
      </c>
      <c r="E1762">
        <v>90.473323170731732</v>
      </c>
      <c r="F1762">
        <f t="shared" si="27"/>
        <v>6.0798073170731728</v>
      </c>
    </row>
    <row r="1763" spans="1:6" x14ac:dyDescent="0.2">
      <c r="A1763">
        <v>502</v>
      </c>
      <c r="B1763">
        <v>2003</v>
      </c>
      <c r="C1763">
        <v>2</v>
      </c>
      <c r="D1763">
        <v>10</v>
      </c>
      <c r="E1763">
        <v>97.113567073170742</v>
      </c>
      <c r="F1763">
        <f t="shared" si="27"/>
        <v>6.5260317073170748</v>
      </c>
    </row>
    <row r="1764" spans="1:6" x14ac:dyDescent="0.2">
      <c r="A1764">
        <v>502</v>
      </c>
      <c r="B1764">
        <v>2003</v>
      </c>
      <c r="C1764">
        <v>2</v>
      </c>
      <c r="D1764">
        <v>11</v>
      </c>
      <c r="E1764">
        <v>87.153201219512212</v>
      </c>
      <c r="F1764">
        <f t="shared" si="27"/>
        <v>5.8566951219512209</v>
      </c>
    </row>
    <row r="1765" spans="1:6" x14ac:dyDescent="0.2">
      <c r="A1765">
        <v>502</v>
      </c>
      <c r="B1765">
        <v>2003</v>
      </c>
      <c r="C1765">
        <v>2</v>
      </c>
      <c r="D1765">
        <v>12</v>
      </c>
      <c r="E1765">
        <v>97.666920731707307</v>
      </c>
      <c r="F1765">
        <f t="shared" si="27"/>
        <v>6.5632170731707316</v>
      </c>
    </row>
    <row r="1766" spans="1:6" x14ac:dyDescent="0.2">
      <c r="A1766">
        <v>502</v>
      </c>
      <c r="B1766">
        <v>2003</v>
      </c>
      <c r="C1766">
        <v>2</v>
      </c>
      <c r="D1766">
        <v>13</v>
      </c>
      <c r="E1766">
        <v>77.746189024390247</v>
      </c>
      <c r="F1766">
        <f t="shared" si="27"/>
        <v>5.2245439024390246</v>
      </c>
    </row>
    <row r="1767" spans="1:6" x14ac:dyDescent="0.2">
      <c r="A1767">
        <v>502</v>
      </c>
      <c r="B1767">
        <v>2003</v>
      </c>
      <c r="C1767">
        <v>2</v>
      </c>
      <c r="D1767">
        <v>14</v>
      </c>
      <c r="E1767">
        <v>95.730182926829286</v>
      </c>
      <c r="F1767">
        <f t="shared" si="27"/>
        <v>6.433068292682929</v>
      </c>
    </row>
    <row r="1768" spans="1:6" x14ac:dyDescent="0.2">
      <c r="A1768">
        <v>502</v>
      </c>
      <c r="B1768">
        <v>2003</v>
      </c>
      <c r="C1768">
        <v>3</v>
      </c>
      <c r="D1768">
        <v>1</v>
      </c>
      <c r="E1768">
        <v>32.094512195121958</v>
      </c>
      <c r="F1768">
        <f t="shared" si="27"/>
        <v>2.1567512195121958</v>
      </c>
    </row>
    <row r="1769" spans="1:6" x14ac:dyDescent="0.2">
      <c r="A1769">
        <v>502</v>
      </c>
      <c r="B1769">
        <v>2003</v>
      </c>
      <c r="C1769">
        <v>3</v>
      </c>
      <c r="D1769">
        <v>2</v>
      </c>
      <c r="E1769">
        <v>38.734756097560982</v>
      </c>
      <c r="F1769">
        <f t="shared" si="27"/>
        <v>2.6029756097560979</v>
      </c>
    </row>
    <row r="1770" spans="1:6" x14ac:dyDescent="0.2">
      <c r="A1770">
        <v>502</v>
      </c>
      <c r="B1770">
        <v>2003</v>
      </c>
      <c r="C1770">
        <v>3</v>
      </c>
      <c r="D1770">
        <v>3</v>
      </c>
      <c r="E1770">
        <v>63.082317073170742</v>
      </c>
      <c r="F1770">
        <f t="shared" si="27"/>
        <v>4.2391317073170738</v>
      </c>
    </row>
    <row r="1771" spans="1:6" x14ac:dyDescent="0.2">
      <c r="A1771">
        <v>502</v>
      </c>
      <c r="B1771">
        <v>2003</v>
      </c>
      <c r="C1771">
        <v>3</v>
      </c>
      <c r="D1771">
        <v>4</v>
      </c>
      <c r="E1771">
        <v>74.426067073170742</v>
      </c>
      <c r="F1771">
        <f t="shared" si="27"/>
        <v>5.0014317073170744</v>
      </c>
    </row>
    <row r="1772" spans="1:6" x14ac:dyDescent="0.2">
      <c r="A1772">
        <v>502</v>
      </c>
      <c r="B1772">
        <v>2003</v>
      </c>
      <c r="C1772">
        <v>3</v>
      </c>
      <c r="D1772">
        <v>5</v>
      </c>
      <c r="E1772">
        <v>73.319359756097569</v>
      </c>
      <c r="F1772">
        <f t="shared" si="27"/>
        <v>4.9270609756097574</v>
      </c>
    </row>
    <row r="1773" spans="1:6" x14ac:dyDescent="0.2">
      <c r="A1773">
        <v>502</v>
      </c>
      <c r="B1773">
        <v>2003</v>
      </c>
      <c r="C1773">
        <v>3</v>
      </c>
      <c r="D1773">
        <v>6</v>
      </c>
      <c r="E1773">
        <v>91.856707317073202</v>
      </c>
      <c r="F1773">
        <f t="shared" si="27"/>
        <v>6.1727707317073204</v>
      </c>
    </row>
    <row r="1774" spans="1:6" x14ac:dyDescent="0.2">
      <c r="A1774">
        <v>502</v>
      </c>
      <c r="B1774">
        <v>2003</v>
      </c>
      <c r="C1774">
        <v>3</v>
      </c>
      <c r="D1774">
        <v>7</v>
      </c>
      <c r="E1774">
        <v>85.769817073170742</v>
      </c>
      <c r="F1774">
        <f t="shared" si="27"/>
        <v>5.7637317073170742</v>
      </c>
    </row>
    <row r="1775" spans="1:6" x14ac:dyDescent="0.2">
      <c r="A1775">
        <v>502</v>
      </c>
      <c r="B1775">
        <v>2003</v>
      </c>
      <c r="C1775">
        <v>3</v>
      </c>
      <c r="D1775">
        <v>8</v>
      </c>
      <c r="E1775">
        <v>91.580030487804891</v>
      </c>
      <c r="F1775">
        <f t="shared" si="27"/>
        <v>6.1541780487804898</v>
      </c>
    </row>
    <row r="1776" spans="1:6" x14ac:dyDescent="0.2">
      <c r="A1776">
        <v>502</v>
      </c>
      <c r="B1776">
        <v>2003</v>
      </c>
      <c r="C1776">
        <v>3</v>
      </c>
      <c r="D1776">
        <v>9</v>
      </c>
      <c r="E1776">
        <v>72.489329268292693</v>
      </c>
      <c r="F1776">
        <f t="shared" si="27"/>
        <v>4.8712829268292692</v>
      </c>
    </row>
    <row r="1777" spans="1:6" x14ac:dyDescent="0.2">
      <c r="A1777">
        <v>502</v>
      </c>
      <c r="B1777">
        <v>2003</v>
      </c>
      <c r="C1777">
        <v>3</v>
      </c>
      <c r="D1777">
        <v>10</v>
      </c>
      <c r="E1777">
        <v>96.006859756097583</v>
      </c>
      <c r="F1777">
        <f t="shared" si="27"/>
        <v>6.4516609756097578</v>
      </c>
    </row>
    <row r="1778" spans="1:6" x14ac:dyDescent="0.2">
      <c r="A1778">
        <v>502</v>
      </c>
      <c r="B1778">
        <v>2003</v>
      </c>
      <c r="C1778">
        <v>3</v>
      </c>
      <c r="D1778">
        <v>11</v>
      </c>
      <c r="E1778">
        <v>86.876524390243915</v>
      </c>
      <c r="F1778">
        <f t="shared" si="27"/>
        <v>5.8381024390243912</v>
      </c>
    </row>
    <row r="1779" spans="1:6" x14ac:dyDescent="0.2">
      <c r="A1779">
        <v>502</v>
      </c>
      <c r="B1779">
        <v>2003</v>
      </c>
      <c r="C1779">
        <v>3</v>
      </c>
      <c r="D1779">
        <v>12</v>
      </c>
      <c r="E1779">
        <v>78.576219512195138</v>
      </c>
      <c r="F1779">
        <f t="shared" si="27"/>
        <v>5.2803219512195136</v>
      </c>
    </row>
    <row r="1780" spans="1:6" x14ac:dyDescent="0.2">
      <c r="A1780">
        <v>502</v>
      </c>
      <c r="B1780">
        <v>2003</v>
      </c>
      <c r="C1780">
        <v>3</v>
      </c>
      <c r="D1780">
        <v>13</v>
      </c>
      <c r="E1780">
        <v>71.935975609756099</v>
      </c>
      <c r="F1780">
        <f t="shared" si="27"/>
        <v>4.8340975609756107</v>
      </c>
    </row>
    <row r="1781" spans="1:6" x14ac:dyDescent="0.2">
      <c r="A1781">
        <v>502</v>
      </c>
      <c r="B1781">
        <v>2003</v>
      </c>
      <c r="C1781">
        <v>3</v>
      </c>
      <c r="D1781">
        <v>14</v>
      </c>
      <c r="E1781">
        <v>88.259908536585371</v>
      </c>
      <c r="F1781">
        <f t="shared" si="27"/>
        <v>5.9310658536585379</v>
      </c>
    </row>
    <row r="1782" spans="1:6" x14ac:dyDescent="0.2">
      <c r="A1782">
        <v>502</v>
      </c>
      <c r="B1782">
        <v>2003</v>
      </c>
      <c r="C1782">
        <v>4</v>
      </c>
      <c r="D1782">
        <v>1</v>
      </c>
      <c r="E1782">
        <v>36.798018292682933</v>
      </c>
      <c r="F1782">
        <f t="shared" si="27"/>
        <v>2.4728268292682931</v>
      </c>
    </row>
    <row r="1783" spans="1:6" x14ac:dyDescent="0.2">
      <c r="A1783">
        <v>502</v>
      </c>
      <c r="B1783">
        <v>2003</v>
      </c>
      <c r="C1783">
        <v>4</v>
      </c>
      <c r="D1783">
        <v>2</v>
      </c>
      <c r="E1783">
        <v>48.141768292682926</v>
      </c>
      <c r="F1783">
        <f t="shared" si="27"/>
        <v>3.2351268292682924</v>
      </c>
    </row>
    <row r="1784" spans="1:6" x14ac:dyDescent="0.2">
      <c r="A1784">
        <v>502</v>
      </c>
      <c r="B1784">
        <v>2003</v>
      </c>
      <c r="C1784">
        <v>4</v>
      </c>
      <c r="D1784">
        <v>3</v>
      </c>
      <c r="E1784">
        <v>57.548780487804883</v>
      </c>
      <c r="F1784">
        <f t="shared" si="27"/>
        <v>3.8672780487804888</v>
      </c>
    </row>
    <row r="1785" spans="1:6" x14ac:dyDescent="0.2">
      <c r="A1785">
        <v>502</v>
      </c>
      <c r="B1785">
        <v>2003</v>
      </c>
      <c r="C1785">
        <v>4</v>
      </c>
      <c r="D1785">
        <v>4</v>
      </c>
      <c r="E1785">
        <v>72.766006097560989</v>
      </c>
      <c r="F1785">
        <f t="shared" si="27"/>
        <v>4.8898756097560989</v>
      </c>
    </row>
    <row r="1786" spans="1:6" x14ac:dyDescent="0.2">
      <c r="A1786">
        <v>502</v>
      </c>
      <c r="B1786">
        <v>2003</v>
      </c>
      <c r="C1786">
        <v>4</v>
      </c>
      <c r="D1786">
        <v>5</v>
      </c>
      <c r="E1786">
        <v>87.706554878048792</v>
      </c>
      <c r="F1786">
        <f t="shared" si="27"/>
        <v>5.8938804878048794</v>
      </c>
    </row>
    <row r="1787" spans="1:6" x14ac:dyDescent="0.2">
      <c r="A1787">
        <v>502</v>
      </c>
      <c r="B1787">
        <v>2003</v>
      </c>
      <c r="C1787">
        <v>4</v>
      </c>
      <c r="D1787">
        <v>6</v>
      </c>
      <c r="E1787">
        <v>85.493140243902445</v>
      </c>
      <c r="F1787">
        <f t="shared" si="27"/>
        <v>5.7451390243902454</v>
      </c>
    </row>
    <row r="1788" spans="1:6" x14ac:dyDescent="0.2">
      <c r="A1788">
        <v>502</v>
      </c>
      <c r="B1788">
        <v>2003</v>
      </c>
      <c r="C1788">
        <v>4</v>
      </c>
      <c r="D1788">
        <v>7</v>
      </c>
      <c r="E1788">
        <v>93.793445121951237</v>
      </c>
      <c r="F1788">
        <f t="shared" si="27"/>
        <v>6.3029195121951238</v>
      </c>
    </row>
    <row r="1789" spans="1:6" x14ac:dyDescent="0.2">
      <c r="A1789">
        <v>502</v>
      </c>
      <c r="B1789">
        <v>2003</v>
      </c>
      <c r="C1789">
        <v>4</v>
      </c>
      <c r="D1789">
        <v>8</v>
      </c>
      <c r="E1789">
        <v>81.896341463414643</v>
      </c>
      <c r="F1789">
        <f t="shared" si="27"/>
        <v>5.5034341463414638</v>
      </c>
    </row>
    <row r="1790" spans="1:6" x14ac:dyDescent="0.2">
      <c r="A1790">
        <v>502</v>
      </c>
      <c r="B1790">
        <v>2003</v>
      </c>
      <c r="C1790">
        <v>4</v>
      </c>
      <c r="D1790">
        <v>9</v>
      </c>
      <c r="E1790">
        <v>93.793445121951237</v>
      </c>
      <c r="F1790">
        <f t="shared" si="27"/>
        <v>6.3029195121951238</v>
      </c>
    </row>
    <row r="1791" spans="1:6" x14ac:dyDescent="0.2">
      <c r="A1791">
        <v>502</v>
      </c>
      <c r="B1791">
        <v>2003</v>
      </c>
      <c r="C1791">
        <v>4</v>
      </c>
      <c r="D1791">
        <v>10</v>
      </c>
      <c r="E1791">
        <v>89.089939024390276</v>
      </c>
      <c r="F1791">
        <f t="shared" si="27"/>
        <v>5.986843902439027</v>
      </c>
    </row>
    <row r="1792" spans="1:6" x14ac:dyDescent="0.2">
      <c r="A1792">
        <v>502</v>
      </c>
      <c r="B1792">
        <v>2003</v>
      </c>
      <c r="C1792">
        <v>4</v>
      </c>
      <c r="D1792">
        <v>11</v>
      </c>
      <c r="E1792">
        <v>89.643292682926841</v>
      </c>
      <c r="F1792">
        <f t="shared" si="27"/>
        <v>6.0240292682926846</v>
      </c>
    </row>
    <row r="1793" spans="1:6" x14ac:dyDescent="0.2">
      <c r="A1793">
        <v>502</v>
      </c>
      <c r="B1793">
        <v>2003</v>
      </c>
      <c r="C1793">
        <v>4</v>
      </c>
      <c r="D1793">
        <v>12</v>
      </c>
      <c r="E1793">
        <v>100.15701219512198</v>
      </c>
      <c r="F1793">
        <f t="shared" si="27"/>
        <v>6.730551219512197</v>
      </c>
    </row>
    <row r="1794" spans="1:6" x14ac:dyDescent="0.2">
      <c r="A1794">
        <v>502</v>
      </c>
      <c r="B1794">
        <v>2003</v>
      </c>
      <c r="C1794">
        <v>4</v>
      </c>
      <c r="D1794">
        <v>13</v>
      </c>
      <c r="E1794">
        <v>68.339176829268297</v>
      </c>
      <c r="F1794">
        <f t="shared" si="27"/>
        <v>4.5923926829268291</v>
      </c>
    </row>
    <row r="1795" spans="1:6" x14ac:dyDescent="0.2">
      <c r="A1795">
        <v>502</v>
      </c>
      <c r="B1795">
        <v>2003</v>
      </c>
      <c r="C1795">
        <v>4</v>
      </c>
      <c r="D1795">
        <v>14</v>
      </c>
      <c r="E1795">
        <v>96.006859756097583</v>
      </c>
      <c r="F1795">
        <f t="shared" si="27"/>
        <v>6.4516609756097578</v>
      </c>
    </row>
    <row r="1796" spans="1:6" x14ac:dyDescent="0.2">
      <c r="A1796">
        <v>502</v>
      </c>
      <c r="B1796">
        <v>2004</v>
      </c>
      <c r="C1796">
        <v>1</v>
      </c>
      <c r="D1796">
        <v>1</v>
      </c>
      <c r="E1796">
        <v>28.829725609756103</v>
      </c>
      <c r="F1796">
        <f t="shared" si="27"/>
        <v>1.9373575609756104</v>
      </c>
    </row>
    <row r="1797" spans="1:6" x14ac:dyDescent="0.2">
      <c r="A1797">
        <v>502</v>
      </c>
      <c r="B1797">
        <v>2004</v>
      </c>
      <c r="C1797">
        <v>1</v>
      </c>
      <c r="D1797">
        <v>2</v>
      </c>
      <c r="E1797">
        <v>15.862804878048783</v>
      </c>
      <c r="F1797">
        <f t="shared" ref="F1797:F1860" si="28">(E1797*60*1.12)/1000</f>
        <v>1.0659804878048782</v>
      </c>
    </row>
    <row r="1798" spans="1:6" x14ac:dyDescent="0.2">
      <c r="A1798">
        <v>502</v>
      </c>
      <c r="B1798">
        <v>2004</v>
      </c>
      <c r="C1798">
        <v>1</v>
      </c>
      <c r="D1798">
        <v>3</v>
      </c>
      <c r="E1798">
        <v>25.8969512195122</v>
      </c>
      <c r="F1798">
        <f t="shared" si="28"/>
        <v>1.7402751219512202</v>
      </c>
    </row>
    <row r="1799" spans="1:6" x14ac:dyDescent="0.2">
      <c r="A1799">
        <v>502</v>
      </c>
      <c r="B1799">
        <v>2004</v>
      </c>
      <c r="C1799">
        <v>1</v>
      </c>
      <c r="D1799">
        <v>4</v>
      </c>
      <c r="E1799">
        <v>26.19207317073171</v>
      </c>
      <c r="F1799">
        <f t="shared" si="28"/>
        <v>1.7601073170731711</v>
      </c>
    </row>
    <row r="1800" spans="1:6" x14ac:dyDescent="0.2">
      <c r="A1800">
        <v>502</v>
      </c>
      <c r="B1800">
        <v>2004</v>
      </c>
      <c r="C1800">
        <v>1</v>
      </c>
      <c r="D1800">
        <v>5</v>
      </c>
      <c r="E1800">
        <v>45.780792682926837</v>
      </c>
      <c r="F1800">
        <f t="shared" si="28"/>
        <v>3.0764692682926835</v>
      </c>
    </row>
    <row r="1801" spans="1:6" x14ac:dyDescent="0.2">
      <c r="A1801">
        <v>502</v>
      </c>
      <c r="B1801">
        <v>2004</v>
      </c>
      <c r="C1801">
        <v>1</v>
      </c>
      <c r="D1801">
        <v>6</v>
      </c>
      <c r="E1801">
        <v>46.850609756097569</v>
      </c>
      <c r="F1801">
        <f t="shared" si="28"/>
        <v>3.1483609756097568</v>
      </c>
    </row>
    <row r="1802" spans="1:6" x14ac:dyDescent="0.2">
      <c r="A1802">
        <v>502</v>
      </c>
      <c r="B1802">
        <v>2004</v>
      </c>
      <c r="C1802">
        <v>1</v>
      </c>
      <c r="D1802">
        <v>7</v>
      </c>
      <c r="E1802">
        <v>64.816158536585377</v>
      </c>
      <c r="F1802">
        <f t="shared" si="28"/>
        <v>4.3556458536585376</v>
      </c>
    </row>
    <row r="1803" spans="1:6" x14ac:dyDescent="0.2">
      <c r="A1803">
        <v>502</v>
      </c>
      <c r="B1803">
        <v>2004</v>
      </c>
      <c r="C1803">
        <v>1</v>
      </c>
      <c r="D1803">
        <v>8</v>
      </c>
      <c r="E1803">
        <v>60.647560975609764</v>
      </c>
      <c r="F1803">
        <f t="shared" si="28"/>
        <v>4.0755160975609765</v>
      </c>
    </row>
    <row r="1804" spans="1:6" x14ac:dyDescent="0.2">
      <c r="A1804">
        <v>502</v>
      </c>
      <c r="B1804">
        <v>2004</v>
      </c>
      <c r="C1804">
        <v>1</v>
      </c>
      <c r="D1804">
        <v>9</v>
      </c>
      <c r="E1804">
        <v>53.656859756097568</v>
      </c>
      <c r="F1804">
        <f t="shared" si="28"/>
        <v>3.6057409756097569</v>
      </c>
    </row>
    <row r="1805" spans="1:6" x14ac:dyDescent="0.2">
      <c r="A1805">
        <v>502</v>
      </c>
      <c r="B1805">
        <v>2004</v>
      </c>
      <c r="C1805">
        <v>1</v>
      </c>
      <c r="D1805">
        <v>10</v>
      </c>
      <c r="E1805">
        <v>51.757012195121952</v>
      </c>
      <c r="F1805">
        <f t="shared" si="28"/>
        <v>3.478071219512195</v>
      </c>
    </row>
    <row r="1806" spans="1:6" x14ac:dyDescent="0.2">
      <c r="A1806">
        <v>502</v>
      </c>
      <c r="B1806">
        <v>2004</v>
      </c>
      <c r="C1806">
        <v>1</v>
      </c>
      <c r="D1806">
        <v>11</v>
      </c>
      <c r="E1806">
        <v>52.845274390243908</v>
      </c>
      <c r="F1806">
        <f t="shared" si="28"/>
        <v>3.551202439024391</v>
      </c>
    </row>
    <row r="1807" spans="1:6" x14ac:dyDescent="0.2">
      <c r="A1807">
        <v>502</v>
      </c>
      <c r="B1807">
        <v>2004</v>
      </c>
      <c r="C1807">
        <v>1</v>
      </c>
      <c r="D1807">
        <v>12</v>
      </c>
      <c r="E1807">
        <v>58.268140243902444</v>
      </c>
      <c r="F1807">
        <f t="shared" si="28"/>
        <v>3.9156190243902449</v>
      </c>
    </row>
    <row r="1808" spans="1:6" x14ac:dyDescent="0.2">
      <c r="A1808">
        <v>502</v>
      </c>
      <c r="B1808">
        <v>2004</v>
      </c>
      <c r="C1808">
        <v>1</v>
      </c>
      <c r="D1808">
        <v>13</v>
      </c>
      <c r="E1808">
        <v>53.361737804878061</v>
      </c>
      <c r="F1808">
        <f t="shared" si="28"/>
        <v>3.5859087804878058</v>
      </c>
    </row>
    <row r="1809" spans="1:6" x14ac:dyDescent="0.2">
      <c r="A1809">
        <v>502</v>
      </c>
      <c r="B1809">
        <v>2004</v>
      </c>
      <c r="C1809">
        <v>1</v>
      </c>
      <c r="D1809">
        <v>14</v>
      </c>
      <c r="E1809">
        <v>56.29451219512196</v>
      </c>
      <c r="F1809">
        <f t="shared" si="28"/>
        <v>3.7829912195121964</v>
      </c>
    </row>
    <row r="1810" spans="1:6" x14ac:dyDescent="0.2">
      <c r="A1810">
        <v>502</v>
      </c>
      <c r="B1810">
        <v>2004</v>
      </c>
      <c r="C1810">
        <v>2</v>
      </c>
      <c r="D1810">
        <v>1</v>
      </c>
      <c r="E1810">
        <v>19.072256097560977</v>
      </c>
      <c r="F1810">
        <f t="shared" si="28"/>
        <v>1.2816556097560978</v>
      </c>
    </row>
    <row r="1811" spans="1:6" x14ac:dyDescent="0.2">
      <c r="A1811">
        <v>502</v>
      </c>
      <c r="B1811">
        <v>2004</v>
      </c>
      <c r="C1811">
        <v>2</v>
      </c>
      <c r="D1811">
        <v>2</v>
      </c>
      <c r="E1811">
        <v>20.086737804878052</v>
      </c>
      <c r="F1811">
        <f t="shared" si="28"/>
        <v>1.3498287804878053</v>
      </c>
    </row>
    <row r="1812" spans="1:6" x14ac:dyDescent="0.2">
      <c r="A1812">
        <v>502</v>
      </c>
      <c r="B1812">
        <v>2004</v>
      </c>
      <c r="C1812">
        <v>2</v>
      </c>
      <c r="D1812">
        <v>3</v>
      </c>
      <c r="E1812">
        <v>23.720426829268295</v>
      </c>
      <c r="F1812">
        <f t="shared" si="28"/>
        <v>1.5940126829268295</v>
      </c>
    </row>
    <row r="1813" spans="1:6" x14ac:dyDescent="0.2">
      <c r="A1813">
        <v>502</v>
      </c>
      <c r="B1813">
        <v>2004</v>
      </c>
      <c r="C1813">
        <v>2</v>
      </c>
      <c r="D1813">
        <v>4</v>
      </c>
      <c r="E1813">
        <v>39.122103658536595</v>
      </c>
      <c r="F1813">
        <f t="shared" si="28"/>
        <v>2.6290053658536596</v>
      </c>
    </row>
    <row r="1814" spans="1:6" x14ac:dyDescent="0.2">
      <c r="A1814">
        <v>502</v>
      </c>
      <c r="B1814">
        <v>2004</v>
      </c>
      <c r="C1814">
        <v>2</v>
      </c>
      <c r="D1814">
        <v>5</v>
      </c>
      <c r="E1814">
        <v>50.558079268292694</v>
      </c>
      <c r="F1814">
        <f t="shared" si="28"/>
        <v>3.3975029268292696</v>
      </c>
    </row>
    <row r="1815" spans="1:6" x14ac:dyDescent="0.2">
      <c r="A1815">
        <v>502</v>
      </c>
      <c r="B1815">
        <v>2004</v>
      </c>
      <c r="C1815">
        <v>2</v>
      </c>
      <c r="D1815">
        <v>6</v>
      </c>
      <c r="E1815">
        <v>63.543445121951237</v>
      </c>
      <c r="F1815">
        <f t="shared" si="28"/>
        <v>4.270119512195123</v>
      </c>
    </row>
    <row r="1816" spans="1:6" x14ac:dyDescent="0.2">
      <c r="A1816">
        <v>502</v>
      </c>
      <c r="B1816">
        <v>2004</v>
      </c>
      <c r="C1816">
        <v>2</v>
      </c>
      <c r="D1816">
        <v>7</v>
      </c>
      <c r="E1816">
        <v>59.264176829268301</v>
      </c>
      <c r="F1816">
        <f t="shared" si="28"/>
        <v>3.9825526829268303</v>
      </c>
    </row>
    <row r="1817" spans="1:6" x14ac:dyDescent="0.2">
      <c r="A1817">
        <v>502</v>
      </c>
      <c r="B1817">
        <v>2004</v>
      </c>
      <c r="C1817">
        <v>2</v>
      </c>
      <c r="D1817">
        <v>8</v>
      </c>
      <c r="E1817">
        <v>61.625152439024397</v>
      </c>
      <c r="F1817">
        <f t="shared" si="28"/>
        <v>4.1412102439024405</v>
      </c>
    </row>
    <row r="1818" spans="1:6" x14ac:dyDescent="0.2">
      <c r="A1818">
        <v>502</v>
      </c>
      <c r="B1818">
        <v>2004</v>
      </c>
      <c r="C1818">
        <v>2</v>
      </c>
      <c r="D1818">
        <v>9</v>
      </c>
      <c r="E1818">
        <v>62.233841463414649</v>
      </c>
      <c r="F1818">
        <f t="shared" si="28"/>
        <v>4.1821141463414655</v>
      </c>
    </row>
    <row r="1819" spans="1:6" x14ac:dyDescent="0.2">
      <c r="A1819">
        <v>502</v>
      </c>
      <c r="B1819">
        <v>2004</v>
      </c>
      <c r="C1819">
        <v>2</v>
      </c>
      <c r="D1819">
        <v>10</v>
      </c>
      <c r="E1819">
        <v>56.995426829268304</v>
      </c>
      <c r="F1819">
        <f t="shared" si="28"/>
        <v>3.8300926829268302</v>
      </c>
    </row>
    <row r="1820" spans="1:6" x14ac:dyDescent="0.2">
      <c r="A1820">
        <v>502</v>
      </c>
      <c r="B1820">
        <v>2004</v>
      </c>
      <c r="C1820">
        <v>2</v>
      </c>
      <c r="D1820">
        <v>11</v>
      </c>
      <c r="E1820">
        <v>65.775304878048786</v>
      </c>
      <c r="F1820">
        <f t="shared" si="28"/>
        <v>4.4201004878048789</v>
      </c>
    </row>
    <row r="1821" spans="1:6" x14ac:dyDescent="0.2">
      <c r="A1821">
        <v>502</v>
      </c>
      <c r="B1821">
        <v>2004</v>
      </c>
      <c r="C1821">
        <v>2</v>
      </c>
      <c r="D1821">
        <v>12</v>
      </c>
      <c r="E1821">
        <v>69.685670731707333</v>
      </c>
      <c r="F1821">
        <f t="shared" si="28"/>
        <v>4.682877073170733</v>
      </c>
    </row>
    <row r="1822" spans="1:6" x14ac:dyDescent="0.2">
      <c r="A1822">
        <v>502</v>
      </c>
      <c r="B1822">
        <v>2004</v>
      </c>
      <c r="C1822">
        <v>2</v>
      </c>
      <c r="D1822">
        <v>13</v>
      </c>
      <c r="E1822">
        <v>54.837347560975623</v>
      </c>
      <c r="F1822">
        <f t="shared" si="28"/>
        <v>3.6850697560975618</v>
      </c>
    </row>
    <row r="1823" spans="1:6" x14ac:dyDescent="0.2">
      <c r="A1823">
        <v>502</v>
      </c>
      <c r="B1823">
        <v>2004</v>
      </c>
      <c r="C1823">
        <v>2</v>
      </c>
      <c r="D1823">
        <v>14</v>
      </c>
      <c r="E1823">
        <v>63.045426829268301</v>
      </c>
      <c r="F1823">
        <f t="shared" si="28"/>
        <v>4.2366526829268301</v>
      </c>
    </row>
    <row r="1824" spans="1:6" x14ac:dyDescent="0.2">
      <c r="A1824">
        <v>502</v>
      </c>
      <c r="B1824">
        <v>2004</v>
      </c>
      <c r="C1824">
        <v>3</v>
      </c>
      <c r="D1824">
        <v>1</v>
      </c>
      <c r="E1824">
        <v>23.572865853658538</v>
      </c>
      <c r="F1824">
        <f t="shared" si="28"/>
        <v>1.584096585365854</v>
      </c>
    </row>
    <row r="1825" spans="1:6" x14ac:dyDescent="0.2">
      <c r="A1825">
        <v>502</v>
      </c>
      <c r="B1825">
        <v>2004</v>
      </c>
      <c r="C1825">
        <v>3</v>
      </c>
      <c r="D1825">
        <v>2</v>
      </c>
      <c r="E1825">
        <v>20.289634146341466</v>
      </c>
      <c r="F1825">
        <f t="shared" si="28"/>
        <v>1.3634634146341467</v>
      </c>
    </row>
    <row r="1826" spans="1:6" x14ac:dyDescent="0.2">
      <c r="A1826">
        <v>502</v>
      </c>
      <c r="B1826">
        <v>2004</v>
      </c>
      <c r="C1826">
        <v>3</v>
      </c>
      <c r="D1826">
        <v>3</v>
      </c>
      <c r="E1826">
        <v>34.953506097560982</v>
      </c>
      <c r="F1826">
        <f t="shared" si="28"/>
        <v>2.3488756097560981</v>
      </c>
    </row>
    <row r="1827" spans="1:6" x14ac:dyDescent="0.2">
      <c r="A1827">
        <v>502</v>
      </c>
      <c r="B1827">
        <v>2004</v>
      </c>
      <c r="C1827">
        <v>3</v>
      </c>
      <c r="D1827">
        <v>4</v>
      </c>
      <c r="E1827">
        <v>41.888871951219521</v>
      </c>
      <c r="F1827">
        <f t="shared" si="28"/>
        <v>2.8149321951219521</v>
      </c>
    </row>
    <row r="1828" spans="1:6" x14ac:dyDescent="0.2">
      <c r="A1828">
        <v>502</v>
      </c>
      <c r="B1828">
        <v>2004</v>
      </c>
      <c r="C1828">
        <v>3</v>
      </c>
      <c r="D1828">
        <v>5</v>
      </c>
      <c r="E1828">
        <v>58.139024390243911</v>
      </c>
      <c r="F1828">
        <f t="shared" si="28"/>
        <v>3.9069424390243914</v>
      </c>
    </row>
    <row r="1829" spans="1:6" x14ac:dyDescent="0.2">
      <c r="A1829">
        <v>502</v>
      </c>
      <c r="B1829">
        <v>2004</v>
      </c>
      <c r="C1829">
        <v>3</v>
      </c>
      <c r="D1829">
        <v>6</v>
      </c>
      <c r="E1829">
        <v>63.266768292682926</v>
      </c>
      <c r="F1829">
        <f t="shared" si="28"/>
        <v>4.2515268292682933</v>
      </c>
    </row>
    <row r="1830" spans="1:6" x14ac:dyDescent="0.2">
      <c r="A1830">
        <v>502</v>
      </c>
      <c r="B1830">
        <v>2004</v>
      </c>
      <c r="C1830">
        <v>3</v>
      </c>
      <c r="D1830">
        <v>7</v>
      </c>
      <c r="E1830">
        <v>61.3484756097561</v>
      </c>
      <c r="F1830">
        <f t="shared" si="28"/>
        <v>4.1226175609756099</v>
      </c>
    </row>
    <row r="1831" spans="1:6" x14ac:dyDescent="0.2">
      <c r="A1831">
        <v>502</v>
      </c>
      <c r="B1831">
        <v>2004</v>
      </c>
      <c r="C1831">
        <v>3</v>
      </c>
      <c r="D1831">
        <v>8</v>
      </c>
      <c r="E1831">
        <v>59.78064024390244</v>
      </c>
      <c r="F1831">
        <f t="shared" si="28"/>
        <v>4.0172590243902437</v>
      </c>
    </row>
    <row r="1832" spans="1:6" x14ac:dyDescent="0.2">
      <c r="A1832">
        <v>502</v>
      </c>
      <c r="B1832">
        <v>2004</v>
      </c>
      <c r="C1832">
        <v>3</v>
      </c>
      <c r="D1832">
        <v>9</v>
      </c>
      <c r="E1832">
        <v>56.11006097560977</v>
      </c>
      <c r="F1832">
        <f t="shared" si="28"/>
        <v>3.7705960975609774</v>
      </c>
    </row>
    <row r="1833" spans="1:6" x14ac:dyDescent="0.2">
      <c r="A1833">
        <v>502</v>
      </c>
      <c r="B1833">
        <v>2004</v>
      </c>
      <c r="C1833">
        <v>3</v>
      </c>
      <c r="D1833">
        <v>10</v>
      </c>
      <c r="E1833">
        <v>58.175914634146345</v>
      </c>
      <c r="F1833">
        <f t="shared" si="28"/>
        <v>3.9094214634146347</v>
      </c>
    </row>
    <row r="1834" spans="1:6" x14ac:dyDescent="0.2">
      <c r="A1834">
        <v>502</v>
      </c>
      <c r="B1834">
        <v>2004</v>
      </c>
      <c r="C1834">
        <v>3</v>
      </c>
      <c r="D1834">
        <v>11</v>
      </c>
      <c r="E1834">
        <v>71.382621951219534</v>
      </c>
      <c r="F1834">
        <f t="shared" si="28"/>
        <v>4.7969121951219531</v>
      </c>
    </row>
    <row r="1835" spans="1:6" x14ac:dyDescent="0.2">
      <c r="A1835">
        <v>502</v>
      </c>
      <c r="B1835">
        <v>2004</v>
      </c>
      <c r="C1835">
        <v>3</v>
      </c>
      <c r="D1835">
        <v>12</v>
      </c>
      <c r="E1835">
        <v>62.658079268292688</v>
      </c>
      <c r="F1835">
        <f t="shared" si="28"/>
        <v>4.2106229268292692</v>
      </c>
    </row>
    <row r="1836" spans="1:6" x14ac:dyDescent="0.2">
      <c r="A1836">
        <v>502</v>
      </c>
      <c r="B1836">
        <v>2004</v>
      </c>
      <c r="C1836">
        <v>3</v>
      </c>
      <c r="D1836">
        <v>13</v>
      </c>
      <c r="E1836">
        <v>47.367073170731715</v>
      </c>
      <c r="F1836">
        <f t="shared" si="28"/>
        <v>3.1830673170731716</v>
      </c>
    </row>
    <row r="1837" spans="1:6" x14ac:dyDescent="0.2">
      <c r="A1837">
        <v>502</v>
      </c>
      <c r="B1837">
        <v>2004</v>
      </c>
      <c r="C1837">
        <v>3</v>
      </c>
      <c r="D1837">
        <v>14</v>
      </c>
      <c r="E1837">
        <v>65.609298780487819</v>
      </c>
      <c r="F1837">
        <f t="shared" si="28"/>
        <v>4.4089448780487821</v>
      </c>
    </row>
    <row r="1838" spans="1:6" x14ac:dyDescent="0.2">
      <c r="A1838">
        <v>502</v>
      </c>
      <c r="B1838">
        <v>2004</v>
      </c>
      <c r="C1838">
        <v>4</v>
      </c>
      <c r="D1838">
        <v>1</v>
      </c>
      <c r="E1838">
        <v>30.342225609756103</v>
      </c>
      <c r="F1838">
        <f t="shared" si="28"/>
        <v>2.0389975609756101</v>
      </c>
    </row>
    <row r="1839" spans="1:6" x14ac:dyDescent="0.2">
      <c r="A1839">
        <v>502</v>
      </c>
      <c r="B1839">
        <v>2004</v>
      </c>
      <c r="C1839">
        <v>4</v>
      </c>
      <c r="D1839">
        <v>2</v>
      </c>
      <c r="E1839">
        <v>23.92332317073171</v>
      </c>
      <c r="F1839">
        <f t="shared" si="28"/>
        <v>1.6076473170731711</v>
      </c>
    </row>
    <row r="1840" spans="1:6" x14ac:dyDescent="0.2">
      <c r="A1840">
        <v>502</v>
      </c>
      <c r="B1840">
        <v>2004</v>
      </c>
      <c r="C1840">
        <v>4</v>
      </c>
      <c r="D1840">
        <v>3</v>
      </c>
      <c r="E1840">
        <v>30.877134146341465</v>
      </c>
      <c r="F1840">
        <f t="shared" si="28"/>
        <v>2.0749434146341468</v>
      </c>
    </row>
    <row r="1841" spans="1:6" x14ac:dyDescent="0.2">
      <c r="A1841">
        <v>502</v>
      </c>
      <c r="B1841">
        <v>2004</v>
      </c>
      <c r="C1841">
        <v>4</v>
      </c>
      <c r="D1841">
        <v>4</v>
      </c>
      <c r="E1841">
        <v>37.166920731707329</v>
      </c>
      <c r="F1841">
        <f t="shared" si="28"/>
        <v>2.4976170731707326</v>
      </c>
    </row>
    <row r="1842" spans="1:6" x14ac:dyDescent="0.2">
      <c r="A1842">
        <v>502</v>
      </c>
      <c r="B1842">
        <v>2004</v>
      </c>
      <c r="C1842">
        <v>4</v>
      </c>
      <c r="D1842">
        <v>5</v>
      </c>
      <c r="E1842">
        <v>60.592225609756106</v>
      </c>
      <c r="F1842">
        <f t="shared" si="28"/>
        <v>4.0717975609756101</v>
      </c>
    </row>
    <row r="1843" spans="1:6" x14ac:dyDescent="0.2">
      <c r="A1843">
        <v>502</v>
      </c>
      <c r="B1843">
        <v>2004</v>
      </c>
      <c r="C1843">
        <v>4</v>
      </c>
      <c r="D1843">
        <v>6</v>
      </c>
      <c r="E1843">
        <v>51.240548780487813</v>
      </c>
      <c r="F1843">
        <f t="shared" si="28"/>
        <v>3.4433648780487811</v>
      </c>
    </row>
    <row r="1844" spans="1:6" x14ac:dyDescent="0.2">
      <c r="A1844">
        <v>502</v>
      </c>
      <c r="B1844">
        <v>2004</v>
      </c>
      <c r="C1844">
        <v>4</v>
      </c>
      <c r="D1844">
        <v>7</v>
      </c>
      <c r="E1844">
        <v>57.751676829268298</v>
      </c>
      <c r="F1844">
        <f t="shared" si="28"/>
        <v>3.8809126829268301</v>
      </c>
    </row>
    <row r="1845" spans="1:6" x14ac:dyDescent="0.2">
      <c r="A1845">
        <v>502</v>
      </c>
      <c r="B1845">
        <v>2004</v>
      </c>
      <c r="C1845">
        <v>4</v>
      </c>
      <c r="D1845">
        <v>8</v>
      </c>
      <c r="E1845">
        <v>61.293140243902442</v>
      </c>
      <c r="F1845">
        <f t="shared" si="28"/>
        <v>4.1188990243902444</v>
      </c>
    </row>
    <row r="1846" spans="1:6" x14ac:dyDescent="0.2">
      <c r="A1846">
        <v>502</v>
      </c>
      <c r="B1846">
        <v>2004</v>
      </c>
      <c r="C1846">
        <v>4</v>
      </c>
      <c r="D1846">
        <v>9</v>
      </c>
      <c r="E1846">
        <v>58.969054878048787</v>
      </c>
      <c r="F1846">
        <f t="shared" si="28"/>
        <v>3.9627204878048787</v>
      </c>
    </row>
    <row r="1847" spans="1:6" x14ac:dyDescent="0.2">
      <c r="A1847">
        <v>502</v>
      </c>
      <c r="B1847">
        <v>2004</v>
      </c>
      <c r="C1847">
        <v>4</v>
      </c>
      <c r="D1847">
        <v>10</v>
      </c>
      <c r="E1847">
        <v>63.082317073170749</v>
      </c>
      <c r="F1847">
        <f t="shared" si="28"/>
        <v>4.2391317073170747</v>
      </c>
    </row>
    <row r="1848" spans="1:6" x14ac:dyDescent="0.2">
      <c r="A1848">
        <v>502</v>
      </c>
      <c r="B1848">
        <v>2004</v>
      </c>
      <c r="C1848">
        <v>4</v>
      </c>
      <c r="D1848">
        <v>11</v>
      </c>
      <c r="E1848">
        <v>63.746341463414645</v>
      </c>
      <c r="F1848">
        <f t="shared" si="28"/>
        <v>4.2837541463414643</v>
      </c>
    </row>
    <row r="1849" spans="1:6" x14ac:dyDescent="0.2">
      <c r="A1849">
        <v>502</v>
      </c>
      <c r="B1849">
        <v>2004</v>
      </c>
      <c r="C1849">
        <v>4</v>
      </c>
      <c r="D1849">
        <v>12</v>
      </c>
      <c r="E1849">
        <v>64.078353658536599</v>
      </c>
      <c r="F1849">
        <f t="shared" si="28"/>
        <v>4.3060653658536605</v>
      </c>
    </row>
    <row r="1850" spans="1:6" x14ac:dyDescent="0.2">
      <c r="A1850">
        <v>502</v>
      </c>
      <c r="B1850">
        <v>2004</v>
      </c>
      <c r="C1850">
        <v>4</v>
      </c>
      <c r="D1850">
        <v>13</v>
      </c>
      <c r="E1850">
        <v>51.996798780487822</v>
      </c>
      <c r="F1850">
        <f t="shared" si="28"/>
        <v>3.4941848780487823</v>
      </c>
    </row>
    <row r="1851" spans="1:6" x14ac:dyDescent="0.2">
      <c r="A1851">
        <v>502</v>
      </c>
      <c r="B1851">
        <v>2004</v>
      </c>
      <c r="C1851">
        <v>4</v>
      </c>
      <c r="D1851">
        <v>14</v>
      </c>
      <c r="E1851">
        <v>58.323475609756102</v>
      </c>
      <c r="F1851">
        <f t="shared" si="28"/>
        <v>3.9193375609756105</v>
      </c>
    </row>
    <row r="1852" spans="1:6" x14ac:dyDescent="0.2">
      <c r="A1852">
        <v>502</v>
      </c>
      <c r="B1852">
        <v>2005</v>
      </c>
      <c r="C1852">
        <v>1</v>
      </c>
      <c r="D1852">
        <v>1</v>
      </c>
      <c r="E1852">
        <v>25.244089838472824</v>
      </c>
      <c r="F1852">
        <f t="shared" si="28"/>
        <v>1.6964028371453739</v>
      </c>
    </row>
    <row r="1853" spans="1:6" x14ac:dyDescent="0.2">
      <c r="A1853">
        <v>502</v>
      </c>
      <c r="B1853">
        <v>2005</v>
      </c>
      <c r="C1853">
        <v>1</v>
      </c>
      <c r="D1853">
        <v>2</v>
      </c>
      <c r="E1853">
        <v>21.668994553528229</v>
      </c>
      <c r="F1853">
        <f t="shared" si="28"/>
        <v>1.4561564339970972</v>
      </c>
    </row>
    <row r="1854" spans="1:6" x14ac:dyDescent="0.2">
      <c r="A1854">
        <v>502</v>
      </c>
      <c r="B1854">
        <v>2005</v>
      </c>
      <c r="C1854">
        <v>1</v>
      </c>
      <c r="D1854">
        <v>3</v>
      </c>
      <c r="E1854">
        <v>26.541831975454574</v>
      </c>
      <c r="F1854">
        <f t="shared" si="28"/>
        <v>1.7836111087505475</v>
      </c>
    </row>
    <row r="1855" spans="1:6" x14ac:dyDescent="0.2">
      <c r="A1855">
        <v>502</v>
      </c>
      <c r="B1855">
        <v>2005</v>
      </c>
      <c r="C1855">
        <v>1</v>
      </c>
      <c r="D1855">
        <v>4</v>
      </c>
      <c r="E1855">
        <v>31.254480918895819</v>
      </c>
      <c r="F1855">
        <f t="shared" si="28"/>
        <v>2.1003011177497992</v>
      </c>
    </row>
    <row r="1856" spans="1:6" x14ac:dyDescent="0.2">
      <c r="A1856">
        <v>502</v>
      </c>
      <c r="B1856">
        <v>2005</v>
      </c>
      <c r="C1856">
        <v>1</v>
      </c>
      <c r="D1856">
        <v>5</v>
      </c>
      <c r="E1856">
        <v>34.436756942308229</v>
      </c>
      <c r="F1856">
        <f t="shared" si="28"/>
        <v>2.3141500665231134</v>
      </c>
    </row>
    <row r="1857" spans="1:6" x14ac:dyDescent="0.2">
      <c r="A1857">
        <v>502</v>
      </c>
      <c r="B1857">
        <v>2005</v>
      </c>
      <c r="C1857">
        <v>1</v>
      </c>
      <c r="D1857">
        <v>6</v>
      </c>
      <c r="E1857">
        <v>32.529864759885712</v>
      </c>
      <c r="F1857">
        <f t="shared" si="28"/>
        <v>2.1860069118643199</v>
      </c>
    </row>
    <row r="1858" spans="1:6" x14ac:dyDescent="0.2">
      <c r="A1858">
        <v>502</v>
      </c>
      <c r="B1858">
        <v>2005</v>
      </c>
      <c r="C1858">
        <v>1</v>
      </c>
      <c r="D1858">
        <v>7</v>
      </c>
      <c r="E1858">
        <v>51.339962865693913</v>
      </c>
      <c r="F1858">
        <f t="shared" si="28"/>
        <v>3.4500455045746312</v>
      </c>
    </row>
    <row r="1859" spans="1:6" x14ac:dyDescent="0.2">
      <c r="A1859">
        <v>502</v>
      </c>
      <c r="B1859">
        <v>2005</v>
      </c>
      <c r="C1859">
        <v>1</v>
      </c>
      <c r="D1859">
        <v>8</v>
      </c>
      <c r="E1859">
        <v>49.080309525701217</v>
      </c>
      <c r="F1859">
        <f t="shared" si="28"/>
        <v>3.2981968001271222</v>
      </c>
    </row>
    <row r="1860" spans="1:6" x14ac:dyDescent="0.2">
      <c r="A1860">
        <v>502</v>
      </c>
      <c r="B1860">
        <v>2005</v>
      </c>
      <c r="C1860">
        <v>1</v>
      </c>
      <c r="D1860">
        <v>9</v>
      </c>
      <c r="E1860">
        <v>37.046587355015241</v>
      </c>
      <c r="F1860">
        <f t="shared" si="28"/>
        <v>2.4895306702570243</v>
      </c>
    </row>
    <row r="1861" spans="1:6" x14ac:dyDescent="0.2">
      <c r="A1861">
        <v>502</v>
      </c>
      <c r="B1861">
        <v>2005</v>
      </c>
      <c r="C1861">
        <v>1</v>
      </c>
      <c r="D1861">
        <v>10</v>
      </c>
      <c r="E1861">
        <v>36.978264415426828</v>
      </c>
      <c r="F1861">
        <f t="shared" ref="F1861:F1924" si="29">(E1861*60*1.12)/1000</f>
        <v>2.4849393687166836</v>
      </c>
    </row>
    <row r="1862" spans="1:6" x14ac:dyDescent="0.2">
      <c r="A1862">
        <v>502</v>
      </c>
      <c r="B1862">
        <v>2005</v>
      </c>
      <c r="C1862">
        <v>1</v>
      </c>
      <c r="D1862">
        <v>11</v>
      </c>
      <c r="E1862">
        <v>25.061124245152438</v>
      </c>
      <c r="F1862">
        <f t="shared" si="29"/>
        <v>1.6841075492742441</v>
      </c>
    </row>
    <row r="1863" spans="1:6" x14ac:dyDescent="0.2">
      <c r="A1863">
        <v>502</v>
      </c>
      <c r="B1863">
        <v>2005</v>
      </c>
      <c r="C1863">
        <v>1</v>
      </c>
      <c r="D1863">
        <v>12</v>
      </c>
      <c r="E1863">
        <v>37.296764365320122</v>
      </c>
      <c r="F1863">
        <f t="shared" si="29"/>
        <v>2.5063425653495126</v>
      </c>
    </row>
    <row r="1864" spans="1:6" x14ac:dyDescent="0.2">
      <c r="A1864">
        <v>502</v>
      </c>
      <c r="B1864">
        <v>2005</v>
      </c>
      <c r="C1864">
        <v>1</v>
      </c>
      <c r="D1864">
        <v>13</v>
      </c>
      <c r="E1864">
        <v>22.749951160045732</v>
      </c>
      <c r="F1864">
        <f t="shared" si="29"/>
        <v>1.5287967179550732</v>
      </c>
    </row>
    <row r="1865" spans="1:6" x14ac:dyDescent="0.2">
      <c r="A1865">
        <v>502</v>
      </c>
      <c r="B1865">
        <v>2005</v>
      </c>
      <c r="C1865">
        <v>1</v>
      </c>
      <c r="D1865">
        <v>14</v>
      </c>
      <c r="E1865">
        <v>36.178866702637194</v>
      </c>
      <c r="F1865">
        <f t="shared" si="29"/>
        <v>2.4312198424172196</v>
      </c>
    </row>
    <row r="1866" spans="1:6" x14ac:dyDescent="0.2">
      <c r="A1866">
        <v>502</v>
      </c>
      <c r="B1866">
        <v>2005</v>
      </c>
      <c r="C1866">
        <v>2</v>
      </c>
      <c r="D1866">
        <v>1</v>
      </c>
      <c r="E1866">
        <v>18.660620253344305</v>
      </c>
      <c r="F1866">
        <f t="shared" si="29"/>
        <v>1.2539936810247374</v>
      </c>
    </row>
    <row r="1867" spans="1:6" x14ac:dyDescent="0.2">
      <c r="A1867">
        <v>502</v>
      </c>
      <c r="B1867">
        <v>2005</v>
      </c>
      <c r="C1867">
        <v>2</v>
      </c>
      <c r="D1867">
        <v>2</v>
      </c>
      <c r="E1867">
        <v>25.498099406982526</v>
      </c>
      <c r="F1867">
        <f t="shared" si="29"/>
        <v>1.7134722801492257</v>
      </c>
    </row>
    <row r="1868" spans="1:6" x14ac:dyDescent="0.2">
      <c r="A1868">
        <v>502</v>
      </c>
      <c r="B1868">
        <v>2005</v>
      </c>
      <c r="C1868">
        <v>2</v>
      </c>
      <c r="D1868">
        <v>3</v>
      </c>
      <c r="E1868">
        <v>28.970300956554876</v>
      </c>
      <c r="F1868">
        <f t="shared" si="29"/>
        <v>1.9468042242804879</v>
      </c>
    </row>
    <row r="1869" spans="1:6" x14ac:dyDescent="0.2">
      <c r="A1869">
        <v>502</v>
      </c>
      <c r="B1869">
        <v>2005</v>
      </c>
      <c r="C1869">
        <v>2</v>
      </c>
      <c r="D1869">
        <v>4</v>
      </c>
      <c r="E1869">
        <v>35.908869266507004</v>
      </c>
      <c r="F1869">
        <f t="shared" si="29"/>
        <v>2.4130760147092705</v>
      </c>
    </row>
    <row r="1870" spans="1:6" x14ac:dyDescent="0.2">
      <c r="A1870">
        <v>502</v>
      </c>
      <c r="B1870">
        <v>2005</v>
      </c>
      <c r="C1870">
        <v>2</v>
      </c>
      <c r="D1870">
        <v>5</v>
      </c>
      <c r="E1870">
        <v>34.916445898289176</v>
      </c>
      <c r="F1870">
        <f t="shared" si="29"/>
        <v>2.3463851643650329</v>
      </c>
    </row>
    <row r="1871" spans="1:6" x14ac:dyDescent="0.2">
      <c r="A1871">
        <v>502</v>
      </c>
      <c r="B1871">
        <v>2005</v>
      </c>
      <c r="C1871">
        <v>2</v>
      </c>
      <c r="D1871">
        <v>6</v>
      </c>
      <c r="E1871">
        <v>46.177980222890724</v>
      </c>
      <c r="F1871">
        <f t="shared" si="29"/>
        <v>3.1031602709782571</v>
      </c>
    </row>
    <row r="1872" spans="1:6" x14ac:dyDescent="0.2">
      <c r="A1872">
        <v>502</v>
      </c>
      <c r="B1872">
        <v>2005</v>
      </c>
      <c r="C1872">
        <v>2</v>
      </c>
      <c r="D1872">
        <v>7</v>
      </c>
      <c r="E1872">
        <v>46.035196301231373</v>
      </c>
      <c r="F1872">
        <f t="shared" si="29"/>
        <v>3.0935651914427487</v>
      </c>
    </row>
    <row r="1873" spans="1:6" x14ac:dyDescent="0.2">
      <c r="A1873">
        <v>502</v>
      </c>
      <c r="B1873">
        <v>2005</v>
      </c>
      <c r="C1873">
        <v>2</v>
      </c>
      <c r="D1873">
        <v>8</v>
      </c>
      <c r="E1873">
        <v>47.860390002881104</v>
      </c>
      <c r="F1873">
        <f t="shared" si="29"/>
        <v>3.2162182081936104</v>
      </c>
    </row>
    <row r="1874" spans="1:6" x14ac:dyDescent="0.2">
      <c r="A1874">
        <v>502</v>
      </c>
      <c r="B1874">
        <v>2005</v>
      </c>
      <c r="C1874">
        <v>2</v>
      </c>
      <c r="D1874">
        <v>9</v>
      </c>
      <c r="E1874">
        <v>45.973919085975609</v>
      </c>
      <c r="F1874">
        <f t="shared" si="29"/>
        <v>3.0894473625775611</v>
      </c>
    </row>
    <row r="1875" spans="1:6" x14ac:dyDescent="0.2">
      <c r="A1875">
        <v>502</v>
      </c>
      <c r="B1875">
        <v>2005</v>
      </c>
      <c r="C1875">
        <v>2</v>
      </c>
      <c r="D1875">
        <v>10</v>
      </c>
      <c r="E1875">
        <v>38.504460800152437</v>
      </c>
      <c r="F1875">
        <f t="shared" si="29"/>
        <v>2.5874997657702443</v>
      </c>
    </row>
    <row r="1876" spans="1:6" x14ac:dyDescent="0.2">
      <c r="A1876">
        <v>502</v>
      </c>
      <c r="B1876">
        <v>2005</v>
      </c>
      <c r="C1876">
        <v>2</v>
      </c>
      <c r="D1876">
        <v>11</v>
      </c>
      <c r="E1876">
        <v>35.606846648932923</v>
      </c>
      <c r="F1876">
        <f t="shared" si="29"/>
        <v>2.3927800948082929</v>
      </c>
    </row>
    <row r="1877" spans="1:6" x14ac:dyDescent="0.2">
      <c r="A1877">
        <v>502</v>
      </c>
      <c r="B1877">
        <v>2005</v>
      </c>
      <c r="C1877">
        <v>2</v>
      </c>
      <c r="D1877">
        <v>12</v>
      </c>
      <c r="E1877">
        <v>42.945760840259148</v>
      </c>
      <c r="F1877">
        <f t="shared" si="29"/>
        <v>2.8859551284654148</v>
      </c>
    </row>
    <row r="1878" spans="1:6" x14ac:dyDescent="0.2">
      <c r="A1878">
        <v>502</v>
      </c>
      <c r="B1878">
        <v>2005</v>
      </c>
      <c r="C1878">
        <v>2</v>
      </c>
      <c r="D1878">
        <v>13</v>
      </c>
      <c r="E1878">
        <v>43.834382589954274</v>
      </c>
      <c r="F1878">
        <f t="shared" si="29"/>
        <v>2.945670510044927</v>
      </c>
    </row>
    <row r="1879" spans="1:6" x14ac:dyDescent="0.2">
      <c r="A1879">
        <v>502</v>
      </c>
      <c r="B1879">
        <v>2005</v>
      </c>
      <c r="C1879">
        <v>2</v>
      </c>
      <c r="D1879">
        <v>14</v>
      </c>
      <c r="E1879">
        <v>44.4916153295122</v>
      </c>
      <c r="F1879">
        <f t="shared" si="29"/>
        <v>2.9898365501432198</v>
      </c>
    </row>
    <row r="1880" spans="1:6" x14ac:dyDescent="0.2">
      <c r="A1880">
        <v>502</v>
      </c>
      <c r="B1880">
        <v>2005</v>
      </c>
      <c r="C1880">
        <v>3</v>
      </c>
      <c r="D1880">
        <v>1</v>
      </c>
      <c r="E1880">
        <v>25.860040681143428</v>
      </c>
      <c r="F1880">
        <f t="shared" si="29"/>
        <v>1.7377947337728386</v>
      </c>
    </row>
    <row r="1881" spans="1:6" x14ac:dyDescent="0.2">
      <c r="A1881">
        <v>502</v>
      </c>
      <c r="B1881">
        <v>2005</v>
      </c>
      <c r="C1881">
        <v>3</v>
      </c>
      <c r="D1881">
        <v>2</v>
      </c>
      <c r="E1881">
        <v>24.559550027013422</v>
      </c>
      <c r="F1881">
        <f t="shared" si="29"/>
        <v>1.6504017618153022</v>
      </c>
    </row>
    <row r="1882" spans="1:6" x14ac:dyDescent="0.2">
      <c r="A1882">
        <v>502</v>
      </c>
      <c r="B1882">
        <v>2005</v>
      </c>
      <c r="C1882">
        <v>3</v>
      </c>
      <c r="D1882">
        <v>3</v>
      </c>
      <c r="E1882">
        <v>26.166784366642098</v>
      </c>
      <c r="F1882">
        <f t="shared" si="29"/>
        <v>1.7584079094383491</v>
      </c>
    </row>
    <row r="1883" spans="1:6" x14ac:dyDescent="0.2">
      <c r="A1883">
        <v>502</v>
      </c>
      <c r="B1883">
        <v>2005</v>
      </c>
      <c r="C1883">
        <v>3</v>
      </c>
      <c r="D1883">
        <v>4</v>
      </c>
      <c r="E1883">
        <v>34.568278835107989</v>
      </c>
      <c r="F1883">
        <f t="shared" si="29"/>
        <v>2.3229883377192566</v>
      </c>
    </row>
    <row r="1884" spans="1:6" x14ac:dyDescent="0.2">
      <c r="A1884">
        <v>502</v>
      </c>
      <c r="B1884">
        <v>2005</v>
      </c>
      <c r="C1884">
        <v>3</v>
      </c>
      <c r="D1884">
        <v>5</v>
      </c>
      <c r="E1884">
        <v>37.299724890451571</v>
      </c>
      <c r="F1884">
        <f t="shared" si="29"/>
        <v>2.5065415126383459</v>
      </c>
    </row>
    <row r="1885" spans="1:6" x14ac:dyDescent="0.2">
      <c r="A1885">
        <v>502</v>
      </c>
      <c r="B1885">
        <v>2005</v>
      </c>
      <c r="C1885">
        <v>3</v>
      </c>
      <c r="D1885">
        <v>6</v>
      </c>
      <c r="E1885">
        <v>44.531312683845343</v>
      </c>
      <c r="F1885">
        <f t="shared" si="29"/>
        <v>2.9925042123544072</v>
      </c>
    </row>
    <row r="1886" spans="1:6" x14ac:dyDescent="0.2">
      <c r="A1886">
        <v>502</v>
      </c>
      <c r="B1886">
        <v>2005</v>
      </c>
      <c r="C1886">
        <v>3</v>
      </c>
      <c r="D1886">
        <v>7</v>
      </c>
      <c r="E1886">
        <v>30.513565219256609</v>
      </c>
      <c r="F1886">
        <f t="shared" si="29"/>
        <v>2.0505115827340443</v>
      </c>
    </row>
    <row r="1887" spans="1:6" x14ac:dyDescent="0.2">
      <c r="A1887">
        <v>502</v>
      </c>
      <c r="B1887">
        <v>2005</v>
      </c>
      <c r="C1887">
        <v>3</v>
      </c>
      <c r="D1887">
        <v>8</v>
      </c>
      <c r="E1887">
        <v>41.144997466006096</v>
      </c>
      <c r="F1887">
        <f t="shared" si="29"/>
        <v>2.7649438297156097</v>
      </c>
    </row>
    <row r="1888" spans="1:6" x14ac:dyDescent="0.2">
      <c r="A1888">
        <v>502</v>
      </c>
      <c r="B1888">
        <v>2005</v>
      </c>
      <c r="C1888">
        <v>3</v>
      </c>
      <c r="D1888">
        <v>9</v>
      </c>
      <c r="E1888">
        <v>32.177013796661591</v>
      </c>
      <c r="F1888">
        <f t="shared" si="29"/>
        <v>2.1622953271356593</v>
      </c>
    </row>
    <row r="1889" spans="1:6" x14ac:dyDescent="0.2">
      <c r="A1889">
        <v>502</v>
      </c>
      <c r="B1889">
        <v>2005</v>
      </c>
      <c r="C1889">
        <v>3</v>
      </c>
      <c r="D1889">
        <v>10</v>
      </c>
      <c r="E1889">
        <v>43.32314060937501</v>
      </c>
      <c r="F1889">
        <f t="shared" si="29"/>
        <v>2.9113150489500006</v>
      </c>
    </row>
    <row r="1890" spans="1:6" x14ac:dyDescent="0.2">
      <c r="A1890">
        <v>502</v>
      </c>
      <c r="B1890">
        <v>2005</v>
      </c>
      <c r="C1890">
        <v>3</v>
      </c>
      <c r="D1890">
        <v>11</v>
      </c>
      <c r="E1890">
        <v>45.557407979573178</v>
      </c>
      <c r="F1890">
        <f t="shared" si="29"/>
        <v>3.0614578162273181</v>
      </c>
    </row>
    <row r="1891" spans="1:6" x14ac:dyDescent="0.2">
      <c r="A1891">
        <v>502</v>
      </c>
      <c r="B1891">
        <v>2005</v>
      </c>
      <c r="C1891">
        <v>3</v>
      </c>
      <c r="D1891">
        <v>12</v>
      </c>
      <c r="E1891">
        <v>41.387675307637195</v>
      </c>
      <c r="F1891">
        <f t="shared" si="29"/>
        <v>2.78125178067322</v>
      </c>
    </row>
    <row r="1892" spans="1:6" x14ac:dyDescent="0.2">
      <c r="A1892">
        <v>502</v>
      </c>
      <c r="B1892">
        <v>2005</v>
      </c>
      <c r="C1892">
        <v>3</v>
      </c>
      <c r="D1892">
        <v>13</v>
      </c>
      <c r="E1892">
        <v>48.010369541615852</v>
      </c>
      <c r="F1892">
        <f t="shared" si="29"/>
        <v>3.2262968331965856</v>
      </c>
    </row>
    <row r="1893" spans="1:6" x14ac:dyDescent="0.2">
      <c r="A1893">
        <v>502</v>
      </c>
      <c r="B1893">
        <v>2005</v>
      </c>
      <c r="C1893">
        <v>3</v>
      </c>
      <c r="D1893">
        <v>14</v>
      </c>
      <c r="E1893">
        <v>43.810598381737805</v>
      </c>
      <c r="F1893">
        <f t="shared" si="29"/>
        <v>2.9440722112527804</v>
      </c>
    </row>
    <row r="1894" spans="1:6" x14ac:dyDescent="0.2">
      <c r="A1894">
        <v>502</v>
      </c>
      <c r="B1894">
        <v>2005</v>
      </c>
      <c r="C1894">
        <v>4</v>
      </c>
      <c r="D1894">
        <v>1</v>
      </c>
      <c r="E1894">
        <v>23.01773960578652</v>
      </c>
      <c r="F1894">
        <f t="shared" si="29"/>
        <v>1.5467921015088544</v>
      </c>
    </row>
    <row r="1895" spans="1:6" x14ac:dyDescent="0.2">
      <c r="A1895">
        <v>502</v>
      </c>
      <c r="B1895">
        <v>2005</v>
      </c>
      <c r="C1895">
        <v>4</v>
      </c>
      <c r="D1895">
        <v>2</v>
      </c>
      <c r="E1895">
        <v>23.940456048583091</v>
      </c>
      <c r="F1895">
        <f t="shared" si="29"/>
        <v>1.6087986464647839</v>
      </c>
    </row>
    <row r="1896" spans="1:6" x14ac:dyDescent="0.2">
      <c r="A1896">
        <v>502</v>
      </c>
      <c r="B1896">
        <v>2005</v>
      </c>
      <c r="C1896">
        <v>4</v>
      </c>
      <c r="D1896">
        <v>3</v>
      </c>
      <c r="E1896">
        <v>33.100811264599223</v>
      </c>
      <c r="F1896">
        <f t="shared" si="29"/>
        <v>2.2243745169810683</v>
      </c>
    </row>
    <row r="1897" spans="1:6" x14ac:dyDescent="0.2">
      <c r="A1897">
        <v>502</v>
      </c>
      <c r="B1897">
        <v>2005</v>
      </c>
      <c r="C1897">
        <v>4</v>
      </c>
      <c r="D1897">
        <v>4</v>
      </c>
      <c r="E1897">
        <v>31.546548155658957</v>
      </c>
      <c r="F1897">
        <f t="shared" si="29"/>
        <v>2.1199280360602821</v>
      </c>
    </row>
    <row r="1898" spans="1:6" x14ac:dyDescent="0.2">
      <c r="A1898">
        <v>502</v>
      </c>
      <c r="B1898">
        <v>2005</v>
      </c>
      <c r="C1898">
        <v>4</v>
      </c>
      <c r="D1898">
        <v>5</v>
      </c>
      <c r="E1898">
        <v>45.820697412005252</v>
      </c>
      <c r="F1898">
        <f t="shared" si="29"/>
        <v>3.0791508660867528</v>
      </c>
    </row>
    <row r="1899" spans="1:6" x14ac:dyDescent="0.2">
      <c r="A1899">
        <v>502</v>
      </c>
      <c r="B1899">
        <v>2005</v>
      </c>
      <c r="C1899">
        <v>4</v>
      </c>
      <c r="D1899">
        <v>6</v>
      </c>
      <c r="E1899">
        <v>31.944693912114797</v>
      </c>
      <c r="F1899">
        <f t="shared" si="29"/>
        <v>2.1466834308941141</v>
      </c>
    </row>
    <row r="1900" spans="1:6" x14ac:dyDescent="0.2">
      <c r="A1900">
        <v>502</v>
      </c>
      <c r="B1900">
        <v>2005</v>
      </c>
      <c r="C1900">
        <v>4</v>
      </c>
      <c r="D1900">
        <v>7</v>
      </c>
      <c r="E1900">
        <v>43.229460727941976</v>
      </c>
      <c r="F1900">
        <f t="shared" si="29"/>
        <v>2.9050197609177011</v>
      </c>
    </row>
    <row r="1901" spans="1:6" x14ac:dyDescent="0.2">
      <c r="A1901">
        <v>502</v>
      </c>
      <c r="B1901">
        <v>2005</v>
      </c>
      <c r="C1901">
        <v>4</v>
      </c>
      <c r="D1901">
        <v>8</v>
      </c>
      <c r="E1901">
        <v>41.485700570975609</v>
      </c>
      <c r="F1901">
        <f t="shared" si="29"/>
        <v>2.7878390783695615</v>
      </c>
    </row>
    <row r="1902" spans="1:6" x14ac:dyDescent="0.2">
      <c r="A1902">
        <v>502</v>
      </c>
      <c r="B1902">
        <v>2005</v>
      </c>
      <c r="C1902">
        <v>4</v>
      </c>
      <c r="D1902">
        <v>9</v>
      </c>
      <c r="E1902">
        <v>33.892564531173782</v>
      </c>
      <c r="F1902">
        <f t="shared" si="29"/>
        <v>2.2775803364948781</v>
      </c>
    </row>
    <row r="1903" spans="1:6" x14ac:dyDescent="0.2">
      <c r="A1903">
        <v>502</v>
      </c>
      <c r="B1903">
        <v>2005</v>
      </c>
      <c r="C1903">
        <v>4</v>
      </c>
      <c r="D1903">
        <v>10</v>
      </c>
      <c r="E1903">
        <v>36.551039814085371</v>
      </c>
      <c r="F1903">
        <f t="shared" si="29"/>
        <v>2.456229875506537</v>
      </c>
    </row>
    <row r="1904" spans="1:6" x14ac:dyDescent="0.2">
      <c r="A1904">
        <v>502</v>
      </c>
      <c r="B1904">
        <v>2005</v>
      </c>
      <c r="C1904">
        <v>4</v>
      </c>
      <c r="D1904">
        <v>11</v>
      </c>
      <c r="E1904">
        <v>36.893778496890249</v>
      </c>
      <c r="F1904">
        <f t="shared" si="29"/>
        <v>2.4792619149910249</v>
      </c>
    </row>
    <row r="1905" spans="1:6" x14ac:dyDescent="0.2">
      <c r="A1905">
        <v>502</v>
      </c>
      <c r="B1905">
        <v>2005</v>
      </c>
      <c r="C1905">
        <v>4</v>
      </c>
      <c r="D1905">
        <v>12</v>
      </c>
      <c r="E1905">
        <v>39.159519481432923</v>
      </c>
      <c r="F1905">
        <f t="shared" si="29"/>
        <v>2.6315197091522928</v>
      </c>
    </row>
    <row r="1906" spans="1:6" x14ac:dyDescent="0.2">
      <c r="A1906">
        <v>502</v>
      </c>
      <c r="B1906">
        <v>2005</v>
      </c>
      <c r="C1906">
        <v>4</v>
      </c>
      <c r="D1906">
        <v>13</v>
      </c>
      <c r="E1906">
        <v>43.480170111661586</v>
      </c>
      <c r="F1906">
        <f t="shared" si="29"/>
        <v>2.9218674315036592</v>
      </c>
    </row>
    <row r="1907" spans="1:6" x14ac:dyDescent="0.2">
      <c r="A1907">
        <v>502</v>
      </c>
      <c r="B1907">
        <v>2005</v>
      </c>
      <c r="C1907">
        <v>4</v>
      </c>
      <c r="D1907">
        <v>14</v>
      </c>
      <c r="E1907">
        <v>29.770929868323169</v>
      </c>
      <c r="F1907">
        <f t="shared" si="29"/>
        <v>2.0006064871513174</v>
      </c>
    </row>
    <row r="1908" spans="1:6" x14ac:dyDescent="0.2">
      <c r="A1908">
        <v>502</v>
      </c>
      <c r="B1908">
        <v>2006</v>
      </c>
      <c r="C1908">
        <v>1</v>
      </c>
      <c r="D1908">
        <v>1</v>
      </c>
      <c r="E1908">
        <v>38.123480022631938</v>
      </c>
      <c r="F1908">
        <f t="shared" si="29"/>
        <v>2.561897857520866</v>
      </c>
    </row>
    <row r="1909" spans="1:6" x14ac:dyDescent="0.2">
      <c r="A1909">
        <v>502</v>
      </c>
      <c r="B1909">
        <v>2006</v>
      </c>
      <c r="C1909">
        <v>1</v>
      </c>
      <c r="D1909">
        <v>2</v>
      </c>
      <c r="E1909">
        <v>35.998916318905643</v>
      </c>
      <c r="F1909">
        <f t="shared" si="29"/>
        <v>2.4191271766304596</v>
      </c>
    </row>
    <row r="1910" spans="1:6" x14ac:dyDescent="0.2">
      <c r="A1910">
        <v>502</v>
      </c>
      <c r="B1910">
        <v>2006</v>
      </c>
      <c r="C1910">
        <v>1</v>
      </c>
      <c r="D1910">
        <v>3</v>
      </c>
      <c r="E1910">
        <v>33.999538279310279</v>
      </c>
      <c r="F1910">
        <f t="shared" si="29"/>
        <v>2.2847689723696507</v>
      </c>
    </row>
    <row r="1911" spans="1:6" x14ac:dyDescent="0.2">
      <c r="A1911">
        <v>502</v>
      </c>
      <c r="B1911">
        <v>2006</v>
      </c>
      <c r="C1911">
        <v>1</v>
      </c>
      <c r="D1911">
        <v>4</v>
      </c>
      <c r="E1911" t="s">
        <v>17</v>
      </c>
      <c r="F1911" t="s">
        <v>17</v>
      </c>
    </row>
    <row r="1912" spans="1:6" x14ac:dyDescent="0.2">
      <c r="A1912">
        <v>502</v>
      </c>
      <c r="B1912">
        <v>2006</v>
      </c>
      <c r="C1912">
        <v>1</v>
      </c>
      <c r="D1912">
        <v>5</v>
      </c>
      <c r="E1912">
        <v>41.561369327476903</v>
      </c>
      <c r="F1912">
        <f t="shared" si="29"/>
        <v>2.7929240188064481</v>
      </c>
    </row>
    <row r="1913" spans="1:6" x14ac:dyDescent="0.2">
      <c r="A1913">
        <v>502</v>
      </c>
      <c r="B1913">
        <v>2006</v>
      </c>
      <c r="C1913">
        <v>1</v>
      </c>
      <c r="D1913">
        <v>6</v>
      </c>
      <c r="E1913">
        <v>44.841017177972553</v>
      </c>
      <c r="F1913">
        <f t="shared" si="29"/>
        <v>3.0133163543597563</v>
      </c>
    </row>
    <row r="1914" spans="1:6" x14ac:dyDescent="0.2">
      <c r="A1914">
        <v>502</v>
      </c>
      <c r="B1914">
        <v>2006</v>
      </c>
      <c r="C1914">
        <v>1</v>
      </c>
      <c r="D1914">
        <v>7</v>
      </c>
      <c r="E1914">
        <v>37.943847682350615</v>
      </c>
      <c r="F1914">
        <f t="shared" si="29"/>
        <v>2.5498265642539617</v>
      </c>
    </row>
    <row r="1915" spans="1:6" x14ac:dyDescent="0.2">
      <c r="A1915">
        <v>502</v>
      </c>
      <c r="B1915">
        <v>2006</v>
      </c>
      <c r="C1915">
        <v>1</v>
      </c>
      <c r="D1915">
        <v>8</v>
      </c>
      <c r="E1915">
        <v>45.16929024806403</v>
      </c>
      <c r="F1915">
        <f t="shared" si="29"/>
        <v>3.0353763046699034</v>
      </c>
    </row>
    <row r="1916" spans="1:6" x14ac:dyDescent="0.2">
      <c r="A1916">
        <v>502</v>
      </c>
      <c r="B1916">
        <v>2006</v>
      </c>
      <c r="C1916">
        <v>1</v>
      </c>
      <c r="D1916">
        <v>9</v>
      </c>
      <c r="E1916">
        <v>44.181472997179874</v>
      </c>
      <c r="F1916">
        <f t="shared" si="29"/>
        <v>2.9689949854104878</v>
      </c>
    </row>
    <row r="1917" spans="1:6" x14ac:dyDescent="0.2">
      <c r="A1917">
        <v>502</v>
      </c>
      <c r="B1917">
        <v>2006</v>
      </c>
      <c r="C1917">
        <v>1</v>
      </c>
      <c r="D1917">
        <v>10</v>
      </c>
      <c r="E1917">
        <v>41.63714511536584</v>
      </c>
      <c r="F1917">
        <f t="shared" si="29"/>
        <v>2.7980161517525848</v>
      </c>
    </row>
    <row r="1918" spans="1:6" x14ac:dyDescent="0.2">
      <c r="A1918">
        <v>502</v>
      </c>
      <c r="B1918">
        <v>2006</v>
      </c>
      <c r="C1918">
        <v>1</v>
      </c>
      <c r="D1918">
        <v>11</v>
      </c>
      <c r="E1918">
        <v>18.189868835975609</v>
      </c>
      <c r="F1918">
        <f t="shared" si="29"/>
        <v>1.2223591857775609</v>
      </c>
    </row>
    <row r="1919" spans="1:6" x14ac:dyDescent="0.2">
      <c r="A1919">
        <v>502</v>
      </c>
      <c r="B1919">
        <v>2006</v>
      </c>
      <c r="C1919">
        <v>1</v>
      </c>
      <c r="D1919">
        <v>12</v>
      </c>
      <c r="E1919">
        <v>44.806251011600608</v>
      </c>
      <c r="F1919">
        <f t="shared" si="29"/>
        <v>3.0109800679795611</v>
      </c>
    </row>
    <row r="1920" spans="1:6" x14ac:dyDescent="0.2">
      <c r="A1920">
        <v>502</v>
      </c>
      <c r="B1920">
        <v>2006</v>
      </c>
      <c r="C1920">
        <v>1</v>
      </c>
      <c r="D1920">
        <v>13</v>
      </c>
      <c r="E1920">
        <v>18.901220797317073</v>
      </c>
      <c r="F1920">
        <f t="shared" si="29"/>
        <v>1.2701620375797074</v>
      </c>
    </row>
    <row r="1921" spans="1:6" x14ac:dyDescent="0.2">
      <c r="A1921">
        <v>502</v>
      </c>
      <c r="B1921">
        <v>2006</v>
      </c>
      <c r="C1921">
        <v>1</v>
      </c>
      <c r="D1921">
        <v>14</v>
      </c>
      <c r="E1921">
        <v>34.631154199359756</v>
      </c>
      <c r="F1921">
        <f t="shared" si="29"/>
        <v>2.3272135621969756</v>
      </c>
    </row>
    <row r="1922" spans="1:6" x14ac:dyDescent="0.2">
      <c r="A1922">
        <v>502</v>
      </c>
      <c r="B1922">
        <v>2006</v>
      </c>
      <c r="C1922">
        <v>2</v>
      </c>
      <c r="D1922">
        <v>1</v>
      </c>
      <c r="E1922">
        <v>37.182363622201095</v>
      </c>
      <c r="F1922">
        <f t="shared" si="29"/>
        <v>2.4986548354119136</v>
      </c>
    </row>
    <row r="1923" spans="1:6" x14ac:dyDescent="0.2">
      <c r="A1923">
        <v>502</v>
      </c>
      <c r="B1923">
        <v>2006</v>
      </c>
      <c r="C1923">
        <v>2</v>
      </c>
      <c r="D1923">
        <v>2</v>
      </c>
      <c r="E1923">
        <v>32.930979737105439</v>
      </c>
      <c r="F1923">
        <f t="shared" si="29"/>
        <v>2.2129618383334861</v>
      </c>
    </row>
    <row r="1924" spans="1:6" x14ac:dyDescent="0.2">
      <c r="A1924">
        <v>502</v>
      </c>
      <c r="B1924">
        <v>2006</v>
      </c>
      <c r="C1924">
        <v>2</v>
      </c>
      <c r="D1924">
        <v>3</v>
      </c>
      <c r="E1924">
        <v>41.367955817876449</v>
      </c>
      <c r="F1924">
        <f t="shared" si="29"/>
        <v>2.7799266309612976</v>
      </c>
    </row>
    <row r="1925" spans="1:6" x14ac:dyDescent="0.2">
      <c r="A1925">
        <v>502</v>
      </c>
      <c r="B1925">
        <v>2006</v>
      </c>
      <c r="C1925">
        <v>2</v>
      </c>
      <c r="D1925">
        <v>4</v>
      </c>
      <c r="E1925">
        <v>48.077926307187454</v>
      </c>
      <c r="F1925">
        <f t="shared" ref="F1925:F1982" si="30">(E1925*60*1.12)/1000</f>
        <v>3.2308366478429971</v>
      </c>
    </row>
    <row r="1926" spans="1:6" x14ac:dyDescent="0.2">
      <c r="A1926">
        <v>502</v>
      </c>
      <c r="B1926">
        <v>2006</v>
      </c>
      <c r="C1926">
        <v>2</v>
      </c>
      <c r="D1926">
        <v>5</v>
      </c>
      <c r="E1926">
        <v>38.441321325512085</v>
      </c>
      <c r="F1926">
        <f t="shared" si="30"/>
        <v>2.5832567930744128</v>
      </c>
    </row>
    <row r="1927" spans="1:6" x14ac:dyDescent="0.2">
      <c r="A1927">
        <v>502</v>
      </c>
      <c r="B1927">
        <v>2006</v>
      </c>
      <c r="C1927">
        <v>2</v>
      </c>
      <c r="D1927">
        <v>6</v>
      </c>
      <c r="E1927">
        <v>36.733162241047623</v>
      </c>
      <c r="F1927">
        <f t="shared" si="30"/>
        <v>2.4684685025984008</v>
      </c>
    </row>
    <row r="1928" spans="1:6" x14ac:dyDescent="0.2">
      <c r="A1928">
        <v>502</v>
      </c>
      <c r="B1928">
        <v>2006</v>
      </c>
      <c r="C1928">
        <v>2</v>
      </c>
      <c r="D1928">
        <v>7</v>
      </c>
      <c r="E1928">
        <v>41.874095803562469</v>
      </c>
      <c r="F1928">
        <f t="shared" si="30"/>
        <v>2.8139392379993984</v>
      </c>
    </row>
    <row r="1929" spans="1:6" x14ac:dyDescent="0.2">
      <c r="A1929">
        <v>502</v>
      </c>
      <c r="B1929">
        <v>2006</v>
      </c>
      <c r="C1929">
        <v>2</v>
      </c>
      <c r="D1929">
        <v>8</v>
      </c>
      <c r="E1929">
        <v>49.188886584817077</v>
      </c>
      <c r="F1929">
        <f t="shared" si="30"/>
        <v>3.3054931784997081</v>
      </c>
    </row>
    <row r="1930" spans="1:6" x14ac:dyDescent="0.2">
      <c r="A1930">
        <v>502</v>
      </c>
      <c r="B1930">
        <v>2006</v>
      </c>
      <c r="C1930">
        <v>2</v>
      </c>
      <c r="D1930">
        <v>9</v>
      </c>
      <c r="E1930">
        <v>42.7233470125</v>
      </c>
      <c r="F1930">
        <f t="shared" si="30"/>
        <v>2.8710089192400003</v>
      </c>
    </row>
    <row r="1931" spans="1:6" x14ac:dyDescent="0.2">
      <c r="A1931">
        <v>502</v>
      </c>
      <c r="B1931">
        <v>2006</v>
      </c>
      <c r="C1931">
        <v>2</v>
      </c>
      <c r="D1931">
        <v>10</v>
      </c>
      <c r="E1931">
        <v>37.26148323512195</v>
      </c>
      <c r="F1931">
        <f t="shared" si="30"/>
        <v>2.5039716734001951</v>
      </c>
    </row>
    <row r="1932" spans="1:6" x14ac:dyDescent="0.2">
      <c r="A1932">
        <v>502</v>
      </c>
      <c r="B1932">
        <v>2006</v>
      </c>
      <c r="C1932">
        <v>2</v>
      </c>
      <c r="D1932">
        <v>11</v>
      </c>
      <c r="E1932">
        <v>35.725230466615855</v>
      </c>
      <c r="F1932">
        <f t="shared" si="30"/>
        <v>2.4007354873565858</v>
      </c>
    </row>
    <row r="1933" spans="1:6" x14ac:dyDescent="0.2">
      <c r="A1933">
        <v>502</v>
      </c>
      <c r="B1933">
        <v>2006</v>
      </c>
      <c r="C1933">
        <v>2</v>
      </c>
      <c r="D1933">
        <v>12</v>
      </c>
      <c r="E1933">
        <v>43.536828278658533</v>
      </c>
      <c r="F1933">
        <f t="shared" si="30"/>
        <v>2.925674860325854</v>
      </c>
    </row>
    <row r="1934" spans="1:6" x14ac:dyDescent="0.2">
      <c r="A1934">
        <v>502</v>
      </c>
      <c r="B1934">
        <v>2006</v>
      </c>
      <c r="C1934">
        <v>2</v>
      </c>
      <c r="D1934">
        <v>13</v>
      </c>
      <c r="E1934">
        <v>37.622064699664634</v>
      </c>
      <c r="F1934">
        <f t="shared" si="30"/>
        <v>2.5282027478174638</v>
      </c>
    </row>
    <row r="1935" spans="1:6" x14ac:dyDescent="0.2">
      <c r="A1935">
        <v>502</v>
      </c>
      <c r="B1935">
        <v>2006</v>
      </c>
      <c r="C1935">
        <v>2</v>
      </c>
      <c r="D1935">
        <v>14</v>
      </c>
      <c r="E1935">
        <v>34.490887572256106</v>
      </c>
      <c r="F1935">
        <f t="shared" si="30"/>
        <v>2.3177876448556103</v>
      </c>
    </row>
    <row r="1936" spans="1:6" x14ac:dyDescent="0.2">
      <c r="A1936">
        <v>502</v>
      </c>
      <c r="B1936">
        <v>2006</v>
      </c>
      <c r="C1936">
        <v>3</v>
      </c>
      <c r="D1936">
        <v>1</v>
      </c>
      <c r="E1936">
        <v>44.089075680955169</v>
      </c>
      <c r="F1936">
        <f t="shared" si="30"/>
        <v>2.9627858857601876</v>
      </c>
    </row>
    <row r="1937" spans="1:6" x14ac:dyDescent="0.2">
      <c r="A1937">
        <v>502</v>
      </c>
      <c r="B1937">
        <v>2006</v>
      </c>
      <c r="C1937">
        <v>3</v>
      </c>
      <c r="D1937">
        <v>2</v>
      </c>
      <c r="E1937">
        <v>32.150148302062036</v>
      </c>
      <c r="F1937">
        <f t="shared" si="30"/>
        <v>2.1604899658985692</v>
      </c>
    </row>
    <row r="1938" spans="1:6" x14ac:dyDescent="0.2">
      <c r="A1938">
        <v>502</v>
      </c>
      <c r="B1938">
        <v>2006</v>
      </c>
      <c r="C1938">
        <v>3</v>
      </c>
      <c r="D1938">
        <v>3</v>
      </c>
      <c r="E1938">
        <v>33.926634626490156</v>
      </c>
      <c r="F1938">
        <f t="shared" si="30"/>
        <v>2.2798698469001386</v>
      </c>
    </row>
    <row r="1939" spans="1:6" x14ac:dyDescent="0.2">
      <c r="A1939">
        <v>502</v>
      </c>
      <c r="B1939">
        <v>2006</v>
      </c>
      <c r="C1939">
        <v>3</v>
      </c>
      <c r="D1939">
        <v>4</v>
      </c>
      <c r="E1939">
        <v>41.455533218933702</v>
      </c>
      <c r="F1939">
        <f t="shared" si="30"/>
        <v>2.7858118323123451</v>
      </c>
    </row>
    <row r="1940" spans="1:6" x14ac:dyDescent="0.2">
      <c r="A1940">
        <v>502</v>
      </c>
      <c r="B1940">
        <v>2006</v>
      </c>
      <c r="C1940">
        <v>3</v>
      </c>
      <c r="D1940">
        <v>5</v>
      </c>
      <c r="E1940">
        <v>22.055692733690396</v>
      </c>
      <c r="F1940">
        <f t="shared" si="30"/>
        <v>1.4821425517039948</v>
      </c>
    </row>
    <row r="1941" spans="1:6" x14ac:dyDescent="0.2">
      <c r="A1941">
        <v>502</v>
      </c>
      <c r="B1941">
        <v>2006</v>
      </c>
      <c r="C1941">
        <v>3</v>
      </c>
      <c r="D1941">
        <v>6</v>
      </c>
      <c r="E1941">
        <v>49.444576680623115</v>
      </c>
      <c r="F1941">
        <f t="shared" si="30"/>
        <v>3.322675552937874</v>
      </c>
    </row>
    <row r="1942" spans="1:6" x14ac:dyDescent="0.2">
      <c r="A1942">
        <v>502</v>
      </c>
      <c r="B1942">
        <v>2006</v>
      </c>
      <c r="C1942">
        <v>3</v>
      </c>
      <c r="D1942">
        <v>7</v>
      </c>
      <c r="E1942">
        <v>41.369294478124552</v>
      </c>
      <c r="F1942">
        <f t="shared" si="30"/>
        <v>2.7800165889299699</v>
      </c>
    </row>
    <row r="1943" spans="1:6" x14ac:dyDescent="0.2">
      <c r="A1943">
        <v>502</v>
      </c>
      <c r="B1943">
        <v>2006</v>
      </c>
      <c r="C1943">
        <v>3</v>
      </c>
      <c r="D1943">
        <v>8</v>
      </c>
      <c r="E1943">
        <v>56.13450275057928</v>
      </c>
      <c r="F1943">
        <f t="shared" si="30"/>
        <v>3.7722385848389282</v>
      </c>
    </row>
    <row r="1944" spans="1:6" x14ac:dyDescent="0.2">
      <c r="A1944">
        <v>502</v>
      </c>
      <c r="B1944">
        <v>2006</v>
      </c>
      <c r="C1944">
        <v>3</v>
      </c>
      <c r="D1944">
        <v>9</v>
      </c>
      <c r="E1944">
        <v>31.36769522009147</v>
      </c>
      <c r="F1944">
        <f t="shared" si="30"/>
        <v>2.1079091187901469</v>
      </c>
    </row>
    <row r="1945" spans="1:6" x14ac:dyDescent="0.2">
      <c r="A1945">
        <v>502</v>
      </c>
      <c r="B1945">
        <v>2006</v>
      </c>
      <c r="C1945">
        <v>3</v>
      </c>
      <c r="D1945">
        <v>10</v>
      </c>
      <c r="E1945">
        <v>44.773855397545731</v>
      </c>
      <c r="F1945">
        <f t="shared" si="30"/>
        <v>3.0088030827150734</v>
      </c>
    </row>
    <row r="1946" spans="1:6" x14ac:dyDescent="0.2">
      <c r="A1946">
        <v>502</v>
      </c>
      <c r="B1946">
        <v>2006</v>
      </c>
      <c r="C1946">
        <v>3</v>
      </c>
      <c r="D1946">
        <v>11</v>
      </c>
      <c r="E1946">
        <v>31.779235141097562</v>
      </c>
      <c r="F1946">
        <f t="shared" si="30"/>
        <v>2.1355646014817564</v>
      </c>
    </row>
    <row r="1947" spans="1:6" x14ac:dyDescent="0.2">
      <c r="A1947">
        <v>502</v>
      </c>
      <c r="B1947">
        <v>2006</v>
      </c>
      <c r="C1947">
        <v>3</v>
      </c>
      <c r="D1947">
        <v>12</v>
      </c>
      <c r="E1947">
        <v>24.900520941463416</v>
      </c>
      <c r="F1947">
        <f t="shared" si="30"/>
        <v>1.6733150072663419</v>
      </c>
    </row>
    <row r="1948" spans="1:6" x14ac:dyDescent="0.2">
      <c r="A1948">
        <v>502</v>
      </c>
      <c r="B1948">
        <v>2006</v>
      </c>
      <c r="C1948">
        <v>3</v>
      </c>
      <c r="D1948">
        <v>13</v>
      </c>
      <c r="E1948">
        <v>16.016811538414633</v>
      </c>
      <c r="F1948">
        <f t="shared" si="30"/>
        <v>1.0763297353814634</v>
      </c>
    </row>
    <row r="1949" spans="1:6" x14ac:dyDescent="0.2">
      <c r="A1949">
        <v>502</v>
      </c>
      <c r="B1949">
        <v>2006</v>
      </c>
      <c r="C1949">
        <v>3</v>
      </c>
      <c r="D1949">
        <v>14</v>
      </c>
      <c r="E1949">
        <v>43.348214017256097</v>
      </c>
      <c r="F1949">
        <f t="shared" si="30"/>
        <v>2.9129999819596102</v>
      </c>
    </row>
    <row r="1950" spans="1:6" x14ac:dyDescent="0.2">
      <c r="A1950">
        <v>502</v>
      </c>
      <c r="B1950">
        <v>2006</v>
      </c>
      <c r="C1950">
        <v>4</v>
      </c>
      <c r="D1950">
        <v>1</v>
      </c>
      <c r="E1950">
        <v>46.658988624990869</v>
      </c>
      <c r="F1950">
        <f t="shared" si="30"/>
        <v>3.1354840355993865</v>
      </c>
    </row>
    <row r="1951" spans="1:6" x14ac:dyDescent="0.2">
      <c r="A1951">
        <v>502</v>
      </c>
      <c r="B1951">
        <v>2006</v>
      </c>
      <c r="C1951">
        <v>4</v>
      </c>
      <c r="D1951">
        <v>2</v>
      </c>
      <c r="E1951">
        <v>36.773857347743537</v>
      </c>
      <c r="F1951">
        <f t="shared" si="30"/>
        <v>2.4712032137683657</v>
      </c>
    </row>
    <row r="1952" spans="1:6" x14ac:dyDescent="0.2">
      <c r="A1952">
        <v>502</v>
      </c>
      <c r="B1952">
        <v>2006</v>
      </c>
      <c r="C1952">
        <v>4</v>
      </c>
      <c r="D1952">
        <v>3</v>
      </c>
      <c r="E1952">
        <v>44.548485527968452</v>
      </c>
      <c r="F1952">
        <f t="shared" si="30"/>
        <v>2.9936582274794805</v>
      </c>
    </row>
    <row r="1953" spans="1:6" x14ac:dyDescent="0.2">
      <c r="A1953">
        <v>502</v>
      </c>
      <c r="B1953">
        <v>2006</v>
      </c>
      <c r="C1953">
        <v>4</v>
      </c>
      <c r="D1953">
        <v>4</v>
      </c>
      <c r="E1953">
        <v>39.776713425901626</v>
      </c>
      <c r="F1953">
        <f t="shared" si="30"/>
        <v>2.6729951422205893</v>
      </c>
    </row>
    <row r="1954" spans="1:6" x14ac:dyDescent="0.2">
      <c r="A1954">
        <v>502</v>
      </c>
      <c r="B1954">
        <v>2006</v>
      </c>
      <c r="C1954">
        <v>4</v>
      </c>
      <c r="D1954">
        <v>5</v>
      </c>
      <c r="E1954">
        <v>33.257605057141809</v>
      </c>
      <c r="F1954">
        <f t="shared" si="30"/>
        <v>2.2349110598399298</v>
      </c>
    </row>
    <row r="1955" spans="1:6" x14ac:dyDescent="0.2">
      <c r="A1955">
        <v>502</v>
      </c>
      <c r="B1955">
        <v>2006</v>
      </c>
      <c r="C1955">
        <v>4</v>
      </c>
      <c r="D1955">
        <v>6</v>
      </c>
      <c r="E1955">
        <v>30.164752714179112</v>
      </c>
      <c r="F1955">
        <f t="shared" si="30"/>
        <v>2.0270713823928364</v>
      </c>
    </row>
    <row r="1956" spans="1:6" x14ac:dyDescent="0.2">
      <c r="A1956">
        <v>502</v>
      </c>
      <c r="B1956">
        <v>2006</v>
      </c>
      <c r="C1956">
        <v>4</v>
      </c>
      <c r="D1956">
        <v>7</v>
      </c>
      <c r="E1956">
        <v>41.672088705432117</v>
      </c>
      <c r="F1956">
        <f t="shared" si="30"/>
        <v>2.8003643610050384</v>
      </c>
    </row>
    <row r="1957" spans="1:6" x14ac:dyDescent="0.2">
      <c r="A1957">
        <v>502</v>
      </c>
      <c r="B1957">
        <v>2006</v>
      </c>
      <c r="C1957">
        <v>4</v>
      </c>
      <c r="D1957">
        <v>8</v>
      </c>
      <c r="E1957">
        <v>61.933121786585382</v>
      </c>
      <c r="F1957">
        <f t="shared" si="30"/>
        <v>4.1619057840585381</v>
      </c>
    </row>
    <row r="1958" spans="1:6" x14ac:dyDescent="0.2">
      <c r="A1958">
        <v>502</v>
      </c>
      <c r="B1958">
        <v>2006</v>
      </c>
      <c r="C1958">
        <v>4</v>
      </c>
      <c r="D1958">
        <v>9</v>
      </c>
      <c r="E1958">
        <v>62.709264374725628</v>
      </c>
      <c r="F1958">
        <f t="shared" si="30"/>
        <v>4.2140625659815623</v>
      </c>
    </row>
    <row r="1959" spans="1:6" x14ac:dyDescent="0.2">
      <c r="A1959">
        <v>502</v>
      </c>
      <c r="B1959">
        <v>2006</v>
      </c>
      <c r="C1959">
        <v>4</v>
      </c>
      <c r="D1959">
        <v>10</v>
      </c>
      <c r="E1959">
        <v>23.06291610512195</v>
      </c>
      <c r="F1959">
        <f t="shared" si="30"/>
        <v>1.5498279622641953</v>
      </c>
    </row>
    <row r="1960" spans="1:6" x14ac:dyDescent="0.2">
      <c r="A1960">
        <v>502</v>
      </c>
      <c r="B1960">
        <v>2006</v>
      </c>
      <c r="C1960">
        <v>4</v>
      </c>
      <c r="D1960">
        <v>11</v>
      </c>
      <c r="E1960">
        <v>56.251545427134154</v>
      </c>
      <c r="F1960">
        <f t="shared" si="30"/>
        <v>3.7801038527034159</v>
      </c>
    </row>
    <row r="1961" spans="1:6" x14ac:dyDescent="0.2">
      <c r="A1961">
        <v>502</v>
      </c>
      <c r="B1961">
        <v>2006</v>
      </c>
      <c r="C1961">
        <v>4</v>
      </c>
      <c r="D1961">
        <v>12</v>
      </c>
      <c r="E1961">
        <v>48.693724698185967</v>
      </c>
      <c r="F1961">
        <f t="shared" si="30"/>
        <v>3.2722182997180971</v>
      </c>
    </row>
    <row r="1962" spans="1:6" x14ac:dyDescent="0.2">
      <c r="A1962">
        <v>502</v>
      </c>
      <c r="B1962">
        <v>2006</v>
      </c>
      <c r="C1962">
        <v>4</v>
      </c>
      <c r="D1962">
        <v>13</v>
      </c>
      <c r="E1962">
        <v>25.047494661280489</v>
      </c>
      <c r="F1962">
        <f t="shared" si="30"/>
        <v>1.683191641238049</v>
      </c>
    </row>
    <row r="1963" spans="1:6" x14ac:dyDescent="0.2">
      <c r="A1963">
        <v>502</v>
      </c>
      <c r="B1963">
        <v>2006</v>
      </c>
      <c r="C1963">
        <v>4</v>
      </c>
      <c r="D1963">
        <v>14</v>
      </c>
      <c r="E1963">
        <v>62.027027097682932</v>
      </c>
      <c r="F1963">
        <f t="shared" si="30"/>
        <v>4.1682162209642941</v>
      </c>
    </row>
    <row r="1964" spans="1:6" x14ac:dyDescent="0.2">
      <c r="A1964">
        <v>502</v>
      </c>
      <c r="B1964">
        <v>2007</v>
      </c>
      <c r="C1964">
        <v>1</v>
      </c>
      <c r="D1964">
        <v>1</v>
      </c>
      <c r="E1964">
        <v>36.944938333333333</v>
      </c>
      <c r="F1964">
        <f t="shared" si="30"/>
        <v>2.482699856</v>
      </c>
    </row>
    <row r="1965" spans="1:6" x14ac:dyDescent="0.2">
      <c r="A1965">
        <v>502</v>
      </c>
      <c r="B1965">
        <v>2007</v>
      </c>
      <c r="C1965">
        <v>1</v>
      </c>
      <c r="D1965">
        <v>2</v>
      </c>
      <c r="E1965">
        <v>29.284114999999996</v>
      </c>
      <c r="F1965">
        <f t="shared" si="30"/>
        <v>1.9678925280000001</v>
      </c>
    </row>
    <row r="1966" spans="1:6" x14ac:dyDescent="0.2">
      <c r="A1966">
        <v>502</v>
      </c>
      <c r="B1966">
        <v>2007</v>
      </c>
      <c r="C1966">
        <v>1</v>
      </c>
      <c r="D1966">
        <v>3</v>
      </c>
      <c r="E1966">
        <v>56.714804999999998</v>
      </c>
      <c r="F1966">
        <f t="shared" si="30"/>
        <v>3.8112348960000002</v>
      </c>
    </row>
    <row r="1967" spans="1:6" x14ac:dyDescent="0.2">
      <c r="A1967">
        <v>502</v>
      </c>
      <c r="B1967">
        <v>2007</v>
      </c>
      <c r="C1967">
        <v>1</v>
      </c>
      <c r="D1967">
        <v>4</v>
      </c>
      <c r="E1967">
        <v>51.765070000000009</v>
      </c>
      <c r="F1967">
        <f t="shared" si="30"/>
        <v>3.4786127040000006</v>
      </c>
    </row>
    <row r="1968" spans="1:6" x14ac:dyDescent="0.2">
      <c r="A1968">
        <v>502</v>
      </c>
      <c r="B1968">
        <v>2007</v>
      </c>
      <c r="C1968">
        <v>1</v>
      </c>
      <c r="D1968">
        <v>5</v>
      </c>
      <c r="E1968">
        <v>38.660264999999995</v>
      </c>
      <c r="F1968">
        <f t="shared" si="30"/>
        <v>2.5979698079999998</v>
      </c>
    </row>
    <row r="1969" spans="1:6" x14ac:dyDescent="0.2">
      <c r="A1969">
        <v>502</v>
      </c>
      <c r="B1969">
        <v>2007</v>
      </c>
      <c r="C1969">
        <v>1</v>
      </c>
      <c r="D1969">
        <v>6</v>
      </c>
      <c r="E1969">
        <v>42.352578333333341</v>
      </c>
      <c r="F1969">
        <f t="shared" si="30"/>
        <v>2.8460932640000012</v>
      </c>
    </row>
    <row r="1970" spans="1:6" x14ac:dyDescent="0.2">
      <c r="A1970">
        <v>502</v>
      </c>
      <c r="B1970">
        <v>2007</v>
      </c>
      <c r="C1970">
        <v>1</v>
      </c>
      <c r="D1970">
        <v>7</v>
      </c>
      <c r="E1970">
        <v>50.311403333333331</v>
      </c>
      <c r="F1970">
        <f t="shared" si="30"/>
        <v>3.3809263039999999</v>
      </c>
    </row>
    <row r="1971" spans="1:6" x14ac:dyDescent="0.2">
      <c r="A1971">
        <v>502</v>
      </c>
      <c r="B1971">
        <v>2007</v>
      </c>
      <c r="C1971">
        <v>1</v>
      </c>
      <c r="D1971">
        <v>8</v>
      </c>
      <c r="E1971" t="s">
        <v>17</v>
      </c>
      <c r="F1971" t="s">
        <v>17</v>
      </c>
    </row>
    <row r="1972" spans="1:6" x14ac:dyDescent="0.2">
      <c r="A1972">
        <v>502</v>
      </c>
      <c r="B1972">
        <v>2007</v>
      </c>
      <c r="C1972">
        <v>1</v>
      </c>
      <c r="D1972">
        <v>9</v>
      </c>
      <c r="E1972" t="s">
        <v>17</v>
      </c>
      <c r="F1972" t="s">
        <v>17</v>
      </c>
    </row>
    <row r="1973" spans="1:6" x14ac:dyDescent="0.2">
      <c r="A1973">
        <v>502</v>
      </c>
      <c r="B1973">
        <v>2007</v>
      </c>
      <c r="C1973">
        <v>1</v>
      </c>
      <c r="D1973">
        <v>10</v>
      </c>
      <c r="E1973" t="s">
        <v>17</v>
      </c>
      <c r="F1973" t="s">
        <v>17</v>
      </c>
    </row>
    <row r="1974" spans="1:6" x14ac:dyDescent="0.2">
      <c r="A1974">
        <v>502</v>
      </c>
      <c r="B1974">
        <v>2007</v>
      </c>
      <c r="C1974">
        <v>1</v>
      </c>
      <c r="D1974">
        <v>11</v>
      </c>
      <c r="E1974" t="s">
        <v>17</v>
      </c>
      <c r="F1974" t="s">
        <v>17</v>
      </c>
    </row>
    <row r="1975" spans="1:6" x14ac:dyDescent="0.2">
      <c r="A1975">
        <v>502</v>
      </c>
      <c r="B1975">
        <v>2007</v>
      </c>
      <c r="C1975">
        <v>1</v>
      </c>
      <c r="D1975">
        <v>12</v>
      </c>
      <c r="E1975" t="s">
        <v>17</v>
      </c>
      <c r="F1975" t="s">
        <v>17</v>
      </c>
    </row>
    <row r="1976" spans="1:6" x14ac:dyDescent="0.2">
      <c r="A1976">
        <v>502</v>
      </c>
      <c r="B1976">
        <v>2007</v>
      </c>
      <c r="C1976">
        <v>1</v>
      </c>
      <c r="D1976">
        <v>13</v>
      </c>
      <c r="E1976" t="s">
        <v>17</v>
      </c>
      <c r="F1976" t="s">
        <v>17</v>
      </c>
    </row>
    <row r="1977" spans="1:6" x14ac:dyDescent="0.2">
      <c r="A1977">
        <v>502</v>
      </c>
      <c r="B1977">
        <v>2007</v>
      </c>
      <c r="C1977">
        <v>1</v>
      </c>
      <c r="D1977">
        <v>14</v>
      </c>
      <c r="E1977" t="s">
        <v>17</v>
      </c>
      <c r="F1977" t="s">
        <v>17</v>
      </c>
    </row>
    <row r="1978" spans="1:6" x14ac:dyDescent="0.2">
      <c r="A1978">
        <v>502</v>
      </c>
      <c r="B1978">
        <v>2007</v>
      </c>
      <c r="C1978">
        <v>2</v>
      </c>
      <c r="D1978">
        <v>1</v>
      </c>
      <c r="E1978">
        <v>30.556073333333337</v>
      </c>
      <c r="F1978">
        <f t="shared" si="30"/>
        <v>2.0533681280000007</v>
      </c>
    </row>
    <row r="1979" spans="1:6" x14ac:dyDescent="0.2">
      <c r="A1979">
        <v>502</v>
      </c>
      <c r="B1979">
        <v>2007</v>
      </c>
      <c r="C1979">
        <v>2</v>
      </c>
      <c r="D1979">
        <v>2</v>
      </c>
      <c r="E1979">
        <v>45.906793333333333</v>
      </c>
      <c r="F1979">
        <f t="shared" si="30"/>
        <v>3.0849365120000001</v>
      </c>
    </row>
    <row r="1980" spans="1:6" x14ac:dyDescent="0.2">
      <c r="A1980">
        <v>502</v>
      </c>
      <c r="B1980">
        <v>2007</v>
      </c>
      <c r="C1980">
        <v>2</v>
      </c>
      <c r="D1980">
        <v>3</v>
      </c>
      <c r="E1980">
        <v>43.34834</v>
      </c>
      <c r="F1980">
        <f t="shared" si="30"/>
        <v>2.9130084480000003</v>
      </c>
    </row>
    <row r="1981" spans="1:6" x14ac:dyDescent="0.2">
      <c r="A1981">
        <v>502</v>
      </c>
      <c r="B1981">
        <v>2007</v>
      </c>
      <c r="C1981">
        <v>2</v>
      </c>
      <c r="D1981">
        <v>4</v>
      </c>
      <c r="E1981">
        <v>56.031581666666661</v>
      </c>
      <c r="F1981">
        <f t="shared" si="30"/>
        <v>3.7653222880000001</v>
      </c>
    </row>
    <row r="1982" spans="1:6" x14ac:dyDescent="0.2">
      <c r="A1982">
        <v>502</v>
      </c>
      <c r="B1982">
        <v>2007</v>
      </c>
      <c r="C1982">
        <v>2</v>
      </c>
      <c r="D1982">
        <v>5</v>
      </c>
      <c r="E1982">
        <v>62.253275000000009</v>
      </c>
      <c r="F1982">
        <f t="shared" si="30"/>
        <v>4.1834200800000012</v>
      </c>
    </row>
    <row r="1983" spans="1:6" x14ac:dyDescent="0.2">
      <c r="A1983">
        <v>502</v>
      </c>
      <c r="B1983">
        <v>2007</v>
      </c>
      <c r="C1983">
        <v>2</v>
      </c>
      <c r="D1983">
        <v>6</v>
      </c>
      <c r="E1983" t="s">
        <v>17</v>
      </c>
      <c r="F1983" t="s">
        <v>17</v>
      </c>
    </row>
    <row r="1984" spans="1:6" x14ac:dyDescent="0.2">
      <c r="A1984">
        <v>502</v>
      </c>
      <c r="B1984">
        <v>2007</v>
      </c>
      <c r="C1984">
        <v>2</v>
      </c>
      <c r="D1984">
        <v>7</v>
      </c>
      <c r="E1984" t="s">
        <v>17</v>
      </c>
      <c r="F1984" t="s">
        <v>17</v>
      </c>
    </row>
    <row r="1985" spans="1:6" x14ac:dyDescent="0.2">
      <c r="A1985">
        <v>502</v>
      </c>
      <c r="B1985">
        <v>2007</v>
      </c>
      <c r="C1985">
        <v>2</v>
      </c>
      <c r="D1985">
        <v>8</v>
      </c>
      <c r="E1985" t="s">
        <v>17</v>
      </c>
      <c r="F1985" t="s">
        <v>17</v>
      </c>
    </row>
    <row r="1986" spans="1:6" x14ac:dyDescent="0.2">
      <c r="A1986">
        <v>502</v>
      </c>
      <c r="B1986">
        <v>2007</v>
      </c>
      <c r="C1986">
        <v>2</v>
      </c>
      <c r="D1986">
        <v>9</v>
      </c>
      <c r="E1986" t="s">
        <v>17</v>
      </c>
      <c r="F1986" t="s">
        <v>17</v>
      </c>
    </row>
    <row r="1987" spans="1:6" x14ac:dyDescent="0.2">
      <c r="A1987">
        <v>502</v>
      </c>
      <c r="B1987">
        <v>2007</v>
      </c>
      <c r="C1987">
        <v>2</v>
      </c>
      <c r="D1987">
        <v>10</v>
      </c>
      <c r="E1987" t="s">
        <v>17</v>
      </c>
      <c r="F1987" t="s">
        <v>17</v>
      </c>
    </row>
    <row r="1988" spans="1:6" x14ac:dyDescent="0.2">
      <c r="A1988">
        <v>502</v>
      </c>
      <c r="B1988">
        <v>2007</v>
      </c>
      <c r="C1988">
        <v>2</v>
      </c>
      <c r="D1988">
        <v>11</v>
      </c>
      <c r="E1988" t="s">
        <v>17</v>
      </c>
      <c r="F1988" t="s">
        <v>17</v>
      </c>
    </row>
    <row r="1989" spans="1:6" x14ac:dyDescent="0.2">
      <c r="A1989">
        <v>502</v>
      </c>
      <c r="B1989">
        <v>2007</v>
      </c>
      <c r="C1989">
        <v>2</v>
      </c>
      <c r="D1989">
        <v>12</v>
      </c>
      <c r="E1989" t="s">
        <v>17</v>
      </c>
      <c r="F1989" t="s">
        <v>17</v>
      </c>
    </row>
    <row r="1990" spans="1:6" x14ac:dyDescent="0.2">
      <c r="A1990">
        <v>502</v>
      </c>
      <c r="B1990">
        <v>2007</v>
      </c>
      <c r="C1990">
        <v>2</v>
      </c>
      <c r="D1990">
        <v>13</v>
      </c>
      <c r="E1990" t="s">
        <v>17</v>
      </c>
      <c r="F1990" t="s">
        <v>17</v>
      </c>
    </row>
    <row r="1991" spans="1:6" x14ac:dyDescent="0.2">
      <c r="A1991">
        <v>502</v>
      </c>
      <c r="B1991">
        <v>2007</v>
      </c>
      <c r="C1991">
        <v>2</v>
      </c>
      <c r="D1991">
        <v>14</v>
      </c>
      <c r="E1991" t="s">
        <v>17</v>
      </c>
      <c r="F1991" t="s">
        <v>17</v>
      </c>
    </row>
    <row r="1992" spans="1:6" x14ac:dyDescent="0.2">
      <c r="A1992">
        <v>502</v>
      </c>
      <c r="B1992">
        <v>2007</v>
      </c>
      <c r="C1992">
        <v>3</v>
      </c>
      <c r="D1992">
        <v>1</v>
      </c>
      <c r="E1992">
        <v>45.114545000000014</v>
      </c>
      <c r="F1992">
        <f t="shared" ref="F1992:F2052" si="31">(E1992*60*1.12)/1000</f>
        <v>3.0316974240000012</v>
      </c>
    </row>
    <row r="1993" spans="1:6" x14ac:dyDescent="0.2">
      <c r="A1993">
        <v>502</v>
      </c>
      <c r="B1993">
        <v>2007</v>
      </c>
      <c r="C1993">
        <v>3</v>
      </c>
      <c r="D1993">
        <v>2</v>
      </c>
      <c r="E1993">
        <v>39.030949999999997</v>
      </c>
      <c r="F1993">
        <f t="shared" si="31"/>
        <v>2.62287984</v>
      </c>
    </row>
    <row r="1994" spans="1:6" x14ac:dyDescent="0.2">
      <c r="A1994">
        <v>502</v>
      </c>
      <c r="B1994">
        <v>2007</v>
      </c>
      <c r="C1994">
        <v>3</v>
      </c>
      <c r="D1994">
        <v>3</v>
      </c>
      <c r="E1994">
        <v>41.712965000000011</v>
      </c>
      <c r="F1994">
        <f t="shared" si="31"/>
        <v>2.8031112480000004</v>
      </c>
    </row>
    <row r="1995" spans="1:6" x14ac:dyDescent="0.2">
      <c r="A1995">
        <v>502</v>
      </c>
      <c r="B1995">
        <v>2007</v>
      </c>
      <c r="C1995">
        <v>3</v>
      </c>
      <c r="D1995">
        <v>4</v>
      </c>
      <c r="E1995">
        <v>46.51733333333334</v>
      </c>
      <c r="F1995">
        <f t="shared" si="31"/>
        <v>3.1259648000000007</v>
      </c>
    </row>
    <row r="1996" spans="1:6" x14ac:dyDescent="0.2">
      <c r="A1996">
        <v>502</v>
      </c>
      <c r="B1996">
        <v>2007</v>
      </c>
      <c r="C1996">
        <v>3</v>
      </c>
      <c r="D1996">
        <v>5</v>
      </c>
      <c r="E1996">
        <v>38.871046666666658</v>
      </c>
      <c r="F1996">
        <f t="shared" si="31"/>
        <v>2.6121343359999996</v>
      </c>
    </row>
    <row r="1997" spans="1:6" x14ac:dyDescent="0.2">
      <c r="A1997">
        <v>502</v>
      </c>
      <c r="B1997">
        <v>2007</v>
      </c>
      <c r="C1997">
        <v>3</v>
      </c>
      <c r="D1997">
        <v>6</v>
      </c>
      <c r="E1997" t="s">
        <v>17</v>
      </c>
      <c r="F1997" t="s">
        <v>17</v>
      </c>
    </row>
    <row r="1998" spans="1:6" x14ac:dyDescent="0.2">
      <c r="A1998">
        <v>502</v>
      </c>
      <c r="B1998">
        <v>2007</v>
      </c>
      <c r="C1998">
        <v>3</v>
      </c>
      <c r="D1998">
        <v>7</v>
      </c>
      <c r="E1998" t="s">
        <v>17</v>
      </c>
      <c r="F1998" t="s">
        <v>17</v>
      </c>
    </row>
    <row r="1999" spans="1:6" x14ac:dyDescent="0.2">
      <c r="A1999">
        <v>502</v>
      </c>
      <c r="B1999">
        <v>2007</v>
      </c>
      <c r="C1999">
        <v>3</v>
      </c>
      <c r="D1999">
        <v>8</v>
      </c>
      <c r="E1999" t="s">
        <v>17</v>
      </c>
      <c r="F1999" t="s">
        <v>17</v>
      </c>
    </row>
    <row r="2000" spans="1:6" x14ac:dyDescent="0.2">
      <c r="A2000">
        <v>502</v>
      </c>
      <c r="B2000">
        <v>2007</v>
      </c>
      <c r="C2000">
        <v>3</v>
      </c>
      <c r="D2000">
        <v>9</v>
      </c>
      <c r="E2000" t="s">
        <v>17</v>
      </c>
      <c r="F2000" t="s">
        <v>17</v>
      </c>
    </row>
    <row r="2001" spans="1:6" x14ac:dyDescent="0.2">
      <c r="A2001">
        <v>502</v>
      </c>
      <c r="B2001">
        <v>2007</v>
      </c>
      <c r="C2001">
        <v>3</v>
      </c>
      <c r="D2001">
        <v>10</v>
      </c>
      <c r="E2001" t="s">
        <v>17</v>
      </c>
      <c r="F2001" t="s">
        <v>17</v>
      </c>
    </row>
    <row r="2002" spans="1:6" x14ac:dyDescent="0.2">
      <c r="A2002">
        <v>502</v>
      </c>
      <c r="B2002">
        <v>2007</v>
      </c>
      <c r="C2002">
        <v>3</v>
      </c>
      <c r="D2002">
        <v>11</v>
      </c>
      <c r="E2002" t="s">
        <v>17</v>
      </c>
      <c r="F2002" t="s">
        <v>17</v>
      </c>
    </row>
    <row r="2003" spans="1:6" x14ac:dyDescent="0.2">
      <c r="A2003">
        <v>502</v>
      </c>
      <c r="B2003">
        <v>2007</v>
      </c>
      <c r="C2003">
        <v>3</v>
      </c>
      <c r="D2003">
        <v>12</v>
      </c>
      <c r="E2003" t="s">
        <v>17</v>
      </c>
      <c r="F2003" t="s">
        <v>17</v>
      </c>
    </row>
    <row r="2004" spans="1:6" x14ac:dyDescent="0.2">
      <c r="A2004">
        <v>502</v>
      </c>
      <c r="B2004">
        <v>2007</v>
      </c>
      <c r="C2004">
        <v>3</v>
      </c>
      <c r="D2004">
        <v>13</v>
      </c>
      <c r="E2004" t="s">
        <v>17</v>
      </c>
      <c r="F2004" t="s">
        <v>17</v>
      </c>
    </row>
    <row r="2005" spans="1:6" x14ac:dyDescent="0.2">
      <c r="A2005">
        <v>502</v>
      </c>
      <c r="B2005">
        <v>2007</v>
      </c>
      <c r="C2005">
        <v>3</v>
      </c>
      <c r="D2005">
        <v>14</v>
      </c>
      <c r="E2005" t="s">
        <v>17</v>
      </c>
      <c r="F2005" t="s">
        <v>17</v>
      </c>
    </row>
    <row r="2006" spans="1:6" x14ac:dyDescent="0.2">
      <c r="A2006">
        <v>502</v>
      </c>
      <c r="B2006">
        <v>2007</v>
      </c>
      <c r="C2006">
        <v>4</v>
      </c>
      <c r="D2006">
        <v>1</v>
      </c>
      <c r="E2006">
        <v>33.957653333333333</v>
      </c>
      <c r="F2006">
        <f t="shared" si="31"/>
        <v>2.2819543040000001</v>
      </c>
    </row>
    <row r="2007" spans="1:6" x14ac:dyDescent="0.2">
      <c r="A2007">
        <v>502</v>
      </c>
      <c r="B2007">
        <v>2007</v>
      </c>
      <c r="C2007">
        <v>4</v>
      </c>
      <c r="D2007">
        <v>2</v>
      </c>
      <c r="E2007">
        <v>40.695398333333337</v>
      </c>
      <c r="F2007">
        <f t="shared" si="31"/>
        <v>2.7347307680000008</v>
      </c>
    </row>
    <row r="2008" spans="1:6" x14ac:dyDescent="0.2">
      <c r="A2008">
        <v>502</v>
      </c>
      <c r="B2008">
        <v>2007</v>
      </c>
      <c r="C2008">
        <v>4</v>
      </c>
      <c r="D2008">
        <v>3</v>
      </c>
      <c r="E2008">
        <v>47.280508333333337</v>
      </c>
      <c r="F2008">
        <f t="shared" si="31"/>
        <v>3.1772501600000007</v>
      </c>
    </row>
    <row r="2009" spans="1:6" x14ac:dyDescent="0.2">
      <c r="A2009">
        <v>502</v>
      </c>
      <c r="B2009">
        <v>2007</v>
      </c>
      <c r="C2009">
        <v>4</v>
      </c>
      <c r="D2009">
        <v>4</v>
      </c>
      <c r="E2009">
        <v>52.608196666666664</v>
      </c>
      <c r="F2009">
        <f t="shared" si="31"/>
        <v>3.5352708160000001</v>
      </c>
    </row>
    <row r="2010" spans="1:6" x14ac:dyDescent="0.2">
      <c r="A2010">
        <v>502</v>
      </c>
      <c r="B2010">
        <v>2007</v>
      </c>
      <c r="C2010">
        <v>4</v>
      </c>
      <c r="D2010">
        <v>5</v>
      </c>
      <c r="E2010">
        <v>46.386503333333344</v>
      </c>
      <c r="F2010">
        <f t="shared" si="31"/>
        <v>3.1171730240000004</v>
      </c>
    </row>
    <row r="2011" spans="1:6" x14ac:dyDescent="0.2">
      <c r="A2011">
        <v>502</v>
      </c>
      <c r="B2011">
        <v>2007</v>
      </c>
      <c r="C2011">
        <v>4</v>
      </c>
      <c r="D2011">
        <v>6</v>
      </c>
      <c r="E2011" t="s">
        <v>17</v>
      </c>
      <c r="F2011" t="s">
        <v>17</v>
      </c>
    </row>
    <row r="2012" spans="1:6" x14ac:dyDescent="0.2">
      <c r="A2012">
        <v>502</v>
      </c>
      <c r="B2012">
        <v>2007</v>
      </c>
      <c r="C2012">
        <v>4</v>
      </c>
      <c r="D2012">
        <v>7</v>
      </c>
      <c r="E2012" t="s">
        <v>17</v>
      </c>
      <c r="F2012" t="s">
        <v>17</v>
      </c>
    </row>
    <row r="2013" spans="1:6" x14ac:dyDescent="0.2">
      <c r="A2013">
        <v>502</v>
      </c>
      <c r="B2013">
        <v>2007</v>
      </c>
      <c r="C2013">
        <v>4</v>
      </c>
      <c r="D2013">
        <v>8</v>
      </c>
      <c r="E2013" t="s">
        <v>17</v>
      </c>
      <c r="F2013" t="s">
        <v>17</v>
      </c>
    </row>
    <row r="2014" spans="1:6" x14ac:dyDescent="0.2">
      <c r="A2014">
        <v>502</v>
      </c>
      <c r="B2014">
        <v>2007</v>
      </c>
      <c r="C2014">
        <v>4</v>
      </c>
      <c r="D2014">
        <v>9</v>
      </c>
      <c r="E2014" t="s">
        <v>17</v>
      </c>
      <c r="F2014" t="s">
        <v>17</v>
      </c>
    </row>
    <row r="2015" spans="1:6" x14ac:dyDescent="0.2">
      <c r="A2015">
        <v>502</v>
      </c>
      <c r="B2015">
        <v>2007</v>
      </c>
      <c r="C2015">
        <v>4</v>
      </c>
      <c r="D2015">
        <v>10</v>
      </c>
      <c r="E2015" t="s">
        <v>17</v>
      </c>
      <c r="F2015" t="s">
        <v>17</v>
      </c>
    </row>
    <row r="2016" spans="1:6" x14ac:dyDescent="0.2">
      <c r="A2016">
        <v>502</v>
      </c>
      <c r="B2016">
        <v>2007</v>
      </c>
      <c r="C2016">
        <v>4</v>
      </c>
      <c r="D2016">
        <v>11</v>
      </c>
      <c r="E2016" t="s">
        <v>17</v>
      </c>
      <c r="F2016" t="s">
        <v>17</v>
      </c>
    </row>
    <row r="2017" spans="1:6" x14ac:dyDescent="0.2">
      <c r="A2017">
        <v>502</v>
      </c>
      <c r="B2017">
        <v>2007</v>
      </c>
      <c r="C2017">
        <v>4</v>
      </c>
      <c r="D2017">
        <v>12</v>
      </c>
      <c r="E2017" t="s">
        <v>17</v>
      </c>
      <c r="F2017" t="s">
        <v>17</v>
      </c>
    </row>
    <row r="2018" spans="1:6" x14ac:dyDescent="0.2">
      <c r="A2018">
        <v>502</v>
      </c>
      <c r="B2018">
        <v>2007</v>
      </c>
      <c r="C2018">
        <v>4</v>
      </c>
      <c r="D2018">
        <v>13</v>
      </c>
      <c r="E2018" t="s">
        <v>17</v>
      </c>
      <c r="F2018" t="s">
        <v>17</v>
      </c>
    </row>
    <row r="2019" spans="1:6" x14ac:dyDescent="0.2">
      <c r="A2019">
        <v>502</v>
      </c>
      <c r="B2019">
        <v>2007</v>
      </c>
      <c r="C2019">
        <v>4</v>
      </c>
      <c r="D2019">
        <v>14</v>
      </c>
      <c r="E2019" t="s">
        <v>17</v>
      </c>
      <c r="F2019" t="s">
        <v>17</v>
      </c>
    </row>
    <row r="2020" spans="1:6" x14ac:dyDescent="0.2">
      <c r="A2020">
        <v>502</v>
      </c>
      <c r="B2020">
        <v>2008</v>
      </c>
      <c r="C2020">
        <v>1</v>
      </c>
      <c r="D2020">
        <v>1</v>
      </c>
      <c r="E2020">
        <v>39.478870270124993</v>
      </c>
      <c r="F2020">
        <f t="shared" si="31"/>
        <v>2.6529800821523999</v>
      </c>
    </row>
    <row r="2021" spans="1:6" x14ac:dyDescent="0.2">
      <c r="A2021">
        <v>502</v>
      </c>
      <c r="B2021">
        <v>2008</v>
      </c>
      <c r="C2021">
        <v>1</v>
      </c>
      <c r="D2021">
        <v>2</v>
      </c>
      <c r="E2021">
        <v>32.362660605000002</v>
      </c>
      <c r="F2021">
        <f t="shared" si="31"/>
        <v>2.1747707926560005</v>
      </c>
    </row>
    <row r="2022" spans="1:6" x14ac:dyDescent="0.2">
      <c r="A2022">
        <v>502</v>
      </c>
      <c r="B2022">
        <v>2008</v>
      </c>
      <c r="C2022">
        <v>1</v>
      </c>
      <c r="D2022">
        <v>3</v>
      </c>
      <c r="E2022">
        <v>54.159691634812496</v>
      </c>
      <c r="F2022">
        <f t="shared" si="31"/>
        <v>3.6395312778594002</v>
      </c>
    </row>
    <row r="2023" spans="1:6" x14ac:dyDescent="0.2">
      <c r="A2023">
        <v>502</v>
      </c>
      <c r="B2023">
        <v>2008</v>
      </c>
      <c r="C2023">
        <v>1</v>
      </c>
      <c r="D2023">
        <v>4</v>
      </c>
      <c r="E2023">
        <v>60.857683132950001</v>
      </c>
      <c r="F2023">
        <f t="shared" si="31"/>
        <v>4.0896363065342403</v>
      </c>
    </row>
    <row r="2024" spans="1:6" x14ac:dyDescent="0.2">
      <c r="A2024">
        <v>502</v>
      </c>
      <c r="B2024">
        <v>2008</v>
      </c>
      <c r="C2024">
        <v>1</v>
      </c>
      <c r="D2024">
        <v>5</v>
      </c>
      <c r="E2024">
        <v>77.020953836062517</v>
      </c>
      <c r="F2024">
        <f t="shared" si="31"/>
        <v>5.1758080977834018</v>
      </c>
    </row>
    <row r="2025" spans="1:6" x14ac:dyDescent="0.2">
      <c r="A2025">
        <v>502</v>
      </c>
      <c r="B2025">
        <v>2008</v>
      </c>
      <c r="C2025">
        <v>1</v>
      </c>
      <c r="D2025">
        <v>6</v>
      </c>
      <c r="E2025">
        <v>88.462471529024995</v>
      </c>
      <c r="F2025">
        <f t="shared" si="31"/>
        <v>5.9446780867504803</v>
      </c>
    </row>
    <row r="2026" spans="1:6" x14ac:dyDescent="0.2">
      <c r="A2026">
        <v>502</v>
      </c>
      <c r="B2026">
        <v>2008</v>
      </c>
      <c r="C2026">
        <v>1</v>
      </c>
      <c r="D2026">
        <v>7</v>
      </c>
      <c r="E2026">
        <v>87.948338865749989</v>
      </c>
      <c r="F2026">
        <f t="shared" si="31"/>
        <v>5.9101283717784003</v>
      </c>
    </row>
    <row r="2027" spans="1:6" x14ac:dyDescent="0.2">
      <c r="A2027">
        <v>502</v>
      </c>
      <c r="B2027">
        <v>2008</v>
      </c>
      <c r="C2027">
        <v>1</v>
      </c>
      <c r="D2027">
        <v>8</v>
      </c>
      <c r="E2027">
        <v>69.261203441512478</v>
      </c>
      <c r="F2027">
        <f t="shared" si="31"/>
        <v>4.6543528712696389</v>
      </c>
    </row>
    <row r="2028" spans="1:6" x14ac:dyDescent="0.2">
      <c r="A2028">
        <v>502</v>
      </c>
      <c r="B2028">
        <v>2008</v>
      </c>
      <c r="C2028">
        <v>1</v>
      </c>
      <c r="D2028">
        <v>9</v>
      </c>
      <c r="E2028">
        <v>72.296397508500007</v>
      </c>
      <c r="F2028">
        <f t="shared" si="31"/>
        <v>4.8583179125712013</v>
      </c>
    </row>
    <row r="2029" spans="1:6" x14ac:dyDescent="0.2">
      <c r="A2029">
        <v>502</v>
      </c>
      <c r="B2029">
        <v>2008</v>
      </c>
      <c r="C2029">
        <v>1</v>
      </c>
      <c r="D2029">
        <v>10</v>
      </c>
      <c r="E2029">
        <v>76.902705928124988</v>
      </c>
      <c r="F2029">
        <f t="shared" si="31"/>
        <v>5.1678618383699995</v>
      </c>
    </row>
    <row r="2030" spans="1:6" x14ac:dyDescent="0.2">
      <c r="A2030">
        <v>502</v>
      </c>
      <c r="B2030">
        <v>2008</v>
      </c>
      <c r="C2030">
        <v>1</v>
      </c>
      <c r="D2030">
        <v>11</v>
      </c>
      <c r="E2030">
        <v>86.756698256250004</v>
      </c>
      <c r="F2030">
        <f t="shared" si="31"/>
        <v>5.8300501228200012</v>
      </c>
    </row>
    <row r="2031" spans="1:6" x14ac:dyDescent="0.2">
      <c r="A2031">
        <v>502</v>
      </c>
      <c r="B2031">
        <v>2008</v>
      </c>
      <c r="C2031">
        <v>1</v>
      </c>
      <c r="D2031">
        <v>12</v>
      </c>
      <c r="E2031">
        <v>86.559618409687516</v>
      </c>
      <c r="F2031">
        <f t="shared" si="31"/>
        <v>5.8168063571310009</v>
      </c>
    </row>
    <row r="2032" spans="1:6" x14ac:dyDescent="0.2">
      <c r="A2032">
        <v>502</v>
      </c>
      <c r="B2032">
        <v>2008</v>
      </c>
      <c r="C2032">
        <v>1</v>
      </c>
      <c r="D2032">
        <v>13</v>
      </c>
      <c r="E2032">
        <v>86.381139919593764</v>
      </c>
      <c r="F2032">
        <f t="shared" si="31"/>
        <v>5.8048126025967015</v>
      </c>
    </row>
    <row r="2033" spans="1:6" x14ac:dyDescent="0.2">
      <c r="A2033">
        <v>502</v>
      </c>
      <c r="B2033">
        <v>2008</v>
      </c>
      <c r="C2033">
        <v>1</v>
      </c>
      <c r="D2033">
        <v>14</v>
      </c>
      <c r="E2033">
        <v>75.759642818062503</v>
      </c>
      <c r="F2033">
        <f t="shared" si="31"/>
        <v>5.091047997373801</v>
      </c>
    </row>
    <row r="2034" spans="1:6" x14ac:dyDescent="0.2">
      <c r="A2034">
        <v>502</v>
      </c>
      <c r="B2034">
        <v>2008</v>
      </c>
      <c r="C2034">
        <v>2</v>
      </c>
      <c r="D2034">
        <v>1</v>
      </c>
      <c r="E2034">
        <v>39.004438054725</v>
      </c>
      <c r="F2034">
        <f t="shared" si="31"/>
        <v>2.6210982372775202</v>
      </c>
    </row>
    <row r="2035" spans="1:6" x14ac:dyDescent="0.2">
      <c r="A2035">
        <v>502</v>
      </c>
      <c r="B2035">
        <v>2008</v>
      </c>
      <c r="C2035">
        <v>2</v>
      </c>
      <c r="D2035">
        <v>2</v>
      </c>
      <c r="E2035">
        <v>39.554476182375012</v>
      </c>
      <c r="F2035">
        <f t="shared" si="31"/>
        <v>2.6580607994556011</v>
      </c>
    </row>
    <row r="2036" spans="1:6" x14ac:dyDescent="0.2">
      <c r="A2036">
        <v>502</v>
      </c>
      <c r="B2036">
        <v>2008</v>
      </c>
      <c r="C2036">
        <v>2</v>
      </c>
      <c r="D2036">
        <v>3</v>
      </c>
      <c r="E2036">
        <v>54.514435358625001</v>
      </c>
      <c r="F2036">
        <f t="shared" si="31"/>
        <v>3.663370056099601</v>
      </c>
    </row>
    <row r="2037" spans="1:6" x14ac:dyDescent="0.2">
      <c r="A2037">
        <v>502</v>
      </c>
      <c r="B2037">
        <v>2008</v>
      </c>
      <c r="C2037">
        <v>2</v>
      </c>
      <c r="D2037">
        <v>4</v>
      </c>
      <c r="E2037">
        <v>55.564156287956251</v>
      </c>
      <c r="F2037">
        <f t="shared" si="31"/>
        <v>3.7339113025506605</v>
      </c>
    </row>
    <row r="2038" spans="1:6" x14ac:dyDescent="0.2">
      <c r="A2038">
        <v>502</v>
      </c>
      <c r="B2038">
        <v>2008</v>
      </c>
      <c r="C2038">
        <v>2</v>
      </c>
      <c r="D2038">
        <v>5</v>
      </c>
      <c r="E2038">
        <v>79.480816268906239</v>
      </c>
      <c r="F2038">
        <f t="shared" si="31"/>
        <v>5.3411108532705001</v>
      </c>
    </row>
    <row r="2039" spans="1:6" x14ac:dyDescent="0.2">
      <c r="A2039">
        <v>502</v>
      </c>
      <c r="B2039">
        <v>2008</v>
      </c>
      <c r="C2039">
        <v>2</v>
      </c>
      <c r="D2039">
        <v>6</v>
      </c>
      <c r="E2039">
        <v>85.345448672549992</v>
      </c>
      <c r="F2039">
        <f t="shared" si="31"/>
        <v>5.7352141507953602</v>
      </c>
    </row>
    <row r="2040" spans="1:6" x14ac:dyDescent="0.2">
      <c r="A2040">
        <v>502</v>
      </c>
      <c r="B2040">
        <v>2008</v>
      </c>
      <c r="C2040">
        <v>2</v>
      </c>
      <c r="D2040">
        <v>7</v>
      </c>
      <c r="E2040">
        <v>87.840637412343739</v>
      </c>
      <c r="F2040">
        <f t="shared" si="31"/>
        <v>5.902890834109499</v>
      </c>
    </row>
    <row r="2041" spans="1:6" x14ac:dyDescent="0.2">
      <c r="A2041">
        <v>502</v>
      </c>
      <c r="B2041">
        <v>2008</v>
      </c>
      <c r="C2041">
        <v>2</v>
      </c>
      <c r="D2041">
        <v>8</v>
      </c>
      <c r="E2041">
        <v>82.317577572450006</v>
      </c>
      <c r="F2041">
        <f t="shared" si="31"/>
        <v>5.5317412128686403</v>
      </c>
    </row>
    <row r="2042" spans="1:6" x14ac:dyDescent="0.2">
      <c r="A2042">
        <v>502</v>
      </c>
      <c r="B2042">
        <v>2008</v>
      </c>
      <c r="C2042">
        <v>2</v>
      </c>
      <c r="D2042">
        <v>9</v>
      </c>
      <c r="E2042">
        <v>78.846516015299997</v>
      </c>
      <c r="F2042">
        <f t="shared" si="31"/>
        <v>5.2984858762281597</v>
      </c>
    </row>
    <row r="2043" spans="1:6" x14ac:dyDescent="0.2">
      <c r="A2043">
        <v>502</v>
      </c>
      <c r="B2043">
        <v>2008</v>
      </c>
      <c r="C2043">
        <v>2</v>
      </c>
      <c r="D2043">
        <v>10</v>
      </c>
      <c r="E2043">
        <v>86.452052647949998</v>
      </c>
      <c r="F2043">
        <f t="shared" si="31"/>
        <v>5.8095779379422403</v>
      </c>
    </row>
    <row r="2044" spans="1:6" x14ac:dyDescent="0.2">
      <c r="A2044">
        <v>502</v>
      </c>
      <c r="B2044">
        <v>2008</v>
      </c>
      <c r="C2044">
        <v>2</v>
      </c>
      <c r="D2044">
        <v>11</v>
      </c>
      <c r="E2044">
        <v>86.255172882449997</v>
      </c>
      <c r="F2044">
        <f t="shared" si="31"/>
        <v>5.7963476177006399</v>
      </c>
    </row>
    <row r="2045" spans="1:6" x14ac:dyDescent="0.2">
      <c r="A2045">
        <v>502</v>
      </c>
      <c r="B2045">
        <v>2008</v>
      </c>
      <c r="C2045">
        <v>2</v>
      </c>
      <c r="D2045">
        <v>12</v>
      </c>
      <c r="E2045">
        <v>84.995142383249984</v>
      </c>
      <c r="F2045">
        <f t="shared" si="31"/>
        <v>5.7116735681543993</v>
      </c>
    </row>
    <row r="2046" spans="1:6" x14ac:dyDescent="0.2">
      <c r="A2046">
        <v>502</v>
      </c>
      <c r="B2046">
        <v>2008</v>
      </c>
      <c r="C2046">
        <v>2</v>
      </c>
      <c r="D2046">
        <v>13</v>
      </c>
      <c r="E2046">
        <v>90.271520098650001</v>
      </c>
      <c r="F2046">
        <f t="shared" si="31"/>
        <v>6.0662461506292811</v>
      </c>
    </row>
    <row r="2047" spans="1:6" x14ac:dyDescent="0.2">
      <c r="A2047">
        <v>502</v>
      </c>
      <c r="B2047">
        <v>2008</v>
      </c>
      <c r="C2047">
        <v>2</v>
      </c>
      <c r="D2047">
        <v>14</v>
      </c>
      <c r="E2047">
        <v>87.347937795937483</v>
      </c>
      <c r="F2047">
        <f t="shared" si="31"/>
        <v>5.8697814198869995</v>
      </c>
    </row>
    <row r="2048" spans="1:6" x14ac:dyDescent="0.2">
      <c r="A2048">
        <v>502</v>
      </c>
      <c r="B2048">
        <v>2008</v>
      </c>
      <c r="C2048">
        <v>3</v>
      </c>
      <c r="D2048">
        <v>1</v>
      </c>
      <c r="E2048">
        <v>35.035107705674996</v>
      </c>
      <c r="F2048">
        <f t="shared" si="31"/>
        <v>2.3543592378213596</v>
      </c>
    </row>
    <row r="2049" spans="1:6" x14ac:dyDescent="0.2">
      <c r="A2049">
        <v>502</v>
      </c>
      <c r="B2049">
        <v>2008</v>
      </c>
      <c r="C2049">
        <v>3</v>
      </c>
      <c r="D2049">
        <v>2</v>
      </c>
      <c r="E2049">
        <v>49.232695470750009</v>
      </c>
      <c r="F2049">
        <f t="shared" si="31"/>
        <v>3.3084371356344007</v>
      </c>
    </row>
    <row r="2050" spans="1:6" x14ac:dyDescent="0.2">
      <c r="A2050">
        <v>502</v>
      </c>
      <c r="B2050">
        <v>2008</v>
      </c>
      <c r="C2050">
        <v>3</v>
      </c>
      <c r="D2050">
        <v>3</v>
      </c>
      <c r="E2050">
        <v>62.629601022449997</v>
      </c>
      <c r="F2050">
        <f t="shared" si="31"/>
        <v>4.2087091887086405</v>
      </c>
    </row>
    <row r="2051" spans="1:6" x14ac:dyDescent="0.2">
      <c r="A2051">
        <v>502</v>
      </c>
      <c r="B2051">
        <v>2008</v>
      </c>
      <c r="C2051">
        <v>3</v>
      </c>
      <c r="D2051">
        <v>4</v>
      </c>
      <c r="E2051">
        <v>78.371685811237512</v>
      </c>
      <c r="F2051">
        <f t="shared" si="31"/>
        <v>5.2665772865151608</v>
      </c>
    </row>
    <row r="2052" spans="1:6" x14ac:dyDescent="0.2">
      <c r="A2052">
        <v>502</v>
      </c>
      <c r="B2052">
        <v>2008</v>
      </c>
      <c r="C2052">
        <v>3</v>
      </c>
      <c r="D2052">
        <v>5</v>
      </c>
      <c r="E2052">
        <v>82.755977371031264</v>
      </c>
      <c r="F2052">
        <f t="shared" si="31"/>
        <v>5.5612016793333012</v>
      </c>
    </row>
    <row r="2053" spans="1:6" x14ac:dyDescent="0.2">
      <c r="A2053">
        <v>502</v>
      </c>
      <c r="B2053">
        <v>2008</v>
      </c>
      <c r="C2053">
        <v>3</v>
      </c>
      <c r="D2053">
        <v>6</v>
      </c>
      <c r="E2053">
        <v>85.24778948028748</v>
      </c>
      <c r="F2053">
        <f t="shared" ref="F2053:F2116" si="32">(E2053*60*1.12)/1000</f>
        <v>5.7286514530753188</v>
      </c>
    </row>
    <row r="2054" spans="1:6" x14ac:dyDescent="0.2">
      <c r="A2054">
        <v>502</v>
      </c>
      <c r="B2054">
        <v>2008</v>
      </c>
      <c r="C2054">
        <v>3</v>
      </c>
      <c r="D2054">
        <v>7</v>
      </c>
      <c r="E2054">
        <v>90.822783442049996</v>
      </c>
      <c r="F2054">
        <f t="shared" si="32"/>
        <v>6.1032910473057598</v>
      </c>
    </row>
    <row r="2055" spans="1:6" x14ac:dyDescent="0.2">
      <c r="A2055">
        <v>502</v>
      </c>
      <c r="B2055">
        <v>2008</v>
      </c>
      <c r="C2055">
        <v>3</v>
      </c>
      <c r="D2055">
        <v>8</v>
      </c>
      <c r="E2055">
        <v>76.059647276250004</v>
      </c>
      <c r="F2055">
        <f t="shared" si="32"/>
        <v>5.1112082969640005</v>
      </c>
    </row>
    <row r="2056" spans="1:6" x14ac:dyDescent="0.2">
      <c r="A2056">
        <v>502</v>
      </c>
      <c r="B2056">
        <v>2008</v>
      </c>
      <c r="C2056">
        <v>3</v>
      </c>
      <c r="D2056">
        <v>9</v>
      </c>
      <c r="E2056">
        <v>38.044866739274994</v>
      </c>
      <c r="F2056">
        <f t="shared" si="32"/>
        <v>2.5566150448792802</v>
      </c>
    </row>
    <row r="2057" spans="1:6" x14ac:dyDescent="0.2">
      <c r="A2057">
        <v>502</v>
      </c>
      <c r="B2057">
        <v>2008</v>
      </c>
      <c r="C2057">
        <v>3</v>
      </c>
      <c r="D2057">
        <v>10</v>
      </c>
      <c r="E2057">
        <v>84.78589979062501</v>
      </c>
      <c r="F2057">
        <f t="shared" si="32"/>
        <v>5.6976124659300016</v>
      </c>
    </row>
    <row r="2058" spans="1:6" x14ac:dyDescent="0.2">
      <c r="A2058">
        <v>502</v>
      </c>
      <c r="B2058">
        <v>2008</v>
      </c>
      <c r="C2058">
        <v>3</v>
      </c>
      <c r="D2058">
        <v>11</v>
      </c>
      <c r="E2058">
        <v>87.31832361615001</v>
      </c>
      <c r="F2058">
        <f t="shared" si="32"/>
        <v>5.8677913470052809</v>
      </c>
    </row>
    <row r="2059" spans="1:6" x14ac:dyDescent="0.2">
      <c r="A2059">
        <v>502</v>
      </c>
      <c r="B2059">
        <v>2008</v>
      </c>
      <c r="C2059">
        <v>3</v>
      </c>
      <c r="D2059">
        <v>12</v>
      </c>
      <c r="E2059">
        <v>84.78589979062501</v>
      </c>
      <c r="F2059">
        <f t="shared" si="32"/>
        <v>5.6976124659300016</v>
      </c>
    </row>
    <row r="2060" spans="1:6" x14ac:dyDescent="0.2">
      <c r="A2060">
        <v>502</v>
      </c>
      <c r="B2060">
        <v>2008</v>
      </c>
      <c r="C2060">
        <v>3</v>
      </c>
      <c r="D2060">
        <v>13</v>
      </c>
      <c r="E2060">
        <v>88.096841212875006</v>
      </c>
      <c r="F2060">
        <f t="shared" si="32"/>
        <v>5.9201077295052009</v>
      </c>
    </row>
    <row r="2061" spans="1:6" x14ac:dyDescent="0.2">
      <c r="A2061">
        <v>502</v>
      </c>
      <c r="B2061">
        <v>2008</v>
      </c>
      <c r="C2061">
        <v>3</v>
      </c>
      <c r="D2061">
        <v>14</v>
      </c>
      <c r="E2061">
        <v>86.874946164187506</v>
      </c>
      <c r="F2061">
        <f t="shared" si="32"/>
        <v>5.8379963822334</v>
      </c>
    </row>
    <row r="2062" spans="1:6" x14ac:dyDescent="0.2">
      <c r="A2062">
        <v>502</v>
      </c>
      <c r="B2062">
        <v>2008</v>
      </c>
      <c r="C2062">
        <v>4</v>
      </c>
      <c r="D2062">
        <v>1</v>
      </c>
      <c r="E2062">
        <v>40.388198682975002</v>
      </c>
      <c r="F2062">
        <f t="shared" si="32"/>
        <v>2.7140869514959203</v>
      </c>
    </row>
    <row r="2063" spans="1:6" x14ac:dyDescent="0.2">
      <c r="A2063">
        <v>502</v>
      </c>
      <c r="B2063">
        <v>2008</v>
      </c>
      <c r="C2063">
        <v>4</v>
      </c>
      <c r="D2063">
        <v>2</v>
      </c>
      <c r="E2063">
        <v>47.980630380375004</v>
      </c>
      <c r="F2063">
        <f t="shared" si="32"/>
        <v>3.2242983615612006</v>
      </c>
    </row>
    <row r="2064" spans="1:6" x14ac:dyDescent="0.2">
      <c r="A2064">
        <v>502</v>
      </c>
      <c r="B2064">
        <v>2008</v>
      </c>
      <c r="C2064">
        <v>4</v>
      </c>
      <c r="D2064">
        <v>3</v>
      </c>
      <c r="E2064">
        <v>52.279605557850005</v>
      </c>
      <c r="F2064">
        <f t="shared" si="32"/>
        <v>3.5131894934875207</v>
      </c>
    </row>
    <row r="2065" spans="1:6" x14ac:dyDescent="0.2">
      <c r="A2065">
        <v>502</v>
      </c>
      <c r="B2065">
        <v>2008</v>
      </c>
      <c r="C2065">
        <v>4</v>
      </c>
      <c r="D2065">
        <v>4</v>
      </c>
      <c r="E2065">
        <v>82.534145314499995</v>
      </c>
      <c r="F2065">
        <f t="shared" si="32"/>
        <v>5.5462945651344011</v>
      </c>
    </row>
    <row r="2066" spans="1:6" x14ac:dyDescent="0.2">
      <c r="A2066">
        <v>502</v>
      </c>
      <c r="B2066">
        <v>2008</v>
      </c>
      <c r="C2066">
        <v>4</v>
      </c>
      <c r="D2066">
        <v>5</v>
      </c>
      <c r="E2066">
        <v>87.869586959549991</v>
      </c>
      <c r="F2066">
        <f t="shared" si="32"/>
        <v>5.9048362436817605</v>
      </c>
    </row>
    <row r="2067" spans="1:6" x14ac:dyDescent="0.2">
      <c r="A2067">
        <v>502</v>
      </c>
      <c r="B2067">
        <v>2008</v>
      </c>
      <c r="C2067">
        <v>4</v>
      </c>
      <c r="D2067">
        <v>6</v>
      </c>
      <c r="E2067">
        <v>88.16490660780002</v>
      </c>
      <c r="F2067">
        <f t="shared" si="32"/>
        <v>5.9246817240441612</v>
      </c>
    </row>
    <row r="2068" spans="1:6" x14ac:dyDescent="0.2">
      <c r="A2068">
        <v>502</v>
      </c>
      <c r="B2068">
        <v>2008</v>
      </c>
      <c r="C2068">
        <v>4</v>
      </c>
      <c r="D2068">
        <v>7</v>
      </c>
      <c r="E2068">
        <v>86.686952180400013</v>
      </c>
      <c r="F2068">
        <f t="shared" si="32"/>
        <v>5.825363186522881</v>
      </c>
    </row>
    <row r="2069" spans="1:6" x14ac:dyDescent="0.2">
      <c r="A2069">
        <v>502</v>
      </c>
      <c r="B2069">
        <v>2008</v>
      </c>
      <c r="C2069">
        <v>4</v>
      </c>
      <c r="D2069">
        <v>8</v>
      </c>
      <c r="E2069">
        <v>79.11781028394374</v>
      </c>
      <c r="F2069">
        <f t="shared" si="32"/>
        <v>5.3167168510810194</v>
      </c>
    </row>
    <row r="2070" spans="1:6" x14ac:dyDescent="0.2">
      <c r="A2070">
        <v>502</v>
      </c>
      <c r="B2070">
        <v>2008</v>
      </c>
      <c r="C2070">
        <v>4</v>
      </c>
      <c r="D2070">
        <v>9</v>
      </c>
      <c r="E2070">
        <v>82.317577572450006</v>
      </c>
      <c r="F2070">
        <f t="shared" si="32"/>
        <v>5.5317412128686403</v>
      </c>
    </row>
    <row r="2071" spans="1:6" x14ac:dyDescent="0.2">
      <c r="A2071">
        <v>502</v>
      </c>
      <c r="B2071">
        <v>2008</v>
      </c>
      <c r="C2071">
        <v>4</v>
      </c>
      <c r="D2071">
        <v>10</v>
      </c>
      <c r="E2071">
        <v>89.732603939343761</v>
      </c>
      <c r="F2071">
        <f t="shared" si="32"/>
        <v>6.0300309847239015</v>
      </c>
    </row>
    <row r="2072" spans="1:6" x14ac:dyDescent="0.2">
      <c r="A2072">
        <v>502</v>
      </c>
      <c r="B2072">
        <v>2008</v>
      </c>
      <c r="C2072">
        <v>4</v>
      </c>
      <c r="D2072">
        <v>11</v>
      </c>
      <c r="E2072">
        <v>84.036996373687487</v>
      </c>
      <c r="F2072">
        <f t="shared" si="32"/>
        <v>5.6472861563117993</v>
      </c>
    </row>
    <row r="2073" spans="1:6" x14ac:dyDescent="0.2">
      <c r="A2073">
        <v>502</v>
      </c>
      <c r="B2073">
        <v>2008</v>
      </c>
      <c r="C2073">
        <v>4</v>
      </c>
      <c r="D2073">
        <v>12</v>
      </c>
      <c r="E2073">
        <v>80.312187273656235</v>
      </c>
      <c r="F2073">
        <f t="shared" si="32"/>
        <v>5.3969789847896994</v>
      </c>
    </row>
    <row r="2074" spans="1:6" x14ac:dyDescent="0.2">
      <c r="A2074">
        <v>502</v>
      </c>
      <c r="B2074">
        <v>2008</v>
      </c>
      <c r="C2074">
        <v>4</v>
      </c>
      <c r="D2074">
        <v>13</v>
      </c>
      <c r="E2074">
        <v>89.850851847281248</v>
      </c>
      <c r="F2074">
        <f t="shared" si="32"/>
        <v>6.0379772441372994</v>
      </c>
    </row>
    <row r="2075" spans="1:6" x14ac:dyDescent="0.2">
      <c r="A2075">
        <v>502</v>
      </c>
      <c r="B2075">
        <v>2008</v>
      </c>
      <c r="C2075">
        <v>4</v>
      </c>
      <c r="D2075">
        <v>14</v>
      </c>
      <c r="E2075">
        <v>81.94536568514998</v>
      </c>
      <c r="F2075">
        <f t="shared" si="32"/>
        <v>5.5067285740420795</v>
      </c>
    </row>
    <row r="2076" spans="1:6" x14ac:dyDescent="0.2">
      <c r="A2076">
        <v>502</v>
      </c>
      <c r="B2076">
        <v>2009</v>
      </c>
      <c r="C2076">
        <v>1</v>
      </c>
      <c r="D2076">
        <v>1</v>
      </c>
      <c r="E2076">
        <v>22.39</v>
      </c>
      <c r="F2076">
        <f t="shared" si="32"/>
        <v>1.5046080000000002</v>
      </c>
    </row>
    <row r="2077" spans="1:6" x14ac:dyDescent="0.2">
      <c r="A2077">
        <v>502</v>
      </c>
      <c r="B2077">
        <v>2009</v>
      </c>
      <c r="C2077">
        <v>1</v>
      </c>
      <c r="D2077">
        <v>2</v>
      </c>
      <c r="E2077">
        <v>20.91</v>
      </c>
      <c r="F2077">
        <f t="shared" si="32"/>
        <v>1.405152</v>
      </c>
    </row>
    <row r="2078" spans="1:6" x14ac:dyDescent="0.2">
      <c r="A2078">
        <v>502</v>
      </c>
      <c r="B2078">
        <v>2009</v>
      </c>
      <c r="C2078">
        <v>1</v>
      </c>
      <c r="D2078">
        <v>3</v>
      </c>
      <c r="E2078">
        <v>21.24</v>
      </c>
      <c r="F2078">
        <f t="shared" si="32"/>
        <v>1.4273279999999999</v>
      </c>
    </row>
    <row r="2079" spans="1:6" x14ac:dyDescent="0.2">
      <c r="A2079">
        <v>502</v>
      </c>
      <c r="B2079">
        <v>2009</v>
      </c>
      <c r="C2079">
        <v>1</v>
      </c>
      <c r="D2079">
        <v>4</v>
      </c>
      <c r="E2079">
        <v>35.380000000000003</v>
      </c>
      <c r="F2079">
        <f t="shared" si="32"/>
        <v>2.3775360000000005</v>
      </c>
    </row>
    <row r="2080" spans="1:6" x14ac:dyDescent="0.2">
      <c r="A2080">
        <v>502</v>
      </c>
      <c r="B2080">
        <v>2009</v>
      </c>
      <c r="C2080">
        <v>1</v>
      </c>
      <c r="D2080">
        <v>5</v>
      </c>
      <c r="E2080">
        <v>35.909999999999997</v>
      </c>
      <c r="F2080">
        <f t="shared" si="32"/>
        <v>2.4131520000000002</v>
      </c>
    </row>
    <row r="2081" spans="1:6" x14ac:dyDescent="0.2">
      <c r="A2081">
        <v>502</v>
      </c>
      <c r="B2081">
        <v>2009</v>
      </c>
      <c r="C2081">
        <v>1</v>
      </c>
      <c r="D2081">
        <v>6</v>
      </c>
      <c r="E2081">
        <v>46.27</v>
      </c>
      <c r="F2081">
        <f t="shared" si="32"/>
        <v>3.1093440000000006</v>
      </c>
    </row>
    <row r="2082" spans="1:6" x14ac:dyDescent="0.2">
      <c r="A2082">
        <v>502</v>
      </c>
      <c r="B2082">
        <v>2009</v>
      </c>
      <c r="C2082">
        <v>1</v>
      </c>
      <c r="D2082">
        <v>7</v>
      </c>
      <c r="E2082">
        <v>62.36</v>
      </c>
      <c r="F2082">
        <f t="shared" si="32"/>
        <v>4.1905920000000005</v>
      </c>
    </row>
    <row r="2083" spans="1:6" x14ac:dyDescent="0.2">
      <c r="A2083">
        <v>502</v>
      </c>
      <c r="B2083">
        <v>2009</v>
      </c>
      <c r="C2083">
        <v>1</v>
      </c>
      <c r="D2083">
        <v>8</v>
      </c>
      <c r="E2083">
        <v>33.700000000000003</v>
      </c>
      <c r="F2083">
        <f t="shared" si="32"/>
        <v>2.2646400000000004</v>
      </c>
    </row>
    <row r="2084" spans="1:6" x14ac:dyDescent="0.2">
      <c r="A2084">
        <v>502</v>
      </c>
      <c r="B2084">
        <v>2009</v>
      </c>
      <c r="C2084">
        <v>1</v>
      </c>
      <c r="D2084">
        <v>9</v>
      </c>
      <c r="E2084">
        <v>42.49</v>
      </c>
      <c r="F2084">
        <f t="shared" si="32"/>
        <v>2.8553280000000005</v>
      </c>
    </row>
    <row r="2085" spans="1:6" x14ac:dyDescent="0.2">
      <c r="A2085">
        <v>502</v>
      </c>
      <c r="B2085">
        <v>2009</v>
      </c>
      <c r="C2085">
        <v>1</v>
      </c>
      <c r="D2085">
        <v>10</v>
      </c>
      <c r="E2085">
        <v>42.74</v>
      </c>
      <c r="F2085">
        <f t="shared" si="32"/>
        <v>2.872128</v>
      </c>
    </row>
    <row r="2086" spans="1:6" x14ac:dyDescent="0.2">
      <c r="A2086">
        <v>502</v>
      </c>
      <c r="B2086">
        <v>2009</v>
      </c>
      <c r="C2086">
        <v>1</v>
      </c>
      <c r="D2086">
        <v>11</v>
      </c>
      <c r="E2086">
        <v>45.79</v>
      </c>
      <c r="F2086">
        <f t="shared" si="32"/>
        <v>3.0770880000000003</v>
      </c>
    </row>
    <row r="2087" spans="1:6" x14ac:dyDescent="0.2">
      <c r="A2087">
        <v>502</v>
      </c>
      <c r="B2087">
        <v>2009</v>
      </c>
      <c r="C2087">
        <v>1</v>
      </c>
      <c r="D2087">
        <v>12</v>
      </c>
      <c r="E2087">
        <v>45.79</v>
      </c>
      <c r="F2087">
        <f t="shared" si="32"/>
        <v>3.0770880000000003</v>
      </c>
    </row>
    <row r="2088" spans="1:6" x14ac:dyDescent="0.2">
      <c r="A2088">
        <v>502</v>
      </c>
      <c r="B2088">
        <v>2009</v>
      </c>
      <c r="C2088">
        <v>1</v>
      </c>
      <c r="D2088">
        <v>13</v>
      </c>
      <c r="E2088">
        <v>60.79</v>
      </c>
      <c r="F2088">
        <f t="shared" si="32"/>
        <v>4.0850880000000007</v>
      </c>
    </row>
    <row r="2089" spans="1:6" x14ac:dyDescent="0.2">
      <c r="A2089">
        <v>502</v>
      </c>
      <c r="B2089">
        <v>2009</v>
      </c>
      <c r="C2089">
        <v>1</v>
      </c>
      <c r="D2089">
        <v>14</v>
      </c>
      <c r="E2089">
        <v>33.700000000000003</v>
      </c>
      <c r="F2089">
        <f t="shared" si="32"/>
        <v>2.2646400000000004</v>
      </c>
    </row>
    <row r="2090" spans="1:6" x14ac:dyDescent="0.2">
      <c r="A2090">
        <v>502</v>
      </c>
      <c r="B2090">
        <v>2009</v>
      </c>
      <c r="C2090">
        <v>2</v>
      </c>
      <c r="D2090">
        <v>1</v>
      </c>
      <c r="E2090">
        <v>23.89</v>
      </c>
      <c r="F2090">
        <f t="shared" si="32"/>
        <v>1.6054080000000004</v>
      </c>
    </row>
    <row r="2091" spans="1:6" x14ac:dyDescent="0.2">
      <c r="A2091">
        <v>502</v>
      </c>
      <c r="B2091">
        <v>2009</v>
      </c>
      <c r="C2091">
        <v>2</v>
      </c>
      <c r="D2091">
        <v>2</v>
      </c>
      <c r="E2091">
        <v>22.99</v>
      </c>
      <c r="F2091">
        <f t="shared" si="32"/>
        <v>1.5449279999999999</v>
      </c>
    </row>
    <row r="2092" spans="1:6" x14ac:dyDescent="0.2">
      <c r="A2092">
        <v>502</v>
      </c>
      <c r="B2092">
        <v>2009</v>
      </c>
      <c r="C2092">
        <v>2</v>
      </c>
      <c r="D2092">
        <v>3</v>
      </c>
      <c r="E2092">
        <v>34.78</v>
      </c>
      <c r="F2092">
        <f t="shared" si="32"/>
        <v>2.3372160000000002</v>
      </c>
    </row>
    <row r="2093" spans="1:6" x14ac:dyDescent="0.2">
      <c r="A2093">
        <v>502</v>
      </c>
      <c r="B2093">
        <v>2009</v>
      </c>
      <c r="C2093">
        <v>2</v>
      </c>
      <c r="D2093">
        <v>4</v>
      </c>
      <c r="E2093">
        <v>30.51</v>
      </c>
      <c r="F2093">
        <f t="shared" si="32"/>
        <v>2.0502720000000005</v>
      </c>
    </row>
    <row r="2094" spans="1:6" x14ac:dyDescent="0.2">
      <c r="A2094">
        <v>502</v>
      </c>
      <c r="B2094">
        <v>2009</v>
      </c>
      <c r="C2094">
        <v>2</v>
      </c>
      <c r="D2094">
        <v>5</v>
      </c>
      <c r="E2094">
        <v>43.76</v>
      </c>
      <c r="F2094">
        <f t="shared" si="32"/>
        <v>2.9406720000000002</v>
      </c>
    </row>
    <row r="2095" spans="1:6" x14ac:dyDescent="0.2">
      <c r="A2095">
        <v>502</v>
      </c>
      <c r="B2095">
        <v>2009</v>
      </c>
      <c r="C2095">
        <v>2</v>
      </c>
      <c r="D2095">
        <v>6</v>
      </c>
      <c r="E2095">
        <v>62.56</v>
      </c>
      <c r="F2095">
        <f t="shared" si="32"/>
        <v>4.2040320000000007</v>
      </c>
    </row>
    <row r="2096" spans="1:6" x14ac:dyDescent="0.2">
      <c r="A2096">
        <v>502</v>
      </c>
      <c r="B2096">
        <v>2009</v>
      </c>
      <c r="C2096">
        <v>2</v>
      </c>
      <c r="D2096">
        <v>7</v>
      </c>
      <c r="E2096">
        <v>77.790000000000006</v>
      </c>
      <c r="F2096">
        <f t="shared" si="32"/>
        <v>5.227488000000001</v>
      </c>
    </row>
    <row r="2097" spans="1:6" x14ac:dyDescent="0.2">
      <c r="A2097">
        <v>502</v>
      </c>
      <c r="B2097">
        <v>2009</v>
      </c>
      <c r="C2097">
        <v>2</v>
      </c>
      <c r="D2097">
        <v>8</v>
      </c>
      <c r="E2097">
        <v>40.39</v>
      </c>
      <c r="F2097">
        <f t="shared" si="32"/>
        <v>2.7142080000000006</v>
      </c>
    </row>
    <row r="2098" spans="1:6" x14ac:dyDescent="0.2">
      <c r="A2098">
        <v>502</v>
      </c>
      <c r="B2098">
        <v>2009</v>
      </c>
      <c r="C2098">
        <v>2</v>
      </c>
      <c r="D2098">
        <v>9</v>
      </c>
      <c r="E2098">
        <v>44.77</v>
      </c>
      <c r="F2098">
        <f t="shared" si="32"/>
        <v>3.008544000000001</v>
      </c>
    </row>
    <row r="2099" spans="1:6" x14ac:dyDescent="0.2">
      <c r="A2099">
        <v>502</v>
      </c>
      <c r="B2099">
        <v>2009</v>
      </c>
      <c r="C2099">
        <v>2</v>
      </c>
      <c r="D2099">
        <v>10</v>
      </c>
      <c r="E2099">
        <v>48.49</v>
      </c>
      <c r="F2099">
        <f t="shared" si="32"/>
        <v>3.2585280000000001</v>
      </c>
    </row>
    <row r="2100" spans="1:6" x14ac:dyDescent="0.2">
      <c r="A2100">
        <v>502</v>
      </c>
      <c r="B2100">
        <v>2009</v>
      </c>
      <c r="C2100">
        <v>2</v>
      </c>
      <c r="D2100">
        <v>11</v>
      </c>
      <c r="E2100">
        <v>45.53</v>
      </c>
      <c r="F2100">
        <f t="shared" si="32"/>
        <v>3.0596160000000006</v>
      </c>
    </row>
    <row r="2101" spans="1:6" x14ac:dyDescent="0.2">
      <c r="A2101">
        <v>502</v>
      </c>
      <c r="B2101">
        <v>2009</v>
      </c>
      <c r="C2101">
        <v>2</v>
      </c>
      <c r="D2101">
        <v>12</v>
      </c>
      <c r="E2101">
        <v>59.73</v>
      </c>
      <c r="F2101">
        <f t="shared" si="32"/>
        <v>4.0138560000000005</v>
      </c>
    </row>
    <row r="2102" spans="1:6" x14ac:dyDescent="0.2">
      <c r="A2102">
        <v>502</v>
      </c>
      <c r="B2102">
        <v>2009</v>
      </c>
      <c r="C2102">
        <v>2</v>
      </c>
      <c r="D2102">
        <v>13</v>
      </c>
      <c r="E2102">
        <v>75</v>
      </c>
      <c r="F2102">
        <f t="shared" si="32"/>
        <v>5.0400000000000009</v>
      </c>
    </row>
    <row r="2103" spans="1:6" x14ac:dyDescent="0.2">
      <c r="A2103">
        <v>502</v>
      </c>
      <c r="B2103">
        <v>2009</v>
      </c>
      <c r="C2103">
        <v>2</v>
      </c>
      <c r="D2103">
        <v>14</v>
      </c>
      <c r="E2103">
        <v>47.68</v>
      </c>
      <c r="F2103">
        <f t="shared" si="32"/>
        <v>3.2040960000000003</v>
      </c>
    </row>
    <row r="2104" spans="1:6" x14ac:dyDescent="0.2">
      <c r="A2104">
        <v>502</v>
      </c>
      <c r="B2104">
        <v>2009</v>
      </c>
      <c r="C2104">
        <v>3</v>
      </c>
      <c r="D2104">
        <v>1</v>
      </c>
      <c r="E2104">
        <v>26.31</v>
      </c>
      <c r="F2104">
        <f t="shared" si="32"/>
        <v>1.768032</v>
      </c>
    </row>
    <row r="2105" spans="1:6" x14ac:dyDescent="0.2">
      <c r="A2105">
        <v>502</v>
      </c>
      <c r="B2105">
        <v>2009</v>
      </c>
      <c r="C2105">
        <v>3</v>
      </c>
      <c r="D2105">
        <v>2</v>
      </c>
      <c r="E2105">
        <v>26.59</v>
      </c>
      <c r="F2105">
        <f t="shared" si="32"/>
        <v>1.7868480000000002</v>
      </c>
    </row>
    <row r="2106" spans="1:6" x14ac:dyDescent="0.2">
      <c r="A2106">
        <v>502</v>
      </c>
      <c r="B2106">
        <v>2009</v>
      </c>
      <c r="C2106">
        <v>3</v>
      </c>
      <c r="D2106">
        <v>3</v>
      </c>
      <c r="E2106">
        <v>32.61</v>
      </c>
      <c r="F2106">
        <f t="shared" si="32"/>
        <v>2.1913920000000005</v>
      </c>
    </row>
    <row r="2107" spans="1:6" x14ac:dyDescent="0.2">
      <c r="A2107">
        <v>502</v>
      </c>
      <c r="B2107">
        <v>2009</v>
      </c>
      <c r="C2107">
        <v>3</v>
      </c>
      <c r="D2107">
        <v>4</v>
      </c>
      <c r="E2107">
        <v>42.67</v>
      </c>
      <c r="F2107">
        <f t="shared" si="32"/>
        <v>2.8674240000000006</v>
      </c>
    </row>
    <row r="2108" spans="1:6" x14ac:dyDescent="0.2">
      <c r="A2108">
        <v>502</v>
      </c>
      <c r="B2108">
        <v>2009</v>
      </c>
      <c r="C2108">
        <v>3</v>
      </c>
      <c r="D2108">
        <v>5</v>
      </c>
      <c r="E2108">
        <v>52.16</v>
      </c>
      <c r="F2108">
        <f t="shared" si="32"/>
        <v>3.5051519999999998</v>
      </c>
    </row>
    <row r="2109" spans="1:6" x14ac:dyDescent="0.2">
      <c r="A2109">
        <v>502</v>
      </c>
      <c r="B2109">
        <v>2009</v>
      </c>
      <c r="C2109">
        <v>3</v>
      </c>
      <c r="D2109">
        <v>6</v>
      </c>
      <c r="E2109">
        <v>62.15</v>
      </c>
      <c r="F2109">
        <f t="shared" si="32"/>
        <v>4.1764800000000006</v>
      </c>
    </row>
    <row r="2110" spans="1:6" x14ac:dyDescent="0.2">
      <c r="A2110">
        <v>502</v>
      </c>
      <c r="B2110">
        <v>2009</v>
      </c>
      <c r="C2110">
        <v>3</v>
      </c>
      <c r="D2110">
        <v>7</v>
      </c>
      <c r="E2110">
        <v>80.36</v>
      </c>
      <c r="F2110">
        <f t="shared" si="32"/>
        <v>5.4001920000000005</v>
      </c>
    </row>
    <row r="2111" spans="1:6" x14ac:dyDescent="0.2">
      <c r="A2111">
        <v>502</v>
      </c>
      <c r="B2111">
        <v>2009</v>
      </c>
      <c r="C2111">
        <v>3</v>
      </c>
      <c r="D2111">
        <v>8</v>
      </c>
      <c r="E2111">
        <v>53.01</v>
      </c>
      <c r="F2111">
        <f t="shared" si="32"/>
        <v>3.5622720000000005</v>
      </c>
    </row>
    <row r="2112" spans="1:6" x14ac:dyDescent="0.2">
      <c r="A2112">
        <v>502</v>
      </c>
      <c r="B2112">
        <v>2009</v>
      </c>
      <c r="C2112">
        <v>3</v>
      </c>
      <c r="D2112">
        <v>9</v>
      </c>
      <c r="E2112">
        <v>52.62</v>
      </c>
      <c r="F2112">
        <f t="shared" si="32"/>
        <v>3.5360640000000001</v>
      </c>
    </row>
    <row r="2113" spans="1:6" x14ac:dyDescent="0.2">
      <c r="A2113">
        <v>502</v>
      </c>
      <c r="B2113">
        <v>2009</v>
      </c>
      <c r="C2113">
        <v>3</v>
      </c>
      <c r="D2113">
        <v>10</v>
      </c>
      <c r="E2113">
        <v>58.02</v>
      </c>
      <c r="F2113">
        <f t="shared" si="32"/>
        <v>3.8989440000000011</v>
      </c>
    </row>
    <row r="2114" spans="1:6" x14ac:dyDescent="0.2">
      <c r="A2114">
        <v>502</v>
      </c>
      <c r="B2114">
        <v>2009</v>
      </c>
      <c r="C2114">
        <v>3</v>
      </c>
      <c r="D2114">
        <v>11</v>
      </c>
      <c r="E2114">
        <v>64.2</v>
      </c>
      <c r="F2114">
        <f t="shared" si="32"/>
        <v>4.3142400000000007</v>
      </c>
    </row>
    <row r="2115" spans="1:6" x14ac:dyDescent="0.2">
      <c r="A2115">
        <v>502</v>
      </c>
      <c r="B2115">
        <v>2009</v>
      </c>
      <c r="C2115">
        <v>3</v>
      </c>
      <c r="D2115">
        <v>12</v>
      </c>
      <c r="E2115">
        <v>52.55</v>
      </c>
      <c r="F2115">
        <f t="shared" si="32"/>
        <v>3.5313600000000003</v>
      </c>
    </row>
    <row r="2116" spans="1:6" x14ac:dyDescent="0.2">
      <c r="A2116">
        <v>502</v>
      </c>
      <c r="B2116">
        <v>2009</v>
      </c>
      <c r="C2116">
        <v>3</v>
      </c>
      <c r="D2116">
        <v>13</v>
      </c>
      <c r="E2116">
        <v>72.900000000000006</v>
      </c>
      <c r="F2116">
        <f t="shared" si="32"/>
        <v>4.8988800000000001</v>
      </c>
    </row>
    <row r="2117" spans="1:6" x14ac:dyDescent="0.2">
      <c r="A2117">
        <v>502</v>
      </c>
      <c r="B2117">
        <v>2009</v>
      </c>
      <c r="C2117">
        <v>3</v>
      </c>
      <c r="D2117">
        <v>14</v>
      </c>
      <c r="E2117">
        <v>47.54</v>
      </c>
      <c r="F2117">
        <f t="shared" ref="F2117:F2180" si="33">(E2117*60*1.12)/1000</f>
        <v>3.1946880000000006</v>
      </c>
    </row>
    <row r="2118" spans="1:6" x14ac:dyDescent="0.2">
      <c r="A2118">
        <v>502</v>
      </c>
      <c r="B2118">
        <v>2009</v>
      </c>
      <c r="C2118">
        <v>4</v>
      </c>
      <c r="D2118">
        <v>1</v>
      </c>
      <c r="E2118">
        <v>21.31</v>
      </c>
      <c r="F2118">
        <f t="shared" si="33"/>
        <v>1.432032</v>
      </c>
    </row>
    <row r="2119" spans="1:6" x14ac:dyDescent="0.2">
      <c r="A2119">
        <v>502</v>
      </c>
      <c r="B2119">
        <v>2009</v>
      </c>
      <c r="C2119">
        <v>4</v>
      </c>
      <c r="D2119">
        <v>2</v>
      </c>
      <c r="E2119">
        <v>22.07</v>
      </c>
      <c r="F2119">
        <f t="shared" si="33"/>
        <v>1.4831040000000002</v>
      </c>
    </row>
    <row r="2120" spans="1:6" x14ac:dyDescent="0.2">
      <c r="A2120">
        <v>502</v>
      </c>
      <c r="B2120">
        <v>2009</v>
      </c>
      <c r="C2120">
        <v>4</v>
      </c>
      <c r="D2120">
        <v>3</v>
      </c>
      <c r="E2120">
        <v>29.96</v>
      </c>
      <c r="F2120">
        <f t="shared" si="33"/>
        <v>2.0133120000000004</v>
      </c>
    </row>
    <row r="2121" spans="1:6" x14ac:dyDescent="0.2">
      <c r="A2121">
        <v>502</v>
      </c>
      <c r="B2121">
        <v>2009</v>
      </c>
      <c r="C2121">
        <v>4</v>
      </c>
      <c r="D2121">
        <v>4</v>
      </c>
      <c r="E2121">
        <v>42.21</v>
      </c>
      <c r="F2121">
        <f t="shared" si="33"/>
        <v>2.8365120000000004</v>
      </c>
    </row>
    <row r="2122" spans="1:6" x14ac:dyDescent="0.2">
      <c r="A2122">
        <v>502</v>
      </c>
      <c r="B2122">
        <v>2009</v>
      </c>
      <c r="C2122">
        <v>4</v>
      </c>
      <c r="D2122">
        <v>5</v>
      </c>
      <c r="E2122">
        <v>42.21</v>
      </c>
      <c r="F2122">
        <f t="shared" si="33"/>
        <v>2.8365120000000004</v>
      </c>
    </row>
    <row r="2123" spans="1:6" x14ac:dyDescent="0.2">
      <c r="A2123">
        <v>502</v>
      </c>
      <c r="B2123">
        <v>2009</v>
      </c>
      <c r="C2123">
        <v>4</v>
      </c>
      <c r="D2123">
        <v>6</v>
      </c>
      <c r="E2123">
        <v>58.11</v>
      </c>
      <c r="F2123">
        <f t="shared" si="33"/>
        <v>3.904992</v>
      </c>
    </row>
    <row r="2124" spans="1:6" x14ac:dyDescent="0.2">
      <c r="A2124">
        <v>502</v>
      </c>
      <c r="B2124">
        <v>2009</v>
      </c>
      <c r="C2124">
        <v>4</v>
      </c>
      <c r="D2124">
        <v>7</v>
      </c>
      <c r="E2124">
        <v>71.63</v>
      </c>
      <c r="F2124">
        <f t="shared" si="33"/>
        <v>4.813536</v>
      </c>
    </row>
    <row r="2125" spans="1:6" x14ac:dyDescent="0.2">
      <c r="A2125">
        <v>502</v>
      </c>
      <c r="B2125">
        <v>2009</v>
      </c>
      <c r="C2125">
        <v>4</v>
      </c>
      <c r="D2125">
        <v>8</v>
      </c>
      <c r="E2125">
        <v>49.23</v>
      </c>
      <c r="F2125">
        <f t="shared" si="33"/>
        <v>3.3082559999999996</v>
      </c>
    </row>
    <row r="2126" spans="1:6" x14ac:dyDescent="0.2">
      <c r="A2126">
        <v>502</v>
      </c>
      <c r="B2126">
        <v>2009</v>
      </c>
      <c r="C2126">
        <v>4</v>
      </c>
      <c r="D2126">
        <v>9</v>
      </c>
      <c r="E2126">
        <v>45.79</v>
      </c>
      <c r="F2126">
        <f t="shared" si="33"/>
        <v>3.0770880000000003</v>
      </c>
    </row>
    <row r="2127" spans="1:6" x14ac:dyDescent="0.2">
      <c r="A2127">
        <v>502</v>
      </c>
      <c r="B2127">
        <v>2009</v>
      </c>
      <c r="C2127">
        <v>4</v>
      </c>
      <c r="D2127">
        <v>10</v>
      </c>
      <c r="E2127">
        <v>55.13</v>
      </c>
      <c r="F2127">
        <f t="shared" si="33"/>
        <v>3.7047360000000005</v>
      </c>
    </row>
    <row r="2128" spans="1:6" x14ac:dyDescent="0.2">
      <c r="A2128">
        <v>502</v>
      </c>
      <c r="B2128">
        <v>2009</v>
      </c>
      <c r="C2128">
        <v>4</v>
      </c>
      <c r="D2128">
        <v>11</v>
      </c>
      <c r="E2128">
        <v>45.37</v>
      </c>
      <c r="F2128">
        <f t="shared" si="33"/>
        <v>3.048864</v>
      </c>
    </row>
    <row r="2129" spans="1:6" x14ac:dyDescent="0.2">
      <c r="A2129">
        <v>502</v>
      </c>
      <c r="B2129">
        <v>2009</v>
      </c>
      <c r="C2129">
        <v>4</v>
      </c>
      <c r="D2129">
        <v>12</v>
      </c>
      <c r="E2129">
        <v>51.28</v>
      </c>
      <c r="F2129">
        <f t="shared" si="33"/>
        <v>3.4460160000000006</v>
      </c>
    </row>
    <row r="2130" spans="1:6" x14ac:dyDescent="0.2">
      <c r="A2130">
        <v>502</v>
      </c>
      <c r="B2130">
        <v>2009</v>
      </c>
      <c r="C2130">
        <v>4</v>
      </c>
      <c r="D2130">
        <v>13</v>
      </c>
      <c r="E2130">
        <v>69.599999999999994</v>
      </c>
      <c r="F2130">
        <f t="shared" si="33"/>
        <v>4.6771200000000004</v>
      </c>
    </row>
    <row r="2131" spans="1:6" x14ac:dyDescent="0.2">
      <c r="A2131">
        <v>502</v>
      </c>
      <c r="B2131">
        <v>2009</v>
      </c>
      <c r="C2131">
        <v>4</v>
      </c>
      <c r="D2131">
        <v>14</v>
      </c>
      <c r="E2131">
        <v>48.14</v>
      </c>
      <c r="F2131">
        <f t="shared" si="33"/>
        <v>3.2350080000000001</v>
      </c>
    </row>
    <row r="2132" spans="1:6" x14ac:dyDescent="0.2">
      <c r="A2132">
        <v>502</v>
      </c>
      <c r="B2132">
        <v>2010</v>
      </c>
      <c r="C2132">
        <v>1</v>
      </c>
      <c r="D2132">
        <v>1</v>
      </c>
      <c r="E2132">
        <v>10.059728330976924</v>
      </c>
      <c r="F2132">
        <f t="shared" si="33"/>
        <v>0.67601374384164936</v>
      </c>
    </row>
    <row r="2133" spans="1:6" x14ac:dyDescent="0.2">
      <c r="A2133">
        <v>502</v>
      </c>
      <c r="B2133">
        <v>2010</v>
      </c>
      <c r="C2133">
        <v>1</v>
      </c>
      <c r="D2133">
        <v>2</v>
      </c>
      <c r="E2133">
        <v>12.39746844885577</v>
      </c>
      <c r="F2133">
        <f t="shared" si="33"/>
        <v>0.83310987976310791</v>
      </c>
    </row>
    <row r="2134" spans="1:6" x14ac:dyDescent="0.2">
      <c r="A2134">
        <v>502</v>
      </c>
      <c r="B2134">
        <v>2010</v>
      </c>
      <c r="C2134">
        <v>1</v>
      </c>
      <c r="D2134">
        <v>3</v>
      </c>
      <c r="E2134">
        <v>13.439480877899998</v>
      </c>
      <c r="F2134">
        <f t="shared" si="33"/>
        <v>0.90313311499488003</v>
      </c>
    </row>
    <row r="2135" spans="1:6" x14ac:dyDescent="0.2">
      <c r="A2135">
        <v>502</v>
      </c>
      <c r="B2135">
        <v>2010</v>
      </c>
      <c r="C2135">
        <v>1</v>
      </c>
      <c r="D2135">
        <v>4</v>
      </c>
      <c r="E2135">
        <v>14.362053336674997</v>
      </c>
      <c r="F2135">
        <f t="shared" si="33"/>
        <v>0.96512998422455987</v>
      </c>
    </row>
    <row r="2136" spans="1:6" x14ac:dyDescent="0.2">
      <c r="A2136">
        <v>502</v>
      </c>
      <c r="B2136">
        <v>2010</v>
      </c>
      <c r="C2136">
        <v>1</v>
      </c>
      <c r="D2136">
        <v>5</v>
      </c>
      <c r="E2136">
        <v>23.012226651721154</v>
      </c>
      <c r="F2136">
        <f t="shared" si="33"/>
        <v>1.5464216309956615</v>
      </c>
    </row>
    <row r="2137" spans="1:6" x14ac:dyDescent="0.2">
      <c r="A2137">
        <v>502</v>
      </c>
      <c r="B2137">
        <v>2010</v>
      </c>
      <c r="C2137">
        <v>1</v>
      </c>
      <c r="D2137">
        <v>6</v>
      </c>
      <c r="E2137">
        <v>25.359217426696148</v>
      </c>
      <c r="F2137">
        <f t="shared" si="33"/>
        <v>1.7041394110739814</v>
      </c>
    </row>
    <row r="2138" spans="1:6" x14ac:dyDescent="0.2">
      <c r="A2138">
        <v>502</v>
      </c>
      <c r="B2138">
        <v>2010</v>
      </c>
      <c r="C2138">
        <v>1</v>
      </c>
      <c r="D2138">
        <v>7</v>
      </c>
      <c r="E2138">
        <v>31.135488759692308</v>
      </c>
      <c r="F2138">
        <f t="shared" si="33"/>
        <v>2.0923048446513235</v>
      </c>
    </row>
    <row r="2139" spans="1:6" x14ac:dyDescent="0.2">
      <c r="A2139">
        <v>502</v>
      </c>
      <c r="B2139">
        <v>2010</v>
      </c>
      <c r="C2139">
        <v>1</v>
      </c>
      <c r="D2139">
        <v>8</v>
      </c>
      <c r="E2139">
        <v>17.660738746644235</v>
      </c>
      <c r="F2139">
        <f t="shared" si="33"/>
        <v>1.1868016437744926</v>
      </c>
    </row>
    <row r="2140" spans="1:6" x14ac:dyDescent="0.2">
      <c r="A2140">
        <v>502</v>
      </c>
      <c r="B2140">
        <v>2010</v>
      </c>
      <c r="C2140">
        <v>1</v>
      </c>
      <c r="D2140">
        <v>9</v>
      </c>
      <c r="E2140">
        <v>20.645168128199998</v>
      </c>
      <c r="F2140">
        <f t="shared" si="33"/>
        <v>1.3873552982150399</v>
      </c>
    </row>
    <row r="2141" spans="1:6" x14ac:dyDescent="0.2">
      <c r="A2141">
        <v>502</v>
      </c>
      <c r="B2141">
        <v>2010</v>
      </c>
      <c r="C2141">
        <v>1</v>
      </c>
      <c r="D2141">
        <v>10</v>
      </c>
      <c r="E2141">
        <v>21.079991595807694</v>
      </c>
      <c r="F2141">
        <f t="shared" si="33"/>
        <v>1.4165754352382771</v>
      </c>
    </row>
    <row r="2142" spans="1:6" x14ac:dyDescent="0.2">
      <c r="A2142">
        <v>502</v>
      </c>
      <c r="B2142">
        <v>2010</v>
      </c>
      <c r="C2142">
        <v>1</v>
      </c>
      <c r="D2142">
        <v>11</v>
      </c>
      <c r="E2142">
        <v>22.081464843836542</v>
      </c>
      <c r="F2142">
        <f t="shared" si="33"/>
        <v>1.4838744375058157</v>
      </c>
    </row>
    <row r="2143" spans="1:6" x14ac:dyDescent="0.2">
      <c r="A2143">
        <v>502</v>
      </c>
      <c r="B2143">
        <v>2010</v>
      </c>
      <c r="C2143">
        <v>1</v>
      </c>
      <c r="D2143">
        <v>12</v>
      </c>
      <c r="E2143">
        <v>23.027642730484619</v>
      </c>
      <c r="F2143">
        <f t="shared" si="33"/>
        <v>1.5474575914885667</v>
      </c>
    </row>
    <row r="2144" spans="1:6" x14ac:dyDescent="0.2">
      <c r="A2144">
        <v>502</v>
      </c>
      <c r="B2144">
        <v>2010</v>
      </c>
      <c r="C2144">
        <v>1</v>
      </c>
      <c r="D2144">
        <v>13</v>
      </c>
      <c r="E2144">
        <v>27.388855733694228</v>
      </c>
      <c r="F2144">
        <f t="shared" si="33"/>
        <v>1.8405311053042521</v>
      </c>
    </row>
    <row r="2145" spans="1:6" x14ac:dyDescent="0.2">
      <c r="A2145">
        <v>502</v>
      </c>
      <c r="B2145">
        <v>2010</v>
      </c>
      <c r="C2145">
        <v>1</v>
      </c>
      <c r="D2145">
        <v>14</v>
      </c>
      <c r="E2145">
        <v>15.94240463931923</v>
      </c>
      <c r="F2145">
        <f t="shared" si="33"/>
        <v>1.0713295917622525</v>
      </c>
    </row>
    <row r="2146" spans="1:6" x14ac:dyDescent="0.2">
      <c r="A2146">
        <v>502</v>
      </c>
      <c r="B2146">
        <v>2010</v>
      </c>
      <c r="C2146">
        <v>2</v>
      </c>
      <c r="D2146">
        <v>1</v>
      </c>
      <c r="E2146">
        <v>12.136767568199998</v>
      </c>
      <c r="F2146">
        <f t="shared" si="33"/>
        <v>0.81559078058304002</v>
      </c>
    </row>
    <row r="2147" spans="1:6" x14ac:dyDescent="0.2">
      <c r="A2147">
        <v>502</v>
      </c>
      <c r="B2147">
        <v>2010</v>
      </c>
      <c r="C2147">
        <v>2</v>
      </c>
      <c r="D2147">
        <v>2</v>
      </c>
      <c r="E2147">
        <v>9.5486076971999996</v>
      </c>
      <c r="F2147">
        <f t="shared" si="33"/>
        <v>0.64166643725184003</v>
      </c>
    </row>
    <row r="2148" spans="1:6" x14ac:dyDescent="0.2">
      <c r="A2148">
        <v>502</v>
      </c>
      <c r="B2148">
        <v>2010</v>
      </c>
      <c r="C2148">
        <v>2</v>
      </c>
      <c r="D2148">
        <v>3</v>
      </c>
      <c r="E2148">
        <v>15.005895656971154</v>
      </c>
      <c r="F2148">
        <f t="shared" si="33"/>
        <v>1.0083961881484615</v>
      </c>
    </row>
    <row r="2149" spans="1:6" x14ac:dyDescent="0.2">
      <c r="A2149">
        <v>502</v>
      </c>
      <c r="B2149">
        <v>2010</v>
      </c>
      <c r="C2149">
        <v>2</v>
      </c>
      <c r="D2149">
        <v>4</v>
      </c>
      <c r="E2149">
        <v>23.579714074188459</v>
      </c>
      <c r="F2149">
        <f t="shared" si="33"/>
        <v>1.5845567857854645</v>
      </c>
    </row>
    <row r="2150" spans="1:6" x14ac:dyDescent="0.2">
      <c r="A2150">
        <v>502</v>
      </c>
      <c r="B2150">
        <v>2010</v>
      </c>
      <c r="C2150">
        <v>2</v>
      </c>
      <c r="D2150">
        <v>5</v>
      </c>
      <c r="E2150">
        <v>20.57623447846154</v>
      </c>
      <c r="F2150">
        <f t="shared" si="33"/>
        <v>1.3827229569526158</v>
      </c>
    </row>
    <row r="2151" spans="1:6" x14ac:dyDescent="0.2">
      <c r="A2151">
        <v>502</v>
      </c>
      <c r="B2151">
        <v>2010</v>
      </c>
      <c r="C2151">
        <v>2</v>
      </c>
      <c r="D2151">
        <v>6</v>
      </c>
      <c r="E2151">
        <v>30.727904834423075</v>
      </c>
      <c r="F2151">
        <f t="shared" si="33"/>
        <v>2.0649152048732309</v>
      </c>
    </row>
    <row r="2152" spans="1:6" x14ac:dyDescent="0.2">
      <c r="A2152">
        <v>502</v>
      </c>
      <c r="B2152">
        <v>2010</v>
      </c>
      <c r="C2152">
        <v>2</v>
      </c>
      <c r="D2152">
        <v>7</v>
      </c>
      <c r="E2152">
        <v>29.949258584215382</v>
      </c>
      <c r="F2152">
        <f t="shared" si="33"/>
        <v>2.0125901768592738</v>
      </c>
    </row>
    <row r="2153" spans="1:6" x14ac:dyDescent="0.2">
      <c r="A2153">
        <v>502</v>
      </c>
      <c r="B2153">
        <v>2010</v>
      </c>
      <c r="C2153">
        <v>2</v>
      </c>
      <c r="D2153">
        <v>8</v>
      </c>
      <c r="E2153">
        <v>28.614300286084621</v>
      </c>
      <c r="F2153">
        <f t="shared" si="33"/>
        <v>1.9228809792248867</v>
      </c>
    </row>
    <row r="2154" spans="1:6" x14ac:dyDescent="0.2">
      <c r="A2154">
        <v>502</v>
      </c>
      <c r="B2154">
        <v>2010</v>
      </c>
      <c r="C2154">
        <v>2</v>
      </c>
      <c r="D2154">
        <v>9</v>
      </c>
      <c r="E2154">
        <v>26.851812516692306</v>
      </c>
      <c r="F2154">
        <f t="shared" si="33"/>
        <v>1.8044418011217231</v>
      </c>
    </row>
    <row r="2155" spans="1:6" x14ac:dyDescent="0.2">
      <c r="A2155">
        <v>502</v>
      </c>
      <c r="B2155">
        <v>2010</v>
      </c>
      <c r="C2155">
        <v>2</v>
      </c>
      <c r="D2155">
        <v>10</v>
      </c>
      <c r="E2155">
        <v>24.469872772569236</v>
      </c>
      <c r="F2155">
        <f t="shared" si="33"/>
        <v>1.6443754503166526</v>
      </c>
    </row>
    <row r="2156" spans="1:6" x14ac:dyDescent="0.2">
      <c r="A2156">
        <v>502</v>
      </c>
      <c r="B2156">
        <v>2010</v>
      </c>
      <c r="C2156">
        <v>2</v>
      </c>
      <c r="D2156">
        <v>11</v>
      </c>
      <c r="E2156">
        <v>22.811483484900002</v>
      </c>
      <c r="F2156">
        <f t="shared" si="33"/>
        <v>1.5329316901852803</v>
      </c>
    </row>
    <row r="2157" spans="1:6" x14ac:dyDescent="0.2">
      <c r="A2157">
        <v>502</v>
      </c>
      <c r="B2157">
        <v>2010</v>
      </c>
      <c r="C2157">
        <v>2</v>
      </c>
      <c r="D2157">
        <v>12</v>
      </c>
      <c r="E2157">
        <v>26.283733631100006</v>
      </c>
      <c r="F2157">
        <f t="shared" si="33"/>
        <v>1.7662669000099207</v>
      </c>
    </row>
    <row r="2158" spans="1:6" x14ac:dyDescent="0.2">
      <c r="A2158">
        <v>502</v>
      </c>
      <c r="B2158">
        <v>2010</v>
      </c>
      <c r="C2158">
        <v>2</v>
      </c>
      <c r="D2158">
        <v>13</v>
      </c>
      <c r="E2158">
        <v>31.290660947699998</v>
      </c>
      <c r="F2158">
        <f t="shared" si="33"/>
        <v>2.1027324156854399</v>
      </c>
    </row>
    <row r="2159" spans="1:6" x14ac:dyDescent="0.2">
      <c r="A2159">
        <v>502</v>
      </c>
      <c r="B2159">
        <v>2010</v>
      </c>
      <c r="C2159">
        <v>2</v>
      </c>
      <c r="D2159">
        <v>14</v>
      </c>
      <c r="E2159">
        <v>27.25172680344231</v>
      </c>
      <c r="F2159">
        <f t="shared" si="33"/>
        <v>1.8313160411913234</v>
      </c>
    </row>
    <row r="2160" spans="1:6" x14ac:dyDescent="0.2">
      <c r="A2160">
        <v>502</v>
      </c>
      <c r="B2160">
        <v>2010</v>
      </c>
      <c r="C2160">
        <v>3</v>
      </c>
      <c r="D2160">
        <v>1</v>
      </c>
      <c r="E2160">
        <v>18.513363901915383</v>
      </c>
      <c r="F2160">
        <f t="shared" si="33"/>
        <v>1.2440980542087139</v>
      </c>
    </row>
    <row r="2161" spans="1:6" x14ac:dyDescent="0.2">
      <c r="A2161">
        <v>502</v>
      </c>
      <c r="B2161">
        <v>2010</v>
      </c>
      <c r="C2161">
        <v>3</v>
      </c>
      <c r="D2161">
        <v>2</v>
      </c>
      <c r="E2161">
        <v>15.187565658946152</v>
      </c>
      <c r="F2161">
        <f t="shared" si="33"/>
        <v>1.0206044122811815</v>
      </c>
    </row>
    <row r="2162" spans="1:6" x14ac:dyDescent="0.2">
      <c r="A2162">
        <v>502</v>
      </c>
      <c r="B2162">
        <v>2010</v>
      </c>
      <c r="C2162">
        <v>3</v>
      </c>
      <c r="D2162">
        <v>3</v>
      </c>
      <c r="E2162">
        <v>14.669808089538463</v>
      </c>
      <c r="F2162">
        <f t="shared" si="33"/>
        <v>0.98581110361698487</v>
      </c>
    </row>
    <row r="2163" spans="1:6" x14ac:dyDescent="0.2">
      <c r="A2163">
        <v>502</v>
      </c>
      <c r="B2163">
        <v>2010</v>
      </c>
      <c r="C2163">
        <v>3</v>
      </c>
      <c r="D2163">
        <v>4</v>
      </c>
      <c r="E2163">
        <v>22.22335254073846</v>
      </c>
      <c r="F2163">
        <f t="shared" si="33"/>
        <v>1.4934092907376246</v>
      </c>
    </row>
    <row r="2164" spans="1:6" x14ac:dyDescent="0.2">
      <c r="A2164">
        <v>502</v>
      </c>
      <c r="B2164">
        <v>2010</v>
      </c>
      <c r="C2164">
        <v>3</v>
      </c>
      <c r="D2164">
        <v>5</v>
      </c>
      <c r="E2164">
        <v>25.805882843653841</v>
      </c>
      <c r="F2164">
        <f t="shared" si="33"/>
        <v>1.7341553270935384</v>
      </c>
    </row>
    <row r="2165" spans="1:6" x14ac:dyDescent="0.2">
      <c r="A2165">
        <v>502</v>
      </c>
      <c r="B2165">
        <v>2010</v>
      </c>
      <c r="C2165">
        <v>3</v>
      </c>
      <c r="D2165">
        <v>6</v>
      </c>
      <c r="E2165">
        <v>26.959147041496156</v>
      </c>
      <c r="F2165">
        <f t="shared" si="33"/>
        <v>1.8116546811885417</v>
      </c>
    </row>
    <row r="2166" spans="1:6" x14ac:dyDescent="0.2">
      <c r="A2166">
        <v>502</v>
      </c>
      <c r="B2166">
        <v>2010</v>
      </c>
      <c r="C2166">
        <v>3</v>
      </c>
      <c r="D2166">
        <v>7</v>
      </c>
      <c r="E2166">
        <v>33.414722677176918</v>
      </c>
      <c r="F2166">
        <f t="shared" si="33"/>
        <v>2.245469363906289</v>
      </c>
    </row>
    <row r="2167" spans="1:6" x14ac:dyDescent="0.2">
      <c r="A2167">
        <v>502</v>
      </c>
      <c r="B2167">
        <v>2010</v>
      </c>
      <c r="C2167">
        <v>3</v>
      </c>
      <c r="D2167">
        <v>8</v>
      </c>
      <c r="E2167">
        <v>28.351904571692309</v>
      </c>
      <c r="F2167">
        <f t="shared" si="33"/>
        <v>1.9052479872177233</v>
      </c>
    </row>
    <row r="2168" spans="1:6" x14ac:dyDescent="0.2">
      <c r="A2168">
        <v>502</v>
      </c>
      <c r="B2168">
        <v>2010</v>
      </c>
      <c r="C2168">
        <v>3</v>
      </c>
      <c r="D2168">
        <v>9</v>
      </c>
      <c r="E2168">
        <v>25.365834165565385</v>
      </c>
      <c r="F2168">
        <f t="shared" si="33"/>
        <v>1.7045840559259942</v>
      </c>
    </row>
    <row r="2169" spans="1:6" x14ac:dyDescent="0.2">
      <c r="A2169">
        <v>502</v>
      </c>
      <c r="B2169">
        <v>2010</v>
      </c>
      <c r="C2169">
        <v>3</v>
      </c>
      <c r="D2169">
        <v>10</v>
      </c>
      <c r="E2169">
        <v>24.20277996662308</v>
      </c>
      <c r="F2169">
        <f t="shared" si="33"/>
        <v>1.626426813757071</v>
      </c>
    </row>
    <row r="2170" spans="1:6" x14ac:dyDescent="0.2">
      <c r="A2170">
        <v>502</v>
      </c>
      <c r="B2170">
        <v>2010</v>
      </c>
      <c r="C2170">
        <v>3</v>
      </c>
      <c r="D2170">
        <v>11</v>
      </c>
      <c r="E2170">
        <v>24.609064312800001</v>
      </c>
      <c r="F2170">
        <f t="shared" si="33"/>
        <v>1.6537291218201602</v>
      </c>
    </row>
    <row r="2171" spans="1:6" x14ac:dyDescent="0.2">
      <c r="A2171">
        <v>502</v>
      </c>
      <c r="B2171">
        <v>2010</v>
      </c>
      <c r="C2171">
        <v>3</v>
      </c>
      <c r="D2171">
        <v>12</v>
      </c>
      <c r="E2171">
        <v>25.342283673553847</v>
      </c>
      <c r="F2171">
        <f t="shared" si="33"/>
        <v>1.7030014628628189</v>
      </c>
    </row>
    <row r="2172" spans="1:6" x14ac:dyDescent="0.2">
      <c r="A2172">
        <v>502</v>
      </c>
      <c r="B2172">
        <v>2010</v>
      </c>
      <c r="C2172">
        <v>3</v>
      </c>
      <c r="D2172">
        <v>13</v>
      </c>
      <c r="E2172">
        <v>31.834747559111534</v>
      </c>
      <c r="F2172">
        <f t="shared" si="33"/>
        <v>2.1392950359722955</v>
      </c>
    </row>
    <row r="2173" spans="1:6" x14ac:dyDescent="0.2">
      <c r="A2173">
        <v>502</v>
      </c>
      <c r="B2173">
        <v>2010</v>
      </c>
      <c r="C2173">
        <v>3</v>
      </c>
      <c r="D2173">
        <v>14</v>
      </c>
      <c r="E2173">
        <v>26.883445281888459</v>
      </c>
      <c r="F2173">
        <f t="shared" si="33"/>
        <v>1.8065675229429048</v>
      </c>
    </row>
    <row r="2174" spans="1:6" x14ac:dyDescent="0.2">
      <c r="A2174">
        <v>502</v>
      </c>
      <c r="B2174">
        <v>2010</v>
      </c>
      <c r="C2174">
        <v>4</v>
      </c>
      <c r="D2174">
        <v>1</v>
      </c>
      <c r="E2174">
        <v>14.079101543099998</v>
      </c>
      <c r="F2174">
        <f t="shared" si="33"/>
        <v>0.94611562369631996</v>
      </c>
    </row>
    <row r="2175" spans="1:6" x14ac:dyDescent="0.2">
      <c r="A2175">
        <v>502</v>
      </c>
      <c r="B2175">
        <v>2010</v>
      </c>
      <c r="C2175">
        <v>4</v>
      </c>
      <c r="D2175">
        <v>2</v>
      </c>
      <c r="E2175">
        <v>14.948307801899999</v>
      </c>
      <c r="F2175">
        <f t="shared" si="33"/>
        <v>1.0045262842876801</v>
      </c>
    </row>
    <row r="2176" spans="1:6" x14ac:dyDescent="0.2">
      <c r="A2176">
        <v>502</v>
      </c>
      <c r="B2176">
        <v>2010</v>
      </c>
      <c r="C2176">
        <v>4</v>
      </c>
      <c r="D2176">
        <v>3</v>
      </c>
      <c r="E2176">
        <v>18.421171298030767</v>
      </c>
      <c r="F2176">
        <f t="shared" si="33"/>
        <v>1.2379027112276679</v>
      </c>
    </row>
    <row r="2177" spans="1:6" x14ac:dyDescent="0.2">
      <c r="A2177">
        <v>502</v>
      </c>
      <c r="B2177">
        <v>2010</v>
      </c>
      <c r="C2177">
        <v>4</v>
      </c>
      <c r="D2177">
        <v>4</v>
      </c>
      <c r="E2177">
        <v>22.396749652644235</v>
      </c>
      <c r="F2177">
        <f t="shared" si="33"/>
        <v>1.5050615766576927</v>
      </c>
    </row>
    <row r="2178" spans="1:6" x14ac:dyDescent="0.2">
      <c r="A2178">
        <v>502</v>
      </c>
      <c r="B2178">
        <v>2010</v>
      </c>
      <c r="C2178">
        <v>4</v>
      </c>
      <c r="D2178">
        <v>5</v>
      </c>
      <c r="E2178">
        <v>24.457684349492304</v>
      </c>
      <c r="F2178">
        <f t="shared" si="33"/>
        <v>1.643556388285883</v>
      </c>
    </row>
    <row r="2179" spans="1:6" x14ac:dyDescent="0.2">
      <c r="A2179">
        <v>502</v>
      </c>
      <c r="B2179">
        <v>2010</v>
      </c>
      <c r="C2179">
        <v>4</v>
      </c>
      <c r="D2179">
        <v>6</v>
      </c>
      <c r="E2179">
        <v>31.074835865953844</v>
      </c>
      <c r="F2179">
        <f t="shared" si="33"/>
        <v>2.0882289701920986</v>
      </c>
    </row>
    <row r="2180" spans="1:6" x14ac:dyDescent="0.2">
      <c r="A2180">
        <v>502</v>
      </c>
      <c r="B2180">
        <v>2010</v>
      </c>
      <c r="C2180">
        <v>4</v>
      </c>
      <c r="D2180">
        <v>7</v>
      </c>
      <c r="E2180">
        <v>30.808699503576921</v>
      </c>
      <c r="F2180">
        <f t="shared" si="33"/>
        <v>2.0703446066403695</v>
      </c>
    </row>
    <row r="2181" spans="1:6" x14ac:dyDescent="0.2">
      <c r="A2181">
        <v>502</v>
      </c>
      <c r="B2181">
        <v>2010</v>
      </c>
      <c r="C2181">
        <v>4</v>
      </c>
      <c r="D2181">
        <v>8</v>
      </c>
      <c r="E2181">
        <v>24.173378020021158</v>
      </c>
      <c r="F2181">
        <f t="shared" ref="F2181:F2244" si="34">(E2181*60*1.12)/1000</f>
        <v>1.6244510029454218</v>
      </c>
    </row>
    <row r="2182" spans="1:6" x14ac:dyDescent="0.2">
      <c r="A2182">
        <v>502</v>
      </c>
      <c r="B2182">
        <v>2010</v>
      </c>
      <c r="C2182">
        <v>4</v>
      </c>
      <c r="D2182">
        <v>9</v>
      </c>
      <c r="E2182">
        <v>23.883008879907695</v>
      </c>
      <c r="F2182">
        <f t="shared" si="34"/>
        <v>1.6049381967297973</v>
      </c>
    </row>
    <row r="2183" spans="1:6" x14ac:dyDescent="0.2">
      <c r="A2183">
        <v>502</v>
      </c>
      <c r="B2183">
        <v>2010</v>
      </c>
      <c r="C2183">
        <v>4</v>
      </c>
      <c r="D2183">
        <v>10</v>
      </c>
      <c r="E2183">
        <v>28.00988369875385</v>
      </c>
      <c r="F2183">
        <f t="shared" si="34"/>
        <v>1.8822641845562589</v>
      </c>
    </row>
    <row r="2184" spans="1:6" x14ac:dyDescent="0.2">
      <c r="A2184">
        <v>502</v>
      </c>
      <c r="B2184">
        <v>2010</v>
      </c>
      <c r="C2184">
        <v>4</v>
      </c>
      <c r="D2184">
        <v>11</v>
      </c>
      <c r="E2184">
        <v>22.919730179140387</v>
      </c>
      <c r="F2184">
        <f t="shared" si="34"/>
        <v>1.540205868038234</v>
      </c>
    </row>
    <row r="2185" spans="1:6" x14ac:dyDescent="0.2">
      <c r="A2185">
        <v>502</v>
      </c>
      <c r="B2185">
        <v>2010</v>
      </c>
      <c r="C2185">
        <v>4</v>
      </c>
      <c r="D2185">
        <v>12</v>
      </c>
      <c r="E2185">
        <v>24.617420180480774</v>
      </c>
      <c r="F2185">
        <f t="shared" si="34"/>
        <v>1.6542906361283081</v>
      </c>
    </row>
    <row r="2186" spans="1:6" x14ac:dyDescent="0.2">
      <c r="A2186">
        <v>502</v>
      </c>
      <c r="B2186">
        <v>2010</v>
      </c>
      <c r="C2186">
        <v>4</v>
      </c>
      <c r="D2186">
        <v>13</v>
      </c>
      <c r="E2186">
        <v>34.437120928269223</v>
      </c>
      <c r="F2186">
        <f t="shared" si="34"/>
        <v>2.3141745263796918</v>
      </c>
    </row>
    <row r="2187" spans="1:6" x14ac:dyDescent="0.2">
      <c r="A2187">
        <v>502</v>
      </c>
      <c r="B2187">
        <v>2010</v>
      </c>
      <c r="C2187">
        <v>4</v>
      </c>
      <c r="D2187">
        <v>14</v>
      </c>
      <c r="E2187">
        <v>22.610875435753844</v>
      </c>
      <c r="F2187">
        <f t="shared" si="34"/>
        <v>1.5194508292826585</v>
      </c>
    </row>
    <row r="2188" spans="1:6" x14ac:dyDescent="0.2">
      <c r="A2188">
        <v>502</v>
      </c>
      <c r="B2188">
        <v>2011</v>
      </c>
      <c r="C2188">
        <v>1</v>
      </c>
      <c r="D2188">
        <v>1</v>
      </c>
      <c r="E2188">
        <v>29.133418443715389</v>
      </c>
      <c r="F2188">
        <f t="shared" si="34"/>
        <v>1.9577657194176743</v>
      </c>
    </row>
    <row r="2189" spans="1:6" x14ac:dyDescent="0.2">
      <c r="A2189">
        <v>502</v>
      </c>
      <c r="B2189">
        <v>2011</v>
      </c>
      <c r="C2189">
        <v>1</v>
      </c>
      <c r="D2189">
        <v>2</v>
      </c>
      <c r="E2189">
        <v>22.443896766288464</v>
      </c>
      <c r="F2189">
        <f t="shared" si="34"/>
        <v>1.5082298626945851</v>
      </c>
    </row>
    <row r="2190" spans="1:6" x14ac:dyDescent="0.2">
      <c r="A2190">
        <v>502</v>
      </c>
      <c r="B2190">
        <v>2011</v>
      </c>
      <c r="C2190">
        <v>1</v>
      </c>
      <c r="D2190">
        <v>3</v>
      </c>
      <c r="E2190">
        <v>37.073692872276922</v>
      </c>
      <c r="F2190">
        <f t="shared" si="34"/>
        <v>2.4913521610170091</v>
      </c>
    </row>
    <row r="2191" spans="1:6" x14ac:dyDescent="0.2">
      <c r="A2191">
        <v>502</v>
      </c>
      <c r="B2191">
        <v>2011</v>
      </c>
      <c r="C2191">
        <v>1</v>
      </c>
      <c r="D2191">
        <v>4</v>
      </c>
      <c r="E2191">
        <v>34.883346322211544</v>
      </c>
      <c r="F2191">
        <f t="shared" si="34"/>
        <v>2.344160872852616</v>
      </c>
    </row>
    <row r="2192" spans="1:6" x14ac:dyDescent="0.2">
      <c r="A2192">
        <v>502</v>
      </c>
      <c r="B2192">
        <v>2011</v>
      </c>
      <c r="C2192">
        <v>1</v>
      </c>
      <c r="D2192">
        <v>5</v>
      </c>
      <c r="E2192">
        <v>38.145895198061538</v>
      </c>
      <c r="F2192">
        <f t="shared" si="34"/>
        <v>2.5634041573097357</v>
      </c>
    </row>
    <row r="2193" spans="1:6" x14ac:dyDescent="0.2">
      <c r="A2193">
        <v>502</v>
      </c>
      <c r="B2193">
        <v>2011</v>
      </c>
      <c r="C2193">
        <v>1</v>
      </c>
      <c r="D2193">
        <v>6</v>
      </c>
      <c r="E2193">
        <v>35.149435484815385</v>
      </c>
      <c r="F2193">
        <f t="shared" si="34"/>
        <v>2.3620420645795939</v>
      </c>
    </row>
    <row r="2194" spans="1:6" x14ac:dyDescent="0.2">
      <c r="A2194">
        <v>502</v>
      </c>
      <c r="B2194">
        <v>2011</v>
      </c>
      <c r="C2194">
        <v>1</v>
      </c>
      <c r="D2194">
        <v>7</v>
      </c>
      <c r="E2194">
        <v>34.831910527615385</v>
      </c>
      <c r="F2194">
        <f t="shared" si="34"/>
        <v>2.3407043874557538</v>
      </c>
    </row>
    <row r="2195" spans="1:6" x14ac:dyDescent="0.2">
      <c r="A2195">
        <v>502</v>
      </c>
      <c r="B2195">
        <v>2011</v>
      </c>
      <c r="C2195">
        <v>1</v>
      </c>
      <c r="D2195">
        <v>8</v>
      </c>
      <c r="E2195">
        <v>48.576182132838461</v>
      </c>
      <c r="F2195">
        <f t="shared" si="34"/>
        <v>3.2643194393267447</v>
      </c>
    </row>
    <row r="2196" spans="1:6" x14ac:dyDescent="0.2">
      <c r="A2196">
        <v>502</v>
      </c>
      <c r="B2196">
        <v>2011</v>
      </c>
      <c r="C2196">
        <v>1</v>
      </c>
      <c r="D2196">
        <v>9</v>
      </c>
      <c r="E2196">
        <v>35.772077768815386</v>
      </c>
      <c r="F2196">
        <f t="shared" si="34"/>
        <v>2.4038836260643945</v>
      </c>
    </row>
    <row r="2197" spans="1:6" x14ac:dyDescent="0.2">
      <c r="A2197">
        <v>502</v>
      </c>
      <c r="B2197">
        <v>2011</v>
      </c>
      <c r="C2197">
        <v>1</v>
      </c>
      <c r="D2197">
        <v>10</v>
      </c>
      <c r="E2197">
        <v>37.863438156034618</v>
      </c>
      <c r="F2197">
        <f t="shared" si="34"/>
        <v>2.5444230440855269</v>
      </c>
    </row>
    <row r="2198" spans="1:6" x14ac:dyDescent="0.2">
      <c r="A2198">
        <v>502</v>
      </c>
      <c r="B2198">
        <v>2011</v>
      </c>
      <c r="C2198">
        <v>1</v>
      </c>
      <c r="D2198">
        <v>11</v>
      </c>
      <c r="E2198">
        <v>47.256714118350004</v>
      </c>
      <c r="F2198">
        <f t="shared" si="34"/>
        <v>3.1756511887531205</v>
      </c>
    </row>
    <row r="2199" spans="1:6" x14ac:dyDescent="0.2">
      <c r="A2199">
        <v>502</v>
      </c>
      <c r="B2199">
        <v>2011</v>
      </c>
      <c r="C2199">
        <v>1</v>
      </c>
      <c r="D2199">
        <v>12</v>
      </c>
      <c r="E2199">
        <v>48.480499912223074</v>
      </c>
      <c r="F2199">
        <f t="shared" si="34"/>
        <v>3.2578895941013908</v>
      </c>
    </row>
    <row r="2200" spans="1:6" x14ac:dyDescent="0.2">
      <c r="A2200">
        <v>502</v>
      </c>
      <c r="B2200">
        <v>2011</v>
      </c>
      <c r="C2200">
        <v>1</v>
      </c>
      <c r="D2200">
        <v>13</v>
      </c>
      <c r="E2200">
        <v>47.885291896326933</v>
      </c>
      <c r="F2200">
        <f t="shared" si="34"/>
        <v>3.21789161543317</v>
      </c>
    </row>
    <row r="2201" spans="1:6" x14ac:dyDescent="0.2">
      <c r="A2201">
        <v>502</v>
      </c>
      <c r="B2201">
        <v>2011</v>
      </c>
      <c r="C2201">
        <v>1</v>
      </c>
      <c r="D2201">
        <v>14</v>
      </c>
      <c r="E2201">
        <v>38.615266218946161</v>
      </c>
      <c r="F2201">
        <f t="shared" si="34"/>
        <v>2.5949458899131819</v>
      </c>
    </row>
    <row r="2202" spans="1:6" x14ac:dyDescent="0.2">
      <c r="A2202">
        <v>502</v>
      </c>
      <c r="B2202">
        <v>2011</v>
      </c>
      <c r="C2202">
        <v>2</v>
      </c>
      <c r="D2202">
        <v>1</v>
      </c>
      <c r="E2202">
        <v>25.520706212607692</v>
      </c>
      <c r="F2202">
        <f t="shared" si="34"/>
        <v>1.7149914574872371</v>
      </c>
    </row>
    <row r="2203" spans="1:6" x14ac:dyDescent="0.2">
      <c r="A2203">
        <v>502</v>
      </c>
      <c r="B2203">
        <v>2011</v>
      </c>
      <c r="C2203">
        <v>2</v>
      </c>
      <c r="D2203">
        <v>2</v>
      </c>
      <c r="E2203">
        <v>29.415428526634614</v>
      </c>
      <c r="F2203">
        <f t="shared" si="34"/>
        <v>1.9767167969898463</v>
      </c>
    </row>
    <row r="2204" spans="1:6" x14ac:dyDescent="0.2">
      <c r="A2204">
        <v>502</v>
      </c>
      <c r="B2204">
        <v>2011</v>
      </c>
      <c r="C2204">
        <v>2</v>
      </c>
      <c r="D2204">
        <v>3</v>
      </c>
      <c r="E2204">
        <v>30.320720258019232</v>
      </c>
      <c r="F2204">
        <f t="shared" si="34"/>
        <v>2.0375524013388926</v>
      </c>
    </row>
    <row r="2205" spans="1:6" x14ac:dyDescent="0.2">
      <c r="A2205">
        <v>502</v>
      </c>
      <c r="B2205">
        <v>2011</v>
      </c>
      <c r="C2205">
        <v>2</v>
      </c>
      <c r="D2205">
        <v>4</v>
      </c>
      <c r="E2205">
        <v>41.70863863066154</v>
      </c>
      <c r="F2205">
        <f t="shared" si="34"/>
        <v>2.8028205159804558</v>
      </c>
    </row>
    <row r="2206" spans="1:6" x14ac:dyDescent="0.2">
      <c r="A2206">
        <v>502</v>
      </c>
      <c r="B2206">
        <v>2011</v>
      </c>
      <c r="C2206">
        <v>2</v>
      </c>
      <c r="D2206">
        <v>5</v>
      </c>
      <c r="E2206">
        <v>45.875317362853849</v>
      </c>
      <c r="F2206">
        <f t="shared" si="34"/>
        <v>3.0828213267837792</v>
      </c>
    </row>
    <row r="2207" spans="1:6" x14ac:dyDescent="0.2">
      <c r="A2207">
        <v>502</v>
      </c>
      <c r="B2207">
        <v>2011</v>
      </c>
      <c r="C2207">
        <v>2</v>
      </c>
      <c r="D2207">
        <v>6</v>
      </c>
      <c r="E2207">
        <v>47.451995060123089</v>
      </c>
      <c r="F2207">
        <f t="shared" si="34"/>
        <v>3.1887740680402721</v>
      </c>
    </row>
    <row r="2208" spans="1:6" x14ac:dyDescent="0.2">
      <c r="A2208">
        <v>502</v>
      </c>
      <c r="B2208">
        <v>2011</v>
      </c>
      <c r="C2208">
        <v>2</v>
      </c>
      <c r="D2208">
        <v>7</v>
      </c>
      <c r="E2208">
        <v>48.133414703423085</v>
      </c>
      <c r="F2208">
        <f t="shared" si="34"/>
        <v>3.2345654680700315</v>
      </c>
    </row>
    <row r="2209" spans="1:6" x14ac:dyDescent="0.2">
      <c r="A2209">
        <v>502</v>
      </c>
      <c r="B2209">
        <v>2011</v>
      </c>
      <c r="C2209">
        <v>2</v>
      </c>
      <c r="D2209">
        <v>8</v>
      </c>
      <c r="E2209">
        <v>41.67890705423077</v>
      </c>
      <c r="F2209">
        <f t="shared" si="34"/>
        <v>2.8008225540443084</v>
      </c>
    </row>
    <row r="2210" spans="1:6" x14ac:dyDescent="0.2">
      <c r="A2210">
        <v>502</v>
      </c>
      <c r="B2210">
        <v>2011</v>
      </c>
      <c r="C2210">
        <v>2</v>
      </c>
      <c r="D2210">
        <v>9</v>
      </c>
      <c r="E2210">
        <v>49.90335739404231</v>
      </c>
      <c r="F2210">
        <f t="shared" si="34"/>
        <v>3.3535056168796431</v>
      </c>
    </row>
    <row r="2211" spans="1:6" x14ac:dyDescent="0.2">
      <c r="A2211">
        <v>502</v>
      </c>
      <c r="B2211">
        <v>2011</v>
      </c>
      <c r="C2211">
        <v>2</v>
      </c>
      <c r="D2211">
        <v>10</v>
      </c>
      <c r="E2211">
        <v>42.089939997473081</v>
      </c>
      <c r="F2211">
        <f t="shared" si="34"/>
        <v>2.8284439678301916</v>
      </c>
    </row>
    <row r="2212" spans="1:6" x14ac:dyDescent="0.2">
      <c r="A2212">
        <v>502</v>
      </c>
      <c r="B2212">
        <v>2011</v>
      </c>
      <c r="C2212">
        <v>2</v>
      </c>
      <c r="D2212">
        <v>11</v>
      </c>
      <c r="E2212">
        <v>47.432162636100003</v>
      </c>
      <c r="F2212">
        <f t="shared" si="34"/>
        <v>3.1874413291459205</v>
      </c>
    </row>
    <row r="2213" spans="1:6" x14ac:dyDescent="0.2">
      <c r="A2213">
        <v>502</v>
      </c>
      <c r="B2213">
        <v>2011</v>
      </c>
      <c r="C2213">
        <v>2</v>
      </c>
      <c r="D2213">
        <v>12</v>
      </c>
      <c r="E2213">
        <v>50.31384906240001</v>
      </c>
      <c r="F2213">
        <f t="shared" si="34"/>
        <v>3.3810906569932815</v>
      </c>
    </row>
    <row r="2214" spans="1:6" x14ac:dyDescent="0.2">
      <c r="A2214">
        <v>502</v>
      </c>
      <c r="B2214">
        <v>2011</v>
      </c>
      <c r="C2214">
        <v>2</v>
      </c>
      <c r="D2214">
        <v>13</v>
      </c>
      <c r="E2214">
        <v>46.968523981373082</v>
      </c>
      <c r="F2214">
        <f t="shared" si="34"/>
        <v>3.1562848115482711</v>
      </c>
    </row>
    <row r="2215" spans="1:6" x14ac:dyDescent="0.2">
      <c r="A2215">
        <v>502</v>
      </c>
      <c r="B2215">
        <v>2011</v>
      </c>
      <c r="C2215">
        <v>2</v>
      </c>
      <c r="D2215">
        <v>14</v>
      </c>
      <c r="E2215">
        <v>47.56961801713846</v>
      </c>
      <c r="F2215">
        <f t="shared" si="34"/>
        <v>3.1966783307517046</v>
      </c>
    </row>
    <row r="2216" spans="1:6" x14ac:dyDescent="0.2">
      <c r="A2216">
        <v>502</v>
      </c>
      <c r="B2216">
        <v>2011</v>
      </c>
      <c r="C2216">
        <v>3</v>
      </c>
      <c r="D2216">
        <v>1</v>
      </c>
      <c r="E2216">
        <v>33.318065847634621</v>
      </c>
      <c r="F2216">
        <f t="shared" si="34"/>
        <v>2.2389740249610468</v>
      </c>
    </row>
    <row r="2217" spans="1:6" x14ac:dyDescent="0.2">
      <c r="A2217">
        <v>502</v>
      </c>
      <c r="B2217">
        <v>2011</v>
      </c>
      <c r="C2217">
        <v>3</v>
      </c>
      <c r="D2217">
        <v>2</v>
      </c>
      <c r="E2217">
        <v>29.49924012369231</v>
      </c>
      <c r="F2217">
        <f t="shared" si="34"/>
        <v>1.9823489363121234</v>
      </c>
    </row>
    <row r="2218" spans="1:6" x14ac:dyDescent="0.2">
      <c r="A2218">
        <v>502</v>
      </c>
      <c r="B2218">
        <v>2011</v>
      </c>
      <c r="C2218">
        <v>3</v>
      </c>
      <c r="D2218">
        <v>3</v>
      </c>
      <c r="E2218">
        <v>24.71555484166154</v>
      </c>
      <c r="F2218">
        <f t="shared" si="34"/>
        <v>1.6608852853596556</v>
      </c>
    </row>
    <row r="2219" spans="1:6" x14ac:dyDescent="0.2">
      <c r="A2219">
        <v>502</v>
      </c>
      <c r="B2219">
        <v>2011</v>
      </c>
      <c r="C2219">
        <v>3</v>
      </c>
      <c r="D2219">
        <v>4</v>
      </c>
      <c r="E2219">
        <v>41.124254759584623</v>
      </c>
      <c r="F2219">
        <f t="shared" si="34"/>
        <v>2.7635499198440869</v>
      </c>
    </row>
    <row r="2220" spans="1:6" x14ac:dyDescent="0.2">
      <c r="A2220">
        <v>502</v>
      </c>
      <c r="B2220">
        <v>2011</v>
      </c>
      <c r="C2220">
        <v>3</v>
      </c>
      <c r="D2220">
        <v>5</v>
      </c>
      <c r="E2220">
        <v>23.690206732499998</v>
      </c>
      <c r="F2220">
        <f t="shared" si="34"/>
        <v>1.5919818924240001</v>
      </c>
    </row>
    <row r="2221" spans="1:6" x14ac:dyDescent="0.2">
      <c r="A2221">
        <v>502</v>
      </c>
      <c r="B2221">
        <v>2011</v>
      </c>
      <c r="C2221">
        <v>3</v>
      </c>
      <c r="D2221">
        <v>6</v>
      </c>
      <c r="E2221">
        <v>50.758979722338459</v>
      </c>
      <c r="F2221">
        <f t="shared" si="34"/>
        <v>3.4110034373411446</v>
      </c>
    </row>
    <row r="2222" spans="1:6" x14ac:dyDescent="0.2">
      <c r="A2222">
        <v>502</v>
      </c>
      <c r="B2222">
        <v>2011</v>
      </c>
      <c r="C2222">
        <v>3</v>
      </c>
      <c r="D2222">
        <v>7</v>
      </c>
      <c r="E2222">
        <v>54.568066167449999</v>
      </c>
      <c r="F2222">
        <f t="shared" si="34"/>
        <v>3.6669740464526401</v>
      </c>
    </row>
    <row r="2223" spans="1:6" x14ac:dyDescent="0.2">
      <c r="A2223">
        <v>502</v>
      </c>
      <c r="B2223">
        <v>2011</v>
      </c>
      <c r="C2223">
        <v>3</v>
      </c>
      <c r="D2223">
        <v>8</v>
      </c>
      <c r="E2223">
        <v>45.63564511198846</v>
      </c>
      <c r="F2223">
        <f t="shared" si="34"/>
        <v>3.0667153515256249</v>
      </c>
    </row>
    <row r="2224" spans="1:6" x14ac:dyDescent="0.2">
      <c r="A2224">
        <v>502</v>
      </c>
      <c r="B2224">
        <v>2011</v>
      </c>
      <c r="C2224">
        <v>3</v>
      </c>
      <c r="D2224">
        <v>9</v>
      </c>
      <c r="E2224">
        <v>24.641860515334614</v>
      </c>
      <c r="F2224">
        <f t="shared" si="34"/>
        <v>1.6559330266304861</v>
      </c>
    </row>
    <row r="2225" spans="1:6" x14ac:dyDescent="0.2">
      <c r="A2225">
        <v>502</v>
      </c>
      <c r="B2225">
        <v>2011</v>
      </c>
      <c r="C2225">
        <v>3</v>
      </c>
      <c r="D2225">
        <v>10</v>
      </c>
      <c r="E2225">
        <v>48.055223121230775</v>
      </c>
      <c r="F2225">
        <f t="shared" si="34"/>
        <v>3.2293109937467079</v>
      </c>
    </row>
    <row r="2226" spans="1:6" x14ac:dyDescent="0.2">
      <c r="A2226">
        <v>502</v>
      </c>
      <c r="B2226">
        <v>2011</v>
      </c>
      <c r="C2226">
        <v>3</v>
      </c>
      <c r="D2226">
        <v>11</v>
      </c>
      <c r="E2226">
        <v>53.340852628800008</v>
      </c>
      <c r="F2226">
        <f t="shared" si="34"/>
        <v>3.5845052966553608</v>
      </c>
    </row>
    <row r="2227" spans="1:6" x14ac:dyDescent="0.2">
      <c r="A2227">
        <v>502</v>
      </c>
      <c r="B2227">
        <v>2011</v>
      </c>
      <c r="C2227">
        <v>3</v>
      </c>
      <c r="D2227">
        <v>12</v>
      </c>
      <c r="E2227">
        <v>21.18762404169231</v>
      </c>
      <c r="F2227">
        <f t="shared" si="34"/>
        <v>1.4238083356017235</v>
      </c>
    </row>
    <row r="2228" spans="1:6" x14ac:dyDescent="0.2">
      <c r="A2228">
        <v>502</v>
      </c>
      <c r="B2228">
        <v>2011</v>
      </c>
      <c r="C2228">
        <v>3</v>
      </c>
      <c r="D2228">
        <v>13</v>
      </c>
      <c r="E2228">
        <v>17.128648397976928</v>
      </c>
      <c r="F2228">
        <f t="shared" si="34"/>
        <v>1.1510451723440496</v>
      </c>
    </row>
    <row r="2229" spans="1:6" x14ac:dyDescent="0.2">
      <c r="A2229">
        <v>502</v>
      </c>
      <c r="B2229">
        <v>2011</v>
      </c>
      <c r="C2229">
        <v>3</v>
      </c>
      <c r="D2229">
        <v>14</v>
      </c>
      <c r="E2229">
        <v>46.131890726180778</v>
      </c>
      <c r="F2229">
        <f t="shared" si="34"/>
        <v>3.1000630567993483</v>
      </c>
    </row>
    <row r="2230" spans="1:6" x14ac:dyDescent="0.2">
      <c r="A2230">
        <v>502</v>
      </c>
      <c r="B2230">
        <v>2011</v>
      </c>
      <c r="C2230">
        <v>4</v>
      </c>
      <c r="D2230">
        <v>1</v>
      </c>
      <c r="E2230">
        <v>29.119384672442305</v>
      </c>
      <c r="F2230">
        <f t="shared" si="34"/>
        <v>1.9568226499881229</v>
      </c>
    </row>
    <row r="2231" spans="1:6" x14ac:dyDescent="0.2">
      <c r="A2231">
        <v>502</v>
      </c>
      <c r="B2231">
        <v>2011</v>
      </c>
      <c r="C2231">
        <v>4</v>
      </c>
      <c r="D2231">
        <v>2</v>
      </c>
      <c r="E2231">
        <v>28.703862150784623</v>
      </c>
      <c r="F2231">
        <f t="shared" si="34"/>
        <v>1.9288995365327268</v>
      </c>
    </row>
    <row r="2232" spans="1:6" x14ac:dyDescent="0.2">
      <c r="A2232">
        <v>502</v>
      </c>
      <c r="B2232">
        <v>2011</v>
      </c>
      <c r="C2232">
        <v>4</v>
      </c>
      <c r="D2232">
        <v>3</v>
      </c>
      <c r="E2232">
        <v>29.062981630523076</v>
      </c>
      <c r="F2232">
        <f t="shared" si="34"/>
        <v>1.9530323655711508</v>
      </c>
    </row>
    <row r="2233" spans="1:6" x14ac:dyDescent="0.2">
      <c r="A2233">
        <v>502</v>
      </c>
      <c r="B2233">
        <v>2011</v>
      </c>
      <c r="C2233">
        <v>4</v>
      </c>
      <c r="D2233">
        <v>4</v>
      </c>
      <c r="E2233">
        <v>27.453935443846156</v>
      </c>
      <c r="F2233">
        <f t="shared" si="34"/>
        <v>1.8449044618264618</v>
      </c>
    </row>
    <row r="2234" spans="1:6" x14ac:dyDescent="0.2">
      <c r="A2234">
        <v>502</v>
      </c>
      <c r="B2234">
        <v>2011</v>
      </c>
      <c r="C2234">
        <v>4</v>
      </c>
      <c r="D2234">
        <v>5</v>
      </c>
      <c r="E2234">
        <v>33.331150865353841</v>
      </c>
      <c r="F2234">
        <f t="shared" si="34"/>
        <v>2.2398533381517782</v>
      </c>
    </row>
    <row r="2235" spans="1:6" x14ac:dyDescent="0.2">
      <c r="A2235">
        <v>502</v>
      </c>
      <c r="B2235">
        <v>2011</v>
      </c>
      <c r="C2235">
        <v>4</v>
      </c>
      <c r="D2235">
        <v>6</v>
      </c>
      <c r="E2235">
        <v>28.414221101411545</v>
      </c>
      <c r="F2235">
        <f t="shared" si="34"/>
        <v>1.9094356580148559</v>
      </c>
    </row>
    <row r="2236" spans="1:6" x14ac:dyDescent="0.2">
      <c r="A2236">
        <v>502</v>
      </c>
      <c r="B2236">
        <v>2011</v>
      </c>
      <c r="C2236">
        <v>4</v>
      </c>
      <c r="D2236">
        <v>7</v>
      </c>
      <c r="E2236">
        <v>41.240431801038469</v>
      </c>
      <c r="F2236">
        <f t="shared" si="34"/>
        <v>2.7713570170297852</v>
      </c>
    </row>
    <row r="2237" spans="1:6" x14ac:dyDescent="0.2">
      <c r="A2237">
        <v>502</v>
      </c>
      <c r="B2237">
        <v>2011</v>
      </c>
      <c r="C2237">
        <v>4</v>
      </c>
      <c r="D2237">
        <v>8</v>
      </c>
      <c r="E2237">
        <v>44.576609445415393</v>
      </c>
      <c r="F2237">
        <f t="shared" si="34"/>
        <v>2.9955481547319147</v>
      </c>
    </row>
    <row r="2238" spans="1:6" x14ac:dyDescent="0.2">
      <c r="A2238">
        <v>502</v>
      </c>
      <c r="B2238">
        <v>2011</v>
      </c>
      <c r="C2238">
        <v>4</v>
      </c>
      <c r="D2238">
        <v>9</v>
      </c>
      <c r="E2238">
        <v>48.666586623853846</v>
      </c>
      <c r="F2238">
        <f t="shared" si="34"/>
        <v>3.2703946211229784</v>
      </c>
    </row>
    <row r="2239" spans="1:6" x14ac:dyDescent="0.2">
      <c r="A2239">
        <v>502</v>
      </c>
      <c r="B2239">
        <v>2011</v>
      </c>
      <c r="C2239">
        <v>4</v>
      </c>
      <c r="D2239">
        <v>10</v>
      </c>
      <c r="E2239">
        <v>31.519658493865389</v>
      </c>
      <c r="F2239">
        <f t="shared" si="34"/>
        <v>2.1181210507877544</v>
      </c>
    </row>
    <row r="2240" spans="1:6" x14ac:dyDescent="0.2">
      <c r="A2240">
        <v>502</v>
      </c>
      <c r="B2240">
        <v>2011</v>
      </c>
      <c r="C2240">
        <v>4</v>
      </c>
      <c r="D2240">
        <v>11</v>
      </c>
      <c r="E2240">
        <v>46.236044583553848</v>
      </c>
      <c r="F2240">
        <f t="shared" si="34"/>
        <v>3.1070621960148186</v>
      </c>
    </row>
    <row r="2241" spans="1:6" x14ac:dyDescent="0.2">
      <c r="A2241">
        <v>502</v>
      </c>
      <c r="B2241">
        <v>2011</v>
      </c>
      <c r="C2241">
        <v>4</v>
      </c>
      <c r="D2241">
        <v>12</v>
      </c>
      <c r="E2241">
        <v>40.512284424276928</v>
      </c>
      <c r="F2241">
        <f t="shared" si="34"/>
        <v>2.7224255133114097</v>
      </c>
    </row>
    <row r="2242" spans="1:6" x14ac:dyDescent="0.2">
      <c r="A2242">
        <v>502</v>
      </c>
      <c r="B2242">
        <v>2011</v>
      </c>
      <c r="C2242">
        <v>4</v>
      </c>
      <c r="D2242">
        <v>13</v>
      </c>
      <c r="E2242">
        <v>33.242085299838465</v>
      </c>
      <c r="F2242">
        <f t="shared" si="34"/>
        <v>2.2338681321491451</v>
      </c>
    </row>
    <row r="2243" spans="1:6" x14ac:dyDescent="0.2">
      <c r="A2243">
        <v>502</v>
      </c>
      <c r="B2243">
        <v>2011</v>
      </c>
      <c r="C2243">
        <v>4</v>
      </c>
      <c r="D2243">
        <v>14</v>
      </c>
      <c r="E2243">
        <v>46.058375402134622</v>
      </c>
      <c r="F2243">
        <f t="shared" si="34"/>
        <v>3.095122827023447</v>
      </c>
    </row>
    <row r="2244" spans="1:6" x14ac:dyDescent="0.2">
      <c r="A2244">
        <v>502</v>
      </c>
      <c r="B2244">
        <v>2012</v>
      </c>
      <c r="C2244">
        <v>1</v>
      </c>
      <c r="D2244">
        <v>1</v>
      </c>
      <c r="E2244">
        <v>23.958224769599997</v>
      </c>
      <c r="F2244">
        <f t="shared" si="34"/>
        <v>1.6099927045171201</v>
      </c>
    </row>
    <row r="2245" spans="1:6" x14ac:dyDescent="0.2">
      <c r="A2245">
        <v>502</v>
      </c>
      <c r="B2245">
        <v>2012</v>
      </c>
      <c r="C2245">
        <v>1</v>
      </c>
      <c r="D2245">
        <v>2</v>
      </c>
      <c r="E2245">
        <v>18.545333760778846</v>
      </c>
      <c r="F2245">
        <f t="shared" ref="F2245:F2308" si="35">(E2245*60*1.12)/1000</f>
        <v>1.2462464287243387</v>
      </c>
    </row>
    <row r="2246" spans="1:6" x14ac:dyDescent="0.2">
      <c r="A2246">
        <v>502</v>
      </c>
      <c r="B2246">
        <v>2012</v>
      </c>
      <c r="C2246">
        <v>1</v>
      </c>
      <c r="D2246">
        <v>3</v>
      </c>
      <c r="E2246">
        <v>37.446629299199998</v>
      </c>
      <c r="F2246">
        <f t="shared" si="35"/>
        <v>2.5164134889062399</v>
      </c>
    </row>
    <row r="2247" spans="1:6" x14ac:dyDescent="0.2">
      <c r="A2247">
        <v>502</v>
      </c>
      <c r="B2247">
        <v>2012</v>
      </c>
      <c r="C2247">
        <v>1</v>
      </c>
      <c r="D2247">
        <v>4</v>
      </c>
      <c r="E2247">
        <v>43.08296167356923</v>
      </c>
      <c r="F2247">
        <f t="shared" si="35"/>
        <v>2.8951750244638523</v>
      </c>
    </row>
    <row r="2248" spans="1:6" x14ac:dyDescent="0.2">
      <c r="A2248">
        <v>502</v>
      </c>
      <c r="B2248">
        <v>2012</v>
      </c>
      <c r="C2248">
        <v>1</v>
      </c>
      <c r="D2248">
        <v>5</v>
      </c>
      <c r="E2248">
        <v>54.32236234558269</v>
      </c>
      <c r="F2248">
        <f t="shared" si="35"/>
        <v>3.6504627496231574</v>
      </c>
    </row>
    <row r="2249" spans="1:6" x14ac:dyDescent="0.2">
      <c r="A2249">
        <v>502</v>
      </c>
      <c r="B2249">
        <v>2012</v>
      </c>
      <c r="C2249">
        <v>1</v>
      </c>
      <c r="D2249">
        <v>6</v>
      </c>
      <c r="E2249">
        <v>57.853465614069229</v>
      </c>
      <c r="F2249">
        <f t="shared" si="35"/>
        <v>3.8877528892654523</v>
      </c>
    </row>
    <row r="2250" spans="1:6" x14ac:dyDescent="0.2">
      <c r="A2250">
        <v>502</v>
      </c>
      <c r="B2250">
        <v>2012</v>
      </c>
      <c r="C2250">
        <v>1</v>
      </c>
      <c r="D2250">
        <v>7</v>
      </c>
      <c r="E2250">
        <v>63.222782377932681</v>
      </c>
      <c r="F2250">
        <f t="shared" si="35"/>
        <v>4.248570975797076</v>
      </c>
    </row>
    <row r="2251" spans="1:6" x14ac:dyDescent="0.2">
      <c r="A2251">
        <v>502</v>
      </c>
      <c r="B2251">
        <v>2012</v>
      </c>
      <c r="C2251">
        <v>1</v>
      </c>
      <c r="D2251">
        <v>8</v>
      </c>
      <c r="E2251">
        <v>50.383580871651915</v>
      </c>
      <c r="F2251">
        <f t="shared" si="35"/>
        <v>3.3857766345750089</v>
      </c>
    </row>
    <row r="2252" spans="1:6" x14ac:dyDescent="0.2">
      <c r="A2252">
        <v>502</v>
      </c>
      <c r="B2252">
        <v>2012</v>
      </c>
      <c r="C2252">
        <v>1</v>
      </c>
      <c r="D2252">
        <v>9</v>
      </c>
      <c r="E2252">
        <v>49.443157843200005</v>
      </c>
      <c r="F2252">
        <f t="shared" si="35"/>
        <v>3.3225802070630408</v>
      </c>
    </row>
    <row r="2253" spans="1:6" x14ac:dyDescent="0.2">
      <c r="A2253">
        <v>502</v>
      </c>
      <c r="B2253">
        <v>2012</v>
      </c>
      <c r="C2253">
        <v>1</v>
      </c>
      <c r="D2253">
        <v>10</v>
      </c>
      <c r="E2253">
        <v>49.199390822492312</v>
      </c>
      <c r="F2253">
        <f t="shared" si="35"/>
        <v>3.3061990632714839</v>
      </c>
    </row>
    <row r="2254" spans="1:6" x14ac:dyDescent="0.2">
      <c r="A2254">
        <v>502</v>
      </c>
      <c r="B2254">
        <v>2012</v>
      </c>
      <c r="C2254">
        <v>1</v>
      </c>
      <c r="D2254">
        <v>11</v>
      </c>
      <c r="E2254">
        <v>62.948093549867316</v>
      </c>
      <c r="F2254">
        <f t="shared" si="35"/>
        <v>4.2301118865510841</v>
      </c>
    </row>
    <row r="2255" spans="1:6" x14ac:dyDescent="0.2">
      <c r="A2255">
        <v>502</v>
      </c>
      <c r="B2255">
        <v>2012</v>
      </c>
      <c r="C2255">
        <v>1</v>
      </c>
      <c r="D2255">
        <v>12</v>
      </c>
      <c r="E2255">
        <v>62.229600947630765</v>
      </c>
      <c r="F2255">
        <f t="shared" si="35"/>
        <v>4.1818291836807875</v>
      </c>
    </row>
    <row r="2256" spans="1:6" x14ac:dyDescent="0.2">
      <c r="A2256">
        <v>502</v>
      </c>
      <c r="B2256">
        <v>2012</v>
      </c>
      <c r="C2256">
        <v>1</v>
      </c>
      <c r="D2256">
        <v>13</v>
      </c>
      <c r="E2256">
        <v>61.335117252242298</v>
      </c>
      <c r="F2256">
        <f t="shared" si="35"/>
        <v>4.1217198793506835</v>
      </c>
    </row>
    <row r="2257" spans="1:6" x14ac:dyDescent="0.2">
      <c r="A2257">
        <v>502</v>
      </c>
      <c r="B2257">
        <v>2012</v>
      </c>
      <c r="C2257">
        <v>1</v>
      </c>
      <c r="D2257">
        <v>14</v>
      </c>
      <c r="E2257">
        <v>52.850858775126923</v>
      </c>
      <c r="F2257">
        <f t="shared" si="35"/>
        <v>3.5515777096885297</v>
      </c>
    </row>
    <row r="2258" spans="1:6" x14ac:dyDescent="0.2">
      <c r="A2258">
        <v>502</v>
      </c>
      <c r="B2258">
        <v>2012</v>
      </c>
      <c r="C2258">
        <v>2</v>
      </c>
      <c r="D2258">
        <v>1</v>
      </c>
      <c r="E2258">
        <v>22.93991247373269</v>
      </c>
      <c r="F2258">
        <f t="shared" si="35"/>
        <v>1.5415621182348369</v>
      </c>
    </row>
    <row r="2259" spans="1:6" x14ac:dyDescent="0.2">
      <c r="A2259">
        <v>502</v>
      </c>
      <c r="B2259">
        <v>2012</v>
      </c>
      <c r="C2259">
        <v>2</v>
      </c>
      <c r="D2259">
        <v>2</v>
      </c>
      <c r="E2259">
        <v>28.508737509830773</v>
      </c>
      <c r="F2259">
        <f t="shared" si="35"/>
        <v>1.9157871606606283</v>
      </c>
    </row>
    <row r="2260" spans="1:6" x14ac:dyDescent="0.2">
      <c r="A2260">
        <v>502</v>
      </c>
      <c r="B2260">
        <v>2012</v>
      </c>
      <c r="C2260">
        <v>2</v>
      </c>
      <c r="D2260">
        <v>3</v>
      </c>
      <c r="E2260">
        <v>31.357424802634611</v>
      </c>
      <c r="F2260">
        <f t="shared" si="35"/>
        <v>2.1072189467370457</v>
      </c>
    </row>
    <row r="2261" spans="1:6" x14ac:dyDescent="0.2">
      <c r="A2261">
        <v>502</v>
      </c>
      <c r="B2261">
        <v>2012</v>
      </c>
      <c r="C2261">
        <v>2</v>
      </c>
      <c r="D2261">
        <v>4</v>
      </c>
      <c r="E2261">
        <v>49.264877225976932</v>
      </c>
      <c r="F2261">
        <f t="shared" si="35"/>
        <v>3.3105997495856498</v>
      </c>
    </row>
    <row r="2262" spans="1:6" x14ac:dyDescent="0.2">
      <c r="A2262">
        <v>502</v>
      </c>
      <c r="B2262">
        <v>2012</v>
      </c>
      <c r="C2262">
        <v>2</v>
      </c>
      <c r="D2262">
        <v>5</v>
      </c>
      <c r="E2262">
        <v>57.011243916634612</v>
      </c>
      <c r="F2262">
        <f t="shared" si="35"/>
        <v>3.8311555911978461</v>
      </c>
    </row>
    <row r="2263" spans="1:6" x14ac:dyDescent="0.2">
      <c r="A2263">
        <v>502</v>
      </c>
      <c r="B2263">
        <v>2012</v>
      </c>
      <c r="C2263">
        <v>2</v>
      </c>
      <c r="D2263">
        <v>6</v>
      </c>
      <c r="E2263">
        <v>60.809099630399999</v>
      </c>
      <c r="F2263">
        <f t="shared" si="35"/>
        <v>4.0863714951628802</v>
      </c>
    </row>
    <row r="2264" spans="1:6" x14ac:dyDescent="0.2">
      <c r="A2264">
        <v>502</v>
      </c>
      <c r="B2264">
        <v>2012</v>
      </c>
      <c r="C2264">
        <v>2</v>
      </c>
      <c r="D2264">
        <v>7</v>
      </c>
      <c r="E2264">
        <v>56.564174145599999</v>
      </c>
      <c r="F2264">
        <f t="shared" si="35"/>
        <v>3.8011125025843202</v>
      </c>
    </row>
    <row r="2265" spans="1:6" x14ac:dyDescent="0.2">
      <c r="A2265">
        <v>502</v>
      </c>
      <c r="B2265">
        <v>2012</v>
      </c>
      <c r="C2265">
        <v>2</v>
      </c>
      <c r="D2265">
        <v>8</v>
      </c>
      <c r="E2265">
        <v>53.387223536751925</v>
      </c>
      <c r="F2265">
        <f t="shared" si="35"/>
        <v>3.5876214216697297</v>
      </c>
    </row>
    <row r="2266" spans="1:6" x14ac:dyDescent="0.2">
      <c r="A2266">
        <v>502</v>
      </c>
      <c r="B2266">
        <v>2012</v>
      </c>
      <c r="C2266">
        <v>2</v>
      </c>
      <c r="D2266">
        <v>9</v>
      </c>
      <c r="E2266">
        <v>55.710594576069234</v>
      </c>
      <c r="F2266">
        <f t="shared" si="35"/>
        <v>3.7437519555118528</v>
      </c>
    </row>
    <row r="2267" spans="1:6" x14ac:dyDescent="0.2">
      <c r="A2267">
        <v>502</v>
      </c>
      <c r="B2267">
        <v>2012</v>
      </c>
      <c r="C2267">
        <v>2</v>
      </c>
      <c r="D2267">
        <v>10</v>
      </c>
      <c r="E2267">
        <v>57.794587329600013</v>
      </c>
      <c r="F2267">
        <f t="shared" si="35"/>
        <v>3.883796268549121</v>
      </c>
    </row>
    <row r="2268" spans="1:6" x14ac:dyDescent="0.2">
      <c r="A2268">
        <v>502</v>
      </c>
      <c r="B2268">
        <v>2012</v>
      </c>
      <c r="C2268">
        <v>2</v>
      </c>
      <c r="D2268">
        <v>11</v>
      </c>
      <c r="E2268">
        <v>57.226048622134613</v>
      </c>
      <c r="F2268">
        <f t="shared" si="35"/>
        <v>3.8455904674074461</v>
      </c>
    </row>
    <row r="2269" spans="1:6" x14ac:dyDescent="0.2">
      <c r="A2269">
        <v>502</v>
      </c>
      <c r="B2269">
        <v>2012</v>
      </c>
      <c r="C2269">
        <v>2</v>
      </c>
      <c r="D2269">
        <v>12</v>
      </c>
      <c r="E2269">
        <v>63.180165060311545</v>
      </c>
      <c r="F2269">
        <f t="shared" si="35"/>
        <v>4.2457070920529363</v>
      </c>
    </row>
    <row r="2270" spans="1:6" x14ac:dyDescent="0.2">
      <c r="A2270">
        <v>502</v>
      </c>
      <c r="B2270">
        <v>2012</v>
      </c>
      <c r="C2270">
        <v>2</v>
      </c>
      <c r="D2270">
        <v>13</v>
      </c>
      <c r="E2270">
        <v>59.132661667199997</v>
      </c>
      <c r="F2270">
        <f t="shared" si="35"/>
        <v>3.9737148640358404</v>
      </c>
    </row>
    <row r="2271" spans="1:6" x14ac:dyDescent="0.2">
      <c r="A2271">
        <v>502</v>
      </c>
      <c r="B2271">
        <v>2012</v>
      </c>
      <c r="C2271">
        <v>2</v>
      </c>
      <c r="D2271">
        <v>14</v>
      </c>
      <c r="E2271">
        <v>63.149062198326909</v>
      </c>
      <c r="F2271">
        <f t="shared" si="35"/>
        <v>4.2436169797275687</v>
      </c>
    </row>
    <row r="2272" spans="1:6" x14ac:dyDescent="0.2">
      <c r="A2272">
        <v>502</v>
      </c>
      <c r="B2272">
        <v>2012</v>
      </c>
      <c r="C2272">
        <v>3</v>
      </c>
      <c r="D2272">
        <v>1</v>
      </c>
      <c r="E2272">
        <v>27.0188775648</v>
      </c>
      <c r="F2272">
        <f t="shared" si="35"/>
        <v>1.8156685723545603</v>
      </c>
    </row>
    <row r="2273" spans="1:6" x14ac:dyDescent="0.2">
      <c r="A2273">
        <v>502</v>
      </c>
      <c r="B2273">
        <v>2012</v>
      </c>
      <c r="C2273">
        <v>3</v>
      </c>
      <c r="D2273">
        <v>2</v>
      </c>
      <c r="E2273">
        <v>28.26653906796923</v>
      </c>
      <c r="F2273">
        <f t="shared" si="35"/>
        <v>1.8995114253675325</v>
      </c>
    </row>
    <row r="2274" spans="1:6" x14ac:dyDescent="0.2">
      <c r="A2274">
        <v>502</v>
      </c>
      <c r="B2274">
        <v>2012</v>
      </c>
      <c r="C2274">
        <v>3</v>
      </c>
      <c r="D2274">
        <v>3</v>
      </c>
      <c r="E2274">
        <v>39.780837896884606</v>
      </c>
      <c r="F2274">
        <f t="shared" si="35"/>
        <v>2.6732723066706456</v>
      </c>
    </row>
    <row r="2275" spans="1:6" x14ac:dyDescent="0.2">
      <c r="A2275">
        <v>502</v>
      </c>
      <c r="B2275">
        <v>2012</v>
      </c>
      <c r="C2275">
        <v>3</v>
      </c>
      <c r="D2275">
        <v>4</v>
      </c>
      <c r="E2275">
        <v>47.445234858069227</v>
      </c>
      <c r="F2275">
        <f t="shared" si="35"/>
        <v>3.1883197824622527</v>
      </c>
    </row>
    <row r="2276" spans="1:6" x14ac:dyDescent="0.2">
      <c r="A2276">
        <v>502</v>
      </c>
      <c r="B2276">
        <v>2012</v>
      </c>
      <c r="C2276">
        <v>3</v>
      </c>
      <c r="D2276">
        <v>5</v>
      </c>
      <c r="E2276">
        <v>61.442649005417302</v>
      </c>
      <c r="F2276">
        <f t="shared" si="35"/>
        <v>4.1289460131640432</v>
      </c>
    </row>
    <row r="2277" spans="1:6" x14ac:dyDescent="0.2">
      <c r="A2277">
        <v>502</v>
      </c>
      <c r="B2277">
        <v>2012</v>
      </c>
      <c r="C2277">
        <v>3</v>
      </c>
      <c r="D2277">
        <v>6</v>
      </c>
      <c r="E2277">
        <v>62.070273143999991</v>
      </c>
      <c r="F2277">
        <f t="shared" si="35"/>
        <v>4.1711223552767995</v>
      </c>
    </row>
    <row r="2278" spans="1:6" x14ac:dyDescent="0.2">
      <c r="A2278">
        <v>502</v>
      </c>
      <c r="B2278">
        <v>2012</v>
      </c>
      <c r="C2278">
        <v>3</v>
      </c>
      <c r="D2278">
        <v>7</v>
      </c>
      <c r="E2278">
        <v>62.965743661869226</v>
      </c>
      <c r="F2278">
        <f t="shared" si="35"/>
        <v>4.231297974077612</v>
      </c>
    </row>
    <row r="2279" spans="1:6" x14ac:dyDescent="0.2">
      <c r="A2279">
        <v>502</v>
      </c>
      <c r="B2279">
        <v>2012</v>
      </c>
      <c r="C2279">
        <v>3</v>
      </c>
      <c r="D2279">
        <v>8</v>
      </c>
      <c r="E2279">
        <v>59.450811643384611</v>
      </c>
      <c r="F2279">
        <f t="shared" si="35"/>
        <v>3.9950945424354458</v>
      </c>
    </row>
    <row r="2280" spans="1:6" x14ac:dyDescent="0.2">
      <c r="A2280">
        <v>502</v>
      </c>
      <c r="B2280">
        <v>2012</v>
      </c>
      <c r="C2280">
        <v>3</v>
      </c>
      <c r="D2280">
        <v>9</v>
      </c>
      <c r="E2280">
        <v>60.855240124799991</v>
      </c>
      <c r="F2280">
        <f t="shared" si="35"/>
        <v>4.0894721363865596</v>
      </c>
    </row>
    <row r="2281" spans="1:6" x14ac:dyDescent="0.2">
      <c r="A2281">
        <v>502</v>
      </c>
      <c r="B2281">
        <v>2012</v>
      </c>
      <c r="C2281">
        <v>3</v>
      </c>
      <c r="D2281">
        <v>10</v>
      </c>
      <c r="E2281">
        <v>52.636312870476921</v>
      </c>
      <c r="F2281">
        <f t="shared" si="35"/>
        <v>3.5371602248960494</v>
      </c>
    </row>
    <row r="2282" spans="1:6" x14ac:dyDescent="0.2">
      <c r="A2282">
        <v>502</v>
      </c>
      <c r="B2282">
        <v>2012</v>
      </c>
      <c r="C2282">
        <v>3</v>
      </c>
      <c r="D2282">
        <v>11</v>
      </c>
      <c r="E2282">
        <v>56.357933248142309</v>
      </c>
      <c r="F2282">
        <f t="shared" si="35"/>
        <v>3.7872531142751638</v>
      </c>
    </row>
    <row r="2283" spans="1:6" x14ac:dyDescent="0.2">
      <c r="A2283">
        <v>502</v>
      </c>
      <c r="B2283">
        <v>2012</v>
      </c>
      <c r="C2283">
        <v>3</v>
      </c>
      <c r="D2283">
        <v>12</v>
      </c>
      <c r="E2283">
        <v>61.552829118634612</v>
      </c>
      <c r="F2283">
        <f t="shared" si="35"/>
        <v>4.1363501167722463</v>
      </c>
    </row>
    <row r="2284" spans="1:6" x14ac:dyDescent="0.2">
      <c r="A2284">
        <v>502</v>
      </c>
      <c r="B2284">
        <v>2012</v>
      </c>
      <c r="C2284">
        <v>3</v>
      </c>
      <c r="D2284">
        <v>13</v>
      </c>
      <c r="E2284">
        <v>64.253231130634617</v>
      </c>
      <c r="F2284">
        <f t="shared" si="35"/>
        <v>4.3178171319786474</v>
      </c>
    </row>
    <row r="2285" spans="1:6" x14ac:dyDescent="0.2">
      <c r="A2285">
        <v>502</v>
      </c>
      <c r="B2285">
        <v>2012</v>
      </c>
      <c r="C2285">
        <v>3</v>
      </c>
      <c r="D2285">
        <v>14</v>
      </c>
      <c r="E2285">
        <v>53.682640903903845</v>
      </c>
      <c r="F2285">
        <f t="shared" si="35"/>
        <v>3.6074734687423389</v>
      </c>
    </row>
    <row r="2286" spans="1:6" x14ac:dyDescent="0.2">
      <c r="A2286">
        <v>502</v>
      </c>
      <c r="B2286">
        <v>2012</v>
      </c>
      <c r="C2286">
        <v>4</v>
      </c>
      <c r="D2286">
        <v>1</v>
      </c>
      <c r="E2286">
        <v>29.338432928221152</v>
      </c>
      <c r="F2286">
        <f t="shared" si="35"/>
        <v>1.9715426927764614</v>
      </c>
    </row>
    <row r="2287" spans="1:6" x14ac:dyDescent="0.2">
      <c r="A2287">
        <v>502</v>
      </c>
      <c r="B2287">
        <v>2012</v>
      </c>
      <c r="C2287">
        <v>4</v>
      </c>
      <c r="D2287">
        <v>2</v>
      </c>
      <c r="E2287">
        <v>32.971001342400001</v>
      </c>
      <c r="F2287">
        <f t="shared" si="35"/>
        <v>2.2156512902092804</v>
      </c>
    </row>
    <row r="2288" spans="1:6" x14ac:dyDescent="0.2">
      <c r="A2288">
        <v>502</v>
      </c>
      <c r="B2288">
        <v>2012</v>
      </c>
      <c r="C2288">
        <v>4</v>
      </c>
      <c r="D2288">
        <v>3</v>
      </c>
      <c r="E2288">
        <v>32.032525305634614</v>
      </c>
      <c r="F2288">
        <f t="shared" si="35"/>
        <v>2.152585700538646</v>
      </c>
    </row>
    <row r="2289" spans="1:6" x14ac:dyDescent="0.2">
      <c r="A2289">
        <v>502</v>
      </c>
      <c r="B2289">
        <v>2012</v>
      </c>
      <c r="C2289">
        <v>4</v>
      </c>
      <c r="D2289">
        <v>4</v>
      </c>
      <c r="E2289">
        <v>53.800990638576927</v>
      </c>
      <c r="F2289">
        <f t="shared" si="35"/>
        <v>3.6154265709123701</v>
      </c>
    </row>
    <row r="2290" spans="1:6" x14ac:dyDescent="0.2">
      <c r="A2290">
        <v>502</v>
      </c>
      <c r="B2290">
        <v>2012</v>
      </c>
      <c r="C2290">
        <v>4</v>
      </c>
      <c r="D2290">
        <v>5</v>
      </c>
      <c r="E2290">
        <v>48.771391856105772</v>
      </c>
      <c r="F2290">
        <f t="shared" si="35"/>
        <v>3.2774375327303082</v>
      </c>
    </row>
    <row r="2291" spans="1:6" x14ac:dyDescent="0.2">
      <c r="A2291">
        <v>502</v>
      </c>
      <c r="B2291">
        <v>2012</v>
      </c>
      <c r="C2291">
        <v>4</v>
      </c>
      <c r="D2291">
        <v>6</v>
      </c>
      <c r="E2291">
        <v>61.870467478430761</v>
      </c>
      <c r="F2291">
        <f t="shared" si="35"/>
        <v>4.157695414550548</v>
      </c>
    </row>
    <row r="2292" spans="1:6" x14ac:dyDescent="0.2">
      <c r="A2292">
        <v>502</v>
      </c>
      <c r="B2292">
        <v>2012</v>
      </c>
      <c r="C2292">
        <v>4</v>
      </c>
      <c r="D2292">
        <v>7</v>
      </c>
      <c r="E2292">
        <v>62.151213655384609</v>
      </c>
      <c r="F2292">
        <f t="shared" si="35"/>
        <v>4.176561557641846</v>
      </c>
    </row>
    <row r="2293" spans="1:6" x14ac:dyDescent="0.2">
      <c r="A2293">
        <v>502</v>
      </c>
      <c r="B2293">
        <v>2012</v>
      </c>
      <c r="C2293">
        <v>4</v>
      </c>
      <c r="D2293">
        <v>8</v>
      </c>
      <c r="E2293">
        <v>47.330632841503842</v>
      </c>
      <c r="F2293">
        <f t="shared" si="35"/>
        <v>3.1806185269490586</v>
      </c>
    </row>
    <row r="2294" spans="1:6" x14ac:dyDescent="0.2">
      <c r="A2294">
        <v>502</v>
      </c>
      <c r="B2294">
        <v>2012</v>
      </c>
      <c r="C2294">
        <v>4</v>
      </c>
      <c r="D2294">
        <v>9</v>
      </c>
      <c r="E2294">
        <v>53.827929306969239</v>
      </c>
      <c r="F2294">
        <f t="shared" si="35"/>
        <v>3.6172368494283327</v>
      </c>
    </row>
    <row r="2295" spans="1:6" x14ac:dyDescent="0.2">
      <c r="A2295">
        <v>502</v>
      </c>
      <c r="B2295">
        <v>2012</v>
      </c>
      <c r="C2295">
        <v>4</v>
      </c>
      <c r="D2295">
        <v>10</v>
      </c>
      <c r="E2295">
        <v>60.886000454400005</v>
      </c>
      <c r="F2295">
        <f t="shared" si="35"/>
        <v>4.0915392305356812</v>
      </c>
    </row>
    <row r="2296" spans="1:6" x14ac:dyDescent="0.2">
      <c r="A2296">
        <v>502</v>
      </c>
      <c r="B2296">
        <v>2012</v>
      </c>
      <c r="C2296">
        <v>4</v>
      </c>
      <c r="D2296">
        <v>11</v>
      </c>
      <c r="E2296">
        <v>57.848161287738463</v>
      </c>
      <c r="F2296">
        <f t="shared" si="35"/>
        <v>3.8873964385360251</v>
      </c>
    </row>
    <row r="2297" spans="1:6" x14ac:dyDescent="0.2">
      <c r="A2297">
        <v>502</v>
      </c>
      <c r="B2297">
        <v>2012</v>
      </c>
      <c r="C2297">
        <v>4</v>
      </c>
      <c r="D2297">
        <v>12</v>
      </c>
      <c r="E2297">
        <v>58.453504082134607</v>
      </c>
      <c r="F2297">
        <f t="shared" si="35"/>
        <v>3.9280754743194461</v>
      </c>
    </row>
    <row r="2298" spans="1:6" x14ac:dyDescent="0.2">
      <c r="A2298">
        <v>502</v>
      </c>
      <c r="B2298">
        <v>2012</v>
      </c>
      <c r="C2298">
        <v>4</v>
      </c>
      <c r="D2298">
        <v>13</v>
      </c>
      <c r="E2298">
        <v>60.843919224253838</v>
      </c>
      <c r="F2298">
        <f t="shared" si="35"/>
        <v>4.0887113718698584</v>
      </c>
    </row>
    <row r="2299" spans="1:6" x14ac:dyDescent="0.2">
      <c r="A2299">
        <v>502</v>
      </c>
      <c r="B2299">
        <v>2012</v>
      </c>
      <c r="C2299">
        <v>4</v>
      </c>
      <c r="D2299">
        <v>14</v>
      </c>
      <c r="E2299">
        <v>60.462187970503834</v>
      </c>
      <c r="F2299">
        <f t="shared" si="35"/>
        <v>4.0630590316178585</v>
      </c>
    </row>
    <row r="2300" spans="1:6" x14ac:dyDescent="0.2">
      <c r="A2300">
        <v>502</v>
      </c>
      <c r="B2300">
        <v>2013</v>
      </c>
      <c r="C2300">
        <v>1</v>
      </c>
      <c r="D2300">
        <v>1</v>
      </c>
      <c r="E2300">
        <v>24.277671761538464</v>
      </c>
      <c r="F2300">
        <f t="shared" si="35"/>
        <v>1.631459542375385</v>
      </c>
    </row>
    <row r="2301" spans="1:6" x14ac:dyDescent="0.2">
      <c r="A2301">
        <v>502</v>
      </c>
      <c r="B2301">
        <v>2013</v>
      </c>
      <c r="C2301">
        <v>1</v>
      </c>
      <c r="D2301">
        <v>2</v>
      </c>
      <c r="E2301">
        <v>14.609397825</v>
      </c>
      <c r="F2301">
        <f t="shared" si="35"/>
        <v>0.98175153384000013</v>
      </c>
    </row>
    <row r="2302" spans="1:6" x14ac:dyDescent="0.2">
      <c r="A2302">
        <v>502</v>
      </c>
      <c r="B2302">
        <v>2013</v>
      </c>
      <c r="C2302">
        <v>1</v>
      </c>
      <c r="D2302">
        <v>3</v>
      </c>
      <c r="E2302">
        <v>33.637168124999995</v>
      </c>
      <c r="F2302">
        <f t="shared" si="35"/>
        <v>2.2604176979999999</v>
      </c>
    </row>
    <row r="2303" spans="1:6" x14ac:dyDescent="0.2">
      <c r="A2303">
        <v>502</v>
      </c>
      <c r="B2303">
        <v>2013</v>
      </c>
      <c r="C2303">
        <v>1</v>
      </c>
      <c r="D2303">
        <v>4</v>
      </c>
      <c r="E2303">
        <v>32.556572273076924</v>
      </c>
      <c r="F2303">
        <f t="shared" si="35"/>
        <v>2.1878016567507692</v>
      </c>
    </row>
    <row r="2304" spans="1:6" x14ac:dyDescent="0.2">
      <c r="A2304">
        <v>502</v>
      </c>
      <c r="B2304">
        <v>2013</v>
      </c>
      <c r="C2304">
        <v>1</v>
      </c>
      <c r="D2304">
        <v>5</v>
      </c>
      <c r="E2304">
        <v>45.186530400000002</v>
      </c>
      <c r="F2304">
        <f t="shared" si="35"/>
        <v>3.0365348428800001</v>
      </c>
    </row>
    <row r="2305" spans="1:6" x14ac:dyDescent="0.2">
      <c r="A2305">
        <v>502</v>
      </c>
      <c r="B2305">
        <v>2013</v>
      </c>
      <c r="C2305">
        <v>1</v>
      </c>
      <c r="D2305">
        <v>6</v>
      </c>
      <c r="E2305">
        <v>39.754196307692311</v>
      </c>
      <c r="F2305">
        <f t="shared" si="35"/>
        <v>2.6714819918769237</v>
      </c>
    </row>
    <row r="2306" spans="1:6" x14ac:dyDescent="0.2">
      <c r="A2306">
        <v>502</v>
      </c>
      <c r="B2306">
        <v>2013</v>
      </c>
      <c r="C2306">
        <v>1</v>
      </c>
      <c r="D2306">
        <v>7</v>
      </c>
      <c r="E2306">
        <v>40.245259915384615</v>
      </c>
      <c r="F2306">
        <f t="shared" si="35"/>
        <v>2.7044814663138466</v>
      </c>
    </row>
    <row r="2307" spans="1:6" x14ac:dyDescent="0.2">
      <c r="A2307">
        <v>502</v>
      </c>
      <c r="B2307">
        <v>2013</v>
      </c>
      <c r="C2307">
        <v>1</v>
      </c>
      <c r="D2307">
        <v>8</v>
      </c>
      <c r="E2307">
        <v>29.245982953846156</v>
      </c>
      <c r="F2307">
        <f t="shared" si="35"/>
        <v>1.9653300544984618</v>
      </c>
    </row>
    <row r="2308" spans="1:6" x14ac:dyDescent="0.2">
      <c r="A2308">
        <v>502</v>
      </c>
      <c r="B2308">
        <v>2013</v>
      </c>
      <c r="C2308">
        <v>1</v>
      </c>
      <c r="D2308">
        <v>9</v>
      </c>
      <c r="E2308">
        <v>42.266247057692311</v>
      </c>
      <c r="F2308">
        <f t="shared" si="35"/>
        <v>2.8402918022769237</v>
      </c>
    </row>
    <row r="2309" spans="1:6" x14ac:dyDescent="0.2">
      <c r="A2309">
        <v>502</v>
      </c>
      <c r="B2309">
        <v>2013</v>
      </c>
      <c r="C2309">
        <v>1</v>
      </c>
      <c r="D2309">
        <v>10</v>
      </c>
      <c r="E2309">
        <v>37.75661847692308</v>
      </c>
      <c r="F2309">
        <f t="shared" ref="F2309:F2372" si="36">(E2309*60*1.12)/1000</f>
        <v>2.5372447616492311</v>
      </c>
    </row>
    <row r="2310" spans="1:6" x14ac:dyDescent="0.2">
      <c r="A2310">
        <v>502</v>
      </c>
      <c r="B2310">
        <v>2013</v>
      </c>
      <c r="C2310">
        <v>1</v>
      </c>
      <c r="D2310">
        <v>11</v>
      </c>
      <c r="E2310">
        <v>47.663525821153847</v>
      </c>
      <c r="F2310">
        <f t="shared" si="36"/>
        <v>3.2029889351815393</v>
      </c>
    </row>
    <row r="2311" spans="1:6" x14ac:dyDescent="0.2">
      <c r="A2311">
        <v>502</v>
      </c>
      <c r="B2311">
        <v>2013</v>
      </c>
      <c r="C2311">
        <v>1</v>
      </c>
      <c r="D2311">
        <v>12</v>
      </c>
      <c r="E2311">
        <v>49.068614353846151</v>
      </c>
      <c r="F2311">
        <f t="shared" si="36"/>
        <v>3.2974108845784618</v>
      </c>
    </row>
    <row r="2312" spans="1:6" x14ac:dyDescent="0.2">
      <c r="A2312">
        <v>502</v>
      </c>
      <c r="B2312">
        <v>2013</v>
      </c>
      <c r="C2312">
        <v>1</v>
      </c>
      <c r="D2312">
        <v>13</v>
      </c>
      <c r="E2312">
        <v>53.782606350000002</v>
      </c>
      <c r="F2312">
        <f t="shared" si="36"/>
        <v>3.6141911467200001</v>
      </c>
    </row>
    <row r="2313" spans="1:6" x14ac:dyDescent="0.2">
      <c r="A2313">
        <v>502</v>
      </c>
      <c r="B2313">
        <v>2013</v>
      </c>
      <c r="C2313">
        <v>1</v>
      </c>
      <c r="D2313">
        <v>14</v>
      </c>
      <c r="E2313">
        <v>34.279525246153845</v>
      </c>
      <c r="F2313">
        <f t="shared" si="36"/>
        <v>2.3035840965415386</v>
      </c>
    </row>
    <row r="2314" spans="1:6" x14ac:dyDescent="0.2">
      <c r="A2314">
        <v>502</v>
      </c>
      <c r="B2314">
        <v>2013</v>
      </c>
      <c r="C2314">
        <v>2</v>
      </c>
      <c r="D2314">
        <v>1</v>
      </c>
      <c r="E2314">
        <v>19.4715378</v>
      </c>
      <c r="F2314">
        <f t="shared" si="36"/>
        <v>1.3084873401600001</v>
      </c>
    </row>
    <row r="2315" spans="1:6" x14ac:dyDescent="0.2">
      <c r="A2315">
        <v>502</v>
      </c>
      <c r="B2315">
        <v>2013</v>
      </c>
      <c r="C2315">
        <v>2</v>
      </c>
      <c r="D2315">
        <v>2</v>
      </c>
      <c r="E2315">
        <v>25.954254276923077</v>
      </c>
      <c r="F2315">
        <f t="shared" si="36"/>
        <v>1.7441258874092311</v>
      </c>
    </row>
    <row r="2316" spans="1:6" x14ac:dyDescent="0.2">
      <c r="A2316">
        <v>502</v>
      </c>
      <c r="B2316">
        <v>2013</v>
      </c>
      <c r="C2316">
        <v>2</v>
      </c>
      <c r="D2316">
        <v>3</v>
      </c>
      <c r="E2316">
        <v>27.943781884615387</v>
      </c>
      <c r="F2316">
        <f t="shared" si="36"/>
        <v>1.8778221426461543</v>
      </c>
    </row>
    <row r="2317" spans="1:6" x14ac:dyDescent="0.2">
      <c r="A2317">
        <v>502</v>
      </c>
      <c r="B2317">
        <v>2013</v>
      </c>
      <c r="C2317">
        <v>2</v>
      </c>
      <c r="D2317">
        <v>4</v>
      </c>
      <c r="E2317">
        <v>35.591950350000005</v>
      </c>
      <c r="F2317">
        <f t="shared" si="36"/>
        <v>2.3917790635200005</v>
      </c>
    </row>
    <row r="2318" spans="1:6" x14ac:dyDescent="0.2">
      <c r="A2318">
        <v>502</v>
      </c>
      <c r="B2318">
        <v>2013</v>
      </c>
      <c r="C2318">
        <v>2</v>
      </c>
      <c r="D2318">
        <v>5</v>
      </c>
      <c r="E2318">
        <v>41.904049846153846</v>
      </c>
      <c r="F2318">
        <f t="shared" si="36"/>
        <v>2.815952149661539</v>
      </c>
    </row>
    <row r="2319" spans="1:6" x14ac:dyDescent="0.2">
      <c r="A2319">
        <v>502</v>
      </c>
      <c r="B2319">
        <v>2013</v>
      </c>
      <c r="C2319">
        <v>2</v>
      </c>
      <c r="D2319">
        <v>6</v>
      </c>
      <c r="E2319">
        <v>37.910802028846156</v>
      </c>
      <c r="F2319">
        <f t="shared" si="36"/>
        <v>2.5476058963384616</v>
      </c>
    </row>
    <row r="2320" spans="1:6" x14ac:dyDescent="0.2">
      <c r="A2320">
        <v>502</v>
      </c>
      <c r="B2320">
        <v>2013</v>
      </c>
      <c r="C2320">
        <v>2</v>
      </c>
      <c r="D2320">
        <v>7</v>
      </c>
      <c r="E2320">
        <v>39.74833246153846</v>
      </c>
      <c r="F2320">
        <f t="shared" si="36"/>
        <v>2.6710879414153852</v>
      </c>
    </row>
    <row r="2321" spans="1:6" x14ac:dyDescent="0.2">
      <c r="A2321">
        <v>502</v>
      </c>
      <c r="B2321">
        <v>2013</v>
      </c>
      <c r="C2321">
        <v>2</v>
      </c>
      <c r="D2321">
        <v>8</v>
      </c>
      <c r="E2321">
        <v>33.87629995961538</v>
      </c>
      <c r="F2321">
        <f t="shared" si="36"/>
        <v>2.2764873572861539</v>
      </c>
    </row>
    <row r="2322" spans="1:6" x14ac:dyDescent="0.2">
      <c r="A2322">
        <v>502</v>
      </c>
      <c r="B2322">
        <v>2013</v>
      </c>
      <c r="C2322">
        <v>2</v>
      </c>
      <c r="D2322">
        <v>9</v>
      </c>
      <c r="E2322">
        <v>39.884746465384623</v>
      </c>
      <c r="F2322">
        <f t="shared" si="36"/>
        <v>2.6802549624738465</v>
      </c>
    </row>
    <row r="2323" spans="1:6" x14ac:dyDescent="0.2">
      <c r="A2323">
        <v>502</v>
      </c>
      <c r="B2323">
        <v>2013</v>
      </c>
      <c r="C2323">
        <v>2</v>
      </c>
      <c r="D2323">
        <v>10</v>
      </c>
      <c r="E2323">
        <v>46.375831488461543</v>
      </c>
      <c r="F2323">
        <f t="shared" si="36"/>
        <v>3.1164558760246157</v>
      </c>
    </row>
    <row r="2324" spans="1:6" x14ac:dyDescent="0.2">
      <c r="A2324">
        <v>502</v>
      </c>
      <c r="B2324">
        <v>2013</v>
      </c>
      <c r="C2324">
        <v>2</v>
      </c>
      <c r="D2324">
        <v>11</v>
      </c>
      <c r="E2324">
        <v>37.848618034615384</v>
      </c>
      <c r="F2324">
        <f t="shared" si="36"/>
        <v>2.5434271319261543</v>
      </c>
    </row>
    <row r="2325" spans="1:6" x14ac:dyDescent="0.2">
      <c r="A2325">
        <v>502</v>
      </c>
      <c r="B2325">
        <v>2013</v>
      </c>
      <c r="C2325">
        <v>2</v>
      </c>
      <c r="D2325">
        <v>12</v>
      </c>
      <c r="E2325">
        <v>36.818222988461535</v>
      </c>
      <c r="F2325">
        <f t="shared" si="36"/>
        <v>2.4741845848246151</v>
      </c>
    </row>
    <row r="2326" spans="1:6" x14ac:dyDescent="0.2">
      <c r="A2326">
        <v>502</v>
      </c>
      <c r="B2326">
        <v>2013</v>
      </c>
      <c r="C2326">
        <v>2</v>
      </c>
      <c r="D2326">
        <v>13</v>
      </c>
      <c r="E2326">
        <v>45.847360730769239</v>
      </c>
      <c r="F2326">
        <f t="shared" si="36"/>
        <v>3.0809426411076934</v>
      </c>
    </row>
    <row r="2327" spans="1:6" x14ac:dyDescent="0.2">
      <c r="A2327">
        <v>502</v>
      </c>
      <c r="B2327">
        <v>2013</v>
      </c>
      <c r="C2327">
        <v>2</v>
      </c>
      <c r="D2327">
        <v>14</v>
      </c>
      <c r="E2327">
        <v>38.046686192307696</v>
      </c>
      <c r="F2327">
        <f t="shared" si="36"/>
        <v>2.5567373121230776</v>
      </c>
    </row>
    <row r="2328" spans="1:6" x14ac:dyDescent="0.2">
      <c r="A2328">
        <v>502</v>
      </c>
      <c r="B2328">
        <v>2013</v>
      </c>
      <c r="C2328">
        <v>3</v>
      </c>
      <c r="D2328">
        <v>1</v>
      </c>
      <c r="E2328">
        <v>27.001886936538462</v>
      </c>
      <c r="F2328">
        <f t="shared" si="36"/>
        <v>1.8145268021353846</v>
      </c>
    </row>
    <row r="2329" spans="1:6" x14ac:dyDescent="0.2">
      <c r="A2329">
        <v>502</v>
      </c>
      <c r="B2329">
        <v>2013</v>
      </c>
      <c r="C2329">
        <v>3</v>
      </c>
      <c r="D2329">
        <v>2</v>
      </c>
      <c r="E2329">
        <v>25.093010250000003</v>
      </c>
      <c r="F2329">
        <f t="shared" si="36"/>
        <v>1.6862502888000004</v>
      </c>
    </row>
    <row r="2330" spans="1:6" x14ac:dyDescent="0.2">
      <c r="A2330">
        <v>502</v>
      </c>
      <c r="B2330">
        <v>2013</v>
      </c>
      <c r="C2330">
        <v>3</v>
      </c>
      <c r="D2330">
        <v>3</v>
      </c>
      <c r="E2330">
        <v>28.178293846153846</v>
      </c>
      <c r="F2330">
        <f t="shared" si="36"/>
        <v>1.8935813464615385</v>
      </c>
    </row>
    <row r="2331" spans="1:6" x14ac:dyDescent="0.2">
      <c r="A2331">
        <v>502</v>
      </c>
      <c r="B2331">
        <v>2013</v>
      </c>
      <c r="C2331">
        <v>3</v>
      </c>
      <c r="D2331">
        <v>4</v>
      </c>
      <c r="E2331">
        <v>36.227511692307694</v>
      </c>
      <c r="F2331">
        <f t="shared" si="36"/>
        <v>2.4344887857230773</v>
      </c>
    </row>
    <row r="2332" spans="1:6" x14ac:dyDescent="0.2">
      <c r="A2332">
        <v>502</v>
      </c>
      <c r="B2332">
        <v>2013</v>
      </c>
      <c r="C2332">
        <v>3</v>
      </c>
      <c r="D2332">
        <v>5</v>
      </c>
      <c r="E2332">
        <v>40.664122823076923</v>
      </c>
      <c r="F2332">
        <f t="shared" si="36"/>
        <v>2.7326290537107694</v>
      </c>
    </row>
    <row r="2333" spans="1:6" x14ac:dyDescent="0.2">
      <c r="A2333">
        <v>502</v>
      </c>
      <c r="B2333">
        <v>2013</v>
      </c>
      <c r="C2333">
        <v>3</v>
      </c>
      <c r="D2333">
        <v>6</v>
      </c>
      <c r="E2333">
        <v>39.207313073076932</v>
      </c>
      <c r="F2333">
        <f t="shared" si="36"/>
        <v>2.6347314385107703</v>
      </c>
    </row>
    <row r="2334" spans="1:6" x14ac:dyDescent="0.2">
      <c r="A2334">
        <v>502</v>
      </c>
      <c r="B2334">
        <v>2013</v>
      </c>
      <c r="C2334">
        <v>3</v>
      </c>
      <c r="D2334">
        <v>7</v>
      </c>
      <c r="E2334">
        <v>39.417980123076923</v>
      </c>
      <c r="F2334">
        <f t="shared" si="36"/>
        <v>2.6488882642707696</v>
      </c>
    </row>
    <row r="2335" spans="1:6" x14ac:dyDescent="0.2">
      <c r="A2335">
        <v>502</v>
      </c>
      <c r="B2335">
        <v>2013</v>
      </c>
      <c r="C2335">
        <v>3</v>
      </c>
      <c r="D2335">
        <v>8</v>
      </c>
      <c r="E2335">
        <v>39.233972630769237</v>
      </c>
      <c r="F2335">
        <f t="shared" si="36"/>
        <v>2.6365229607876932</v>
      </c>
    </row>
    <row r="2336" spans="1:6" x14ac:dyDescent="0.2">
      <c r="A2336">
        <v>502</v>
      </c>
      <c r="B2336">
        <v>2013</v>
      </c>
      <c r="C2336">
        <v>3</v>
      </c>
      <c r="D2336">
        <v>9</v>
      </c>
      <c r="E2336">
        <v>37.647471357692311</v>
      </c>
      <c r="F2336">
        <f t="shared" si="36"/>
        <v>2.5299100752369235</v>
      </c>
    </row>
    <row r="2337" spans="1:6" x14ac:dyDescent="0.2">
      <c r="A2337">
        <v>502</v>
      </c>
      <c r="B2337">
        <v>2013</v>
      </c>
      <c r="C2337">
        <v>3</v>
      </c>
      <c r="D2337">
        <v>10</v>
      </c>
      <c r="E2337">
        <v>29.961625586538464</v>
      </c>
      <c r="F2337">
        <f t="shared" si="36"/>
        <v>2.013421239415385</v>
      </c>
    </row>
    <row r="2338" spans="1:6" x14ac:dyDescent="0.2">
      <c r="A2338">
        <v>502</v>
      </c>
      <c r="B2338">
        <v>2013</v>
      </c>
      <c r="C2338">
        <v>3</v>
      </c>
      <c r="D2338">
        <v>11</v>
      </c>
      <c r="E2338">
        <v>31.780571815384615</v>
      </c>
      <c r="F2338">
        <f t="shared" si="36"/>
        <v>2.1356544259938466</v>
      </c>
    </row>
    <row r="2339" spans="1:6" x14ac:dyDescent="0.2">
      <c r="A2339">
        <v>502</v>
      </c>
      <c r="B2339">
        <v>2013</v>
      </c>
      <c r="C2339">
        <v>3</v>
      </c>
      <c r="D2339">
        <v>12</v>
      </c>
      <c r="E2339">
        <v>36.378916199999999</v>
      </c>
      <c r="F2339">
        <f t="shared" si="36"/>
        <v>2.44466316864</v>
      </c>
    </row>
    <row r="2340" spans="1:6" x14ac:dyDescent="0.2">
      <c r="A2340">
        <v>502</v>
      </c>
      <c r="B2340">
        <v>2013</v>
      </c>
      <c r="C2340">
        <v>3</v>
      </c>
      <c r="D2340">
        <v>13</v>
      </c>
      <c r="E2340">
        <v>34.93669486153847</v>
      </c>
      <c r="F2340">
        <f t="shared" si="36"/>
        <v>2.3477458946953851</v>
      </c>
    </row>
    <row r="2341" spans="1:6" x14ac:dyDescent="0.2">
      <c r="A2341">
        <v>502</v>
      </c>
      <c r="B2341">
        <v>2013</v>
      </c>
      <c r="C2341">
        <v>3</v>
      </c>
      <c r="D2341">
        <v>14</v>
      </c>
      <c r="E2341">
        <v>42.510555830769228</v>
      </c>
      <c r="F2341">
        <f t="shared" si="36"/>
        <v>2.8567093518276923</v>
      </c>
    </row>
    <row r="2342" spans="1:6" x14ac:dyDescent="0.2">
      <c r="A2342">
        <v>502</v>
      </c>
      <c r="B2342">
        <v>2013</v>
      </c>
      <c r="C2342">
        <v>4</v>
      </c>
      <c r="D2342">
        <v>1</v>
      </c>
      <c r="E2342">
        <v>25.813484273076924</v>
      </c>
      <c r="F2342">
        <f t="shared" si="36"/>
        <v>1.7346661431507693</v>
      </c>
    </row>
    <row r="2343" spans="1:6" x14ac:dyDescent="0.2">
      <c r="A2343">
        <v>502</v>
      </c>
      <c r="B2343">
        <v>2013</v>
      </c>
      <c r="C2343">
        <v>4</v>
      </c>
      <c r="D2343">
        <v>2</v>
      </c>
      <c r="E2343">
        <v>26.384216607692309</v>
      </c>
      <c r="F2343">
        <f t="shared" si="36"/>
        <v>1.7730193560369232</v>
      </c>
    </row>
    <row r="2344" spans="1:6" x14ac:dyDescent="0.2">
      <c r="A2344">
        <v>502</v>
      </c>
      <c r="B2344">
        <v>2013</v>
      </c>
      <c r="C2344">
        <v>4</v>
      </c>
      <c r="D2344">
        <v>3</v>
      </c>
      <c r="E2344">
        <v>22.456409313461538</v>
      </c>
      <c r="F2344">
        <f t="shared" si="36"/>
        <v>1.5090707058646153</v>
      </c>
    </row>
    <row r="2345" spans="1:6" x14ac:dyDescent="0.2">
      <c r="A2345">
        <v>502</v>
      </c>
      <c r="B2345">
        <v>2013</v>
      </c>
      <c r="C2345">
        <v>4</v>
      </c>
      <c r="D2345">
        <v>4</v>
      </c>
      <c r="E2345">
        <v>37.747734749999999</v>
      </c>
      <c r="F2345">
        <f t="shared" si="36"/>
        <v>2.5366477752000005</v>
      </c>
    </row>
    <row r="2346" spans="1:6" x14ac:dyDescent="0.2">
      <c r="A2346">
        <v>502</v>
      </c>
      <c r="B2346">
        <v>2013</v>
      </c>
      <c r="C2346">
        <v>4</v>
      </c>
      <c r="D2346">
        <v>5</v>
      </c>
      <c r="E2346">
        <v>32.472053307692306</v>
      </c>
      <c r="F2346">
        <f t="shared" si="36"/>
        <v>2.1821219822769229</v>
      </c>
    </row>
    <row r="2347" spans="1:6" x14ac:dyDescent="0.2">
      <c r="A2347">
        <v>502</v>
      </c>
      <c r="B2347">
        <v>2013</v>
      </c>
      <c r="C2347">
        <v>4</v>
      </c>
      <c r="D2347">
        <v>6</v>
      </c>
      <c r="E2347">
        <v>35.52839882307692</v>
      </c>
      <c r="F2347">
        <f t="shared" si="36"/>
        <v>2.387508400910769</v>
      </c>
    </row>
    <row r="2348" spans="1:6" x14ac:dyDescent="0.2">
      <c r="A2348">
        <v>502</v>
      </c>
      <c r="B2348">
        <v>2013</v>
      </c>
      <c r="C2348">
        <v>4</v>
      </c>
      <c r="D2348">
        <v>7</v>
      </c>
      <c r="E2348">
        <v>40.130068846153854</v>
      </c>
      <c r="F2348">
        <f t="shared" si="36"/>
        <v>2.6967406264615392</v>
      </c>
    </row>
    <row r="2349" spans="1:6" x14ac:dyDescent="0.2">
      <c r="A2349">
        <v>502</v>
      </c>
      <c r="B2349">
        <v>2013</v>
      </c>
      <c r="C2349">
        <v>4</v>
      </c>
      <c r="D2349">
        <v>8</v>
      </c>
      <c r="E2349">
        <v>37.449440896153845</v>
      </c>
      <c r="F2349">
        <f t="shared" si="36"/>
        <v>2.5166024282215385</v>
      </c>
    </row>
    <row r="2350" spans="1:6" x14ac:dyDescent="0.2">
      <c r="A2350">
        <v>502</v>
      </c>
      <c r="B2350">
        <v>2013</v>
      </c>
      <c r="C2350">
        <v>4</v>
      </c>
      <c r="D2350">
        <v>9</v>
      </c>
      <c r="E2350">
        <v>36.402191480769233</v>
      </c>
      <c r="F2350">
        <f t="shared" si="36"/>
        <v>2.4462272675076924</v>
      </c>
    </row>
    <row r="2351" spans="1:6" x14ac:dyDescent="0.2">
      <c r="A2351">
        <v>502</v>
      </c>
      <c r="B2351">
        <v>2013</v>
      </c>
      <c r="C2351">
        <v>4</v>
      </c>
      <c r="D2351">
        <v>10</v>
      </c>
      <c r="E2351">
        <v>37.565989026923077</v>
      </c>
      <c r="F2351">
        <f t="shared" si="36"/>
        <v>2.5244344626092312</v>
      </c>
    </row>
    <row r="2352" spans="1:6" x14ac:dyDescent="0.2">
      <c r="A2352">
        <v>502</v>
      </c>
      <c r="B2352">
        <v>2013</v>
      </c>
      <c r="C2352">
        <v>4</v>
      </c>
      <c r="D2352">
        <v>11</v>
      </c>
      <c r="E2352">
        <v>45.327702496153847</v>
      </c>
      <c r="F2352">
        <f t="shared" si="36"/>
        <v>3.046021607741539</v>
      </c>
    </row>
    <row r="2353" spans="1:6" x14ac:dyDescent="0.2">
      <c r="A2353">
        <v>502</v>
      </c>
      <c r="B2353">
        <v>2013</v>
      </c>
      <c r="C2353">
        <v>4</v>
      </c>
      <c r="D2353">
        <v>12</v>
      </c>
      <c r="E2353">
        <v>44.894988346153845</v>
      </c>
      <c r="F2353">
        <f t="shared" si="36"/>
        <v>3.0169432168615389</v>
      </c>
    </row>
    <row r="2354" spans="1:6" x14ac:dyDescent="0.2">
      <c r="A2354">
        <v>502</v>
      </c>
      <c r="B2354">
        <v>2013</v>
      </c>
      <c r="C2354">
        <v>4</v>
      </c>
      <c r="D2354">
        <v>13</v>
      </c>
      <c r="E2354">
        <v>40.360224807692305</v>
      </c>
      <c r="F2354">
        <f t="shared" si="36"/>
        <v>2.7122071070769236</v>
      </c>
    </row>
    <row r="2355" spans="1:6" x14ac:dyDescent="0.2">
      <c r="A2355">
        <v>502</v>
      </c>
      <c r="B2355">
        <v>2013</v>
      </c>
      <c r="C2355">
        <v>4</v>
      </c>
      <c r="D2355">
        <v>14</v>
      </c>
      <c r="E2355">
        <v>40.040521632692311</v>
      </c>
      <c r="F2355">
        <f t="shared" si="36"/>
        <v>2.690723053716924</v>
      </c>
    </row>
    <row r="2356" spans="1:6" x14ac:dyDescent="0.2">
      <c r="A2356">
        <v>502</v>
      </c>
      <c r="B2356">
        <v>2014</v>
      </c>
      <c r="C2356">
        <v>1</v>
      </c>
      <c r="D2356">
        <v>1</v>
      </c>
      <c r="E2356">
        <v>30.13545512</v>
      </c>
      <c r="F2356">
        <f t="shared" si="36"/>
        <v>2.0251025840639998</v>
      </c>
    </row>
    <row r="2357" spans="1:6" x14ac:dyDescent="0.2">
      <c r="A2357">
        <v>502</v>
      </c>
      <c r="B2357">
        <v>2014</v>
      </c>
      <c r="C2357">
        <v>1</v>
      </c>
      <c r="D2357">
        <v>2</v>
      </c>
      <c r="E2357">
        <v>21.68158163</v>
      </c>
      <c r="F2357">
        <f t="shared" si="36"/>
        <v>1.4570022855360003</v>
      </c>
    </row>
    <row r="2358" spans="1:6" x14ac:dyDescent="0.2">
      <c r="A2358">
        <v>502</v>
      </c>
      <c r="B2358">
        <v>2014</v>
      </c>
      <c r="C2358">
        <v>1</v>
      </c>
      <c r="D2358">
        <v>3</v>
      </c>
      <c r="E2358">
        <v>34.337514499999997</v>
      </c>
      <c r="F2358">
        <f t="shared" si="36"/>
        <v>2.3074809743999998</v>
      </c>
    </row>
    <row r="2359" spans="1:6" x14ac:dyDescent="0.2">
      <c r="A2359">
        <v>502</v>
      </c>
      <c r="B2359">
        <v>2014</v>
      </c>
      <c r="C2359">
        <v>1</v>
      </c>
      <c r="D2359">
        <v>4</v>
      </c>
      <c r="E2359">
        <v>28.17988965</v>
      </c>
      <c r="F2359">
        <f t="shared" si="36"/>
        <v>1.8936885844800002</v>
      </c>
    </row>
    <row r="2360" spans="1:6" x14ac:dyDescent="0.2">
      <c r="A2360">
        <v>502</v>
      </c>
      <c r="B2360">
        <v>2014</v>
      </c>
      <c r="C2360">
        <v>1</v>
      </c>
      <c r="D2360">
        <v>5</v>
      </c>
      <c r="E2360">
        <v>24.993936380000001</v>
      </c>
      <c r="F2360">
        <f t="shared" si="36"/>
        <v>1.6795925247360004</v>
      </c>
    </row>
    <row r="2361" spans="1:6" x14ac:dyDescent="0.2">
      <c r="A2361">
        <v>502</v>
      </c>
      <c r="B2361">
        <v>2014</v>
      </c>
      <c r="C2361">
        <v>1</v>
      </c>
      <c r="D2361">
        <v>6</v>
      </c>
      <c r="E2361">
        <v>24.948221419999999</v>
      </c>
      <c r="F2361">
        <f t="shared" si="36"/>
        <v>1.6765204794240003</v>
      </c>
    </row>
    <row r="2362" spans="1:6" x14ac:dyDescent="0.2">
      <c r="A2362">
        <v>502</v>
      </c>
      <c r="B2362">
        <v>2014</v>
      </c>
      <c r="C2362">
        <v>1</v>
      </c>
      <c r="D2362">
        <v>7</v>
      </c>
      <c r="E2362">
        <v>25.251993779999999</v>
      </c>
      <c r="F2362">
        <f t="shared" si="36"/>
        <v>1.6969339820160001</v>
      </c>
    </row>
    <row r="2363" spans="1:6" x14ac:dyDescent="0.2">
      <c r="A2363">
        <v>502</v>
      </c>
      <c r="B2363">
        <v>2014</v>
      </c>
      <c r="C2363">
        <v>1</v>
      </c>
      <c r="D2363">
        <v>8</v>
      </c>
      <c r="E2363">
        <v>20.503955869999999</v>
      </c>
      <c r="F2363">
        <f t="shared" si="36"/>
        <v>1.3778658344639998</v>
      </c>
    </row>
    <row r="2364" spans="1:6" x14ac:dyDescent="0.2">
      <c r="A2364">
        <v>502</v>
      </c>
      <c r="B2364">
        <v>2014</v>
      </c>
      <c r="C2364">
        <v>1</v>
      </c>
      <c r="D2364">
        <v>9</v>
      </c>
      <c r="E2364">
        <v>27.20184828</v>
      </c>
      <c r="F2364">
        <f t="shared" si="36"/>
        <v>1.8279642044160003</v>
      </c>
    </row>
    <row r="2365" spans="1:6" x14ac:dyDescent="0.2">
      <c r="A2365">
        <v>502</v>
      </c>
      <c r="B2365">
        <v>2014</v>
      </c>
      <c r="C2365">
        <v>1</v>
      </c>
      <c r="D2365">
        <v>10</v>
      </c>
      <c r="E2365">
        <v>24.41035175</v>
      </c>
      <c r="F2365">
        <f t="shared" si="36"/>
        <v>1.6403756376</v>
      </c>
    </row>
    <row r="2366" spans="1:6" x14ac:dyDescent="0.2">
      <c r="A2366">
        <v>502</v>
      </c>
      <c r="B2366">
        <v>2014</v>
      </c>
      <c r="C2366">
        <v>1</v>
      </c>
      <c r="D2366">
        <v>11</v>
      </c>
      <c r="E2366">
        <v>28.141238529999999</v>
      </c>
      <c r="F2366">
        <f t="shared" si="36"/>
        <v>1.891091229216</v>
      </c>
    </row>
    <row r="2367" spans="1:6" x14ac:dyDescent="0.2">
      <c r="A2367">
        <v>502</v>
      </c>
      <c r="B2367">
        <v>2014</v>
      </c>
      <c r="C2367">
        <v>1</v>
      </c>
      <c r="D2367">
        <v>12</v>
      </c>
      <c r="E2367">
        <v>25.601342880000001</v>
      </c>
      <c r="F2367">
        <f t="shared" si="36"/>
        <v>1.7204102415360003</v>
      </c>
    </row>
    <row r="2368" spans="1:6" x14ac:dyDescent="0.2">
      <c r="A2368">
        <v>502</v>
      </c>
      <c r="B2368">
        <v>2014</v>
      </c>
      <c r="C2368">
        <v>1</v>
      </c>
      <c r="D2368">
        <v>13</v>
      </c>
      <c r="E2368">
        <v>28.185194339999999</v>
      </c>
      <c r="F2368">
        <f t="shared" si="36"/>
        <v>1.8940450596480001</v>
      </c>
    </row>
    <row r="2369" spans="1:6" x14ac:dyDescent="0.2">
      <c r="A2369">
        <v>502</v>
      </c>
      <c r="B2369">
        <v>2014</v>
      </c>
      <c r="C2369">
        <v>1</v>
      </c>
      <c r="D2369">
        <v>14</v>
      </c>
      <c r="E2369">
        <v>26.683549200000002</v>
      </c>
      <c r="F2369">
        <f t="shared" si="36"/>
        <v>1.7931345062400004</v>
      </c>
    </row>
    <row r="2370" spans="1:6" x14ac:dyDescent="0.2">
      <c r="A2370">
        <v>502</v>
      </c>
      <c r="B2370">
        <v>2014</v>
      </c>
      <c r="C2370">
        <v>2</v>
      </c>
      <c r="D2370">
        <v>1</v>
      </c>
      <c r="E2370">
        <v>29.780746879999999</v>
      </c>
      <c r="F2370">
        <f t="shared" si="36"/>
        <v>2.0012661903360001</v>
      </c>
    </row>
    <row r="2371" spans="1:6" x14ac:dyDescent="0.2">
      <c r="A2371">
        <v>502</v>
      </c>
      <c r="B2371">
        <v>2014</v>
      </c>
      <c r="C2371">
        <v>2</v>
      </c>
      <c r="D2371">
        <v>2</v>
      </c>
      <c r="E2371">
        <v>33.298319489999997</v>
      </c>
      <c r="F2371">
        <f t="shared" si="36"/>
        <v>2.2376470697280002</v>
      </c>
    </row>
    <row r="2372" spans="1:6" x14ac:dyDescent="0.2">
      <c r="A2372">
        <v>502</v>
      </c>
      <c r="B2372">
        <v>2014</v>
      </c>
      <c r="C2372">
        <v>2</v>
      </c>
      <c r="D2372">
        <v>3</v>
      </c>
      <c r="E2372">
        <v>32.0129351</v>
      </c>
      <c r="F2372">
        <f t="shared" si="36"/>
        <v>2.1512692387200003</v>
      </c>
    </row>
    <row r="2373" spans="1:6" x14ac:dyDescent="0.2">
      <c r="A2373">
        <v>502</v>
      </c>
      <c r="B2373">
        <v>2014</v>
      </c>
      <c r="C2373">
        <v>2</v>
      </c>
      <c r="D2373">
        <v>4</v>
      </c>
      <c r="E2373">
        <v>28.59327824</v>
      </c>
      <c r="F2373">
        <f t="shared" ref="F2373:F2411" si="37">(E2373*60*1.12)/1000</f>
        <v>1.9214682977280002</v>
      </c>
    </row>
    <row r="2374" spans="1:6" x14ac:dyDescent="0.2">
      <c r="A2374">
        <v>502</v>
      </c>
      <c r="B2374">
        <v>2014</v>
      </c>
      <c r="C2374">
        <v>2</v>
      </c>
      <c r="D2374">
        <v>5</v>
      </c>
      <c r="E2374">
        <v>26.437789129999999</v>
      </c>
      <c r="F2374">
        <f t="shared" si="37"/>
        <v>1.776619429536</v>
      </c>
    </row>
    <row r="2375" spans="1:6" x14ac:dyDescent="0.2">
      <c r="A2375">
        <v>502</v>
      </c>
      <c r="B2375">
        <v>2014</v>
      </c>
      <c r="C2375">
        <v>2</v>
      </c>
      <c r="D2375">
        <v>6</v>
      </c>
      <c r="E2375">
        <v>27.817767830000001</v>
      </c>
      <c r="F2375">
        <f t="shared" si="37"/>
        <v>1.8693539981760006</v>
      </c>
    </row>
    <row r="2376" spans="1:6" x14ac:dyDescent="0.2">
      <c r="A2376">
        <v>502</v>
      </c>
      <c r="B2376">
        <v>2014</v>
      </c>
      <c r="C2376">
        <v>2</v>
      </c>
      <c r="D2376">
        <v>7</v>
      </c>
      <c r="E2376">
        <v>28.310892160000002</v>
      </c>
      <c r="F2376">
        <f t="shared" si="37"/>
        <v>1.9024919531520004</v>
      </c>
    </row>
    <row r="2377" spans="1:6" x14ac:dyDescent="0.2">
      <c r="A2377">
        <v>502</v>
      </c>
      <c r="B2377">
        <v>2014</v>
      </c>
      <c r="C2377">
        <v>2</v>
      </c>
      <c r="D2377">
        <v>8</v>
      </c>
      <c r="E2377">
        <v>27.275854209999999</v>
      </c>
      <c r="F2377">
        <f t="shared" si="37"/>
        <v>1.8329374029120002</v>
      </c>
    </row>
    <row r="2378" spans="1:6" x14ac:dyDescent="0.2">
      <c r="A2378">
        <v>502</v>
      </c>
      <c r="B2378">
        <v>2014</v>
      </c>
      <c r="C2378">
        <v>2</v>
      </c>
      <c r="D2378">
        <v>9</v>
      </c>
      <c r="E2378">
        <v>28.271501780000001</v>
      </c>
      <c r="F2378">
        <f t="shared" si="37"/>
        <v>1.8998449196160001</v>
      </c>
    </row>
    <row r="2379" spans="1:6" x14ac:dyDescent="0.2">
      <c r="A2379">
        <v>502</v>
      </c>
      <c r="B2379">
        <v>2014</v>
      </c>
      <c r="C2379">
        <v>2</v>
      </c>
      <c r="D2379">
        <v>10</v>
      </c>
      <c r="E2379">
        <v>30.565298080000002</v>
      </c>
      <c r="F2379">
        <f t="shared" si="37"/>
        <v>2.0539880309760004</v>
      </c>
    </row>
    <row r="2380" spans="1:6" x14ac:dyDescent="0.2">
      <c r="A2380">
        <v>502</v>
      </c>
      <c r="B2380">
        <v>2014</v>
      </c>
      <c r="C2380">
        <v>2</v>
      </c>
      <c r="D2380">
        <v>11</v>
      </c>
      <c r="E2380">
        <v>32.071573559999997</v>
      </c>
      <c r="F2380">
        <f t="shared" si="37"/>
        <v>2.1552097432320001</v>
      </c>
    </row>
    <row r="2381" spans="1:6" x14ac:dyDescent="0.2">
      <c r="A2381">
        <v>502</v>
      </c>
      <c r="B2381">
        <v>2014</v>
      </c>
      <c r="C2381">
        <v>2</v>
      </c>
      <c r="D2381">
        <v>12</v>
      </c>
      <c r="E2381">
        <v>33.573000890000003</v>
      </c>
      <c r="F2381">
        <f t="shared" si="37"/>
        <v>2.2561056598080005</v>
      </c>
    </row>
    <row r="2382" spans="1:6" x14ac:dyDescent="0.2">
      <c r="A2382">
        <v>502</v>
      </c>
      <c r="B2382">
        <v>2014</v>
      </c>
      <c r="C2382">
        <v>2</v>
      </c>
      <c r="D2382">
        <v>13</v>
      </c>
      <c r="E2382">
        <v>27.031796740000001</v>
      </c>
      <c r="F2382">
        <f t="shared" si="37"/>
        <v>1.8165367409280002</v>
      </c>
    </row>
    <row r="2383" spans="1:6" x14ac:dyDescent="0.2">
      <c r="A2383">
        <v>502</v>
      </c>
      <c r="B2383">
        <v>2014</v>
      </c>
      <c r="C2383">
        <v>2</v>
      </c>
      <c r="D2383">
        <v>14</v>
      </c>
      <c r="E2383">
        <v>30.261226239999999</v>
      </c>
      <c r="F2383">
        <f t="shared" si="37"/>
        <v>2.0335544033280004</v>
      </c>
    </row>
    <row r="2384" spans="1:6" x14ac:dyDescent="0.2">
      <c r="A2384">
        <v>502</v>
      </c>
      <c r="B2384">
        <v>2014</v>
      </c>
      <c r="C2384">
        <v>3</v>
      </c>
      <c r="D2384">
        <v>1</v>
      </c>
      <c r="E2384">
        <v>28.894101920000001</v>
      </c>
      <c r="F2384">
        <f t="shared" si="37"/>
        <v>1.9416836490239999</v>
      </c>
    </row>
    <row r="2385" spans="1:6" x14ac:dyDescent="0.2">
      <c r="A2385">
        <v>502</v>
      </c>
      <c r="B2385">
        <v>2014</v>
      </c>
      <c r="C2385">
        <v>3</v>
      </c>
      <c r="D2385">
        <v>2</v>
      </c>
      <c r="E2385">
        <v>33.014103059999997</v>
      </c>
      <c r="F2385">
        <f t="shared" si="37"/>
        <v>2.2185477256319999</v>
      </c>
    </row>
    <row r="2386" spans="1:6" x14ac:dyDescent="0.2">
      <c r="A2386">
        <v>502</v>
      </c>
      <c r="B2386">
        <v>2014</v>
      </c>
      <c r="C2386">
        <v>3</v>
      </c>
      <c r="D2386">
        <v>3</v>
      </c>
      <c r="E2386">
        <v>29.154266119999999</v>
      </c>
      <c r="F2386">
        <f t="shared" si="37"/>
        <v>1.959166683264</v>
      </c>
    </row>
    <row r="2387" spans="1:6" x14ac:dyDescent="0.2">
      <c r="A2387">
        <v>502</v>
      </c>
      <c r="B2387">
        <v>2014</v>
      </c>
      <c r="C2387">
        <v>3</v>
      </c>
      <c r="D2387">
        <v>4</v>
      </c>
      <c r="E2387">
        <v>28.678526000000002</v>
      </c>
      <c r="F2387">
        <f t="shared" si="37"/>
        <v>1.9271969472000003</v>
      </c>
    </row>
    <row r="2388" spans="1:6" x14ac:dyDescent="0.2">
      <c r="A2388">
        <v>502</v>
      </c>
      <c r="B2388">
        <v>2014</v>
      </c>
      <c r="C2388">
        <v>3</v>
      </c>
      <c r="D2388">
        <v>5</v>
      </c>
      <c r="E2388">
        <v>25.249819970000001</v>
      </c>
      <c r="F2388">
        <f t="shared" si="37"/>
        <v>1.6967879019840004</v>
      </c>
    </row>
    <row r="2389" spans="1:6" x14ac:dyDescent="0.2">
      <c r="A2389">
        <v>502</v>
      </c>
      <c r="B2389">
        <v>2014</v>
      </c>
      <c r="C2389">
        <v>3</v>
      </c>
      <c r="D2389">
        <v>6</v>
      </c>
      <c r="E2389">
        <v>29.545876799999998</v>
      </c>
      <c r="F2389">
        <f t="shared" si="37"/>
        <v>1.9854829209600002</v>
      </c>
    </row>
    <row r="2390" spans="1:6" x14ac:dyDescent="0.2">
      <c r="A2390">
        <v>502</v>
      </c>
      <c r="B2390">
        <v>2014</v>
      </c>
      <c r="C2390">
        <v>3</v>
      </c>
      <c r="D2390">
        <v>7</v>
      </c>
      <c r="E2390">
        <v>32.210823150000003</v>
      </c>
      <c r="F2390">
        <f t="shared" si="37"/>
        <v>2.1645673156800003</v>
      </c>
    </row>
    <row r="2391" spans="1:6" x14ac:dyDescent="0.2">
      <c r="A2391">
        <v>502</v>
      </c>
      <c r="B2391">
        <v>2014</v>
      </c>
      <c r="C2391">
        <v>3</v>
      </c>
      <c r="D2391">
        <v>8</v>
      </c>
      <c r="E2391">
        <v>30.41174908</v>
      </c>
      <c r="F2391">
        <f t="shared" si="37"/>
        <v>2.0436695381760002</v>
      </c>
    </row>
    <row r="2392" spans="1:6" x14ac:dyDescent="0.2">
      <c r="A2392">
        <v>502</v>
      </c>
      <c r="B2392">
        <v>2014</v>
      </c>
      <c r="C2392">
        <v>3</v>
      </c>
      <c r="D2392">
        <v>9</v>
      </c>
      <c r="E2392">
        <v>29.10433128</v>
      </c>
      <c r="F2392">
        <f t="shared" si="37"/>
        <v>1.9558110620160003</v>
      </c>
    </row>
    <row r="2393" spans="1:6" x14ac:dyDescent="0.2">
      <c r="A2393">
        <v>502</v>
      </c>
      <c r="B2393">
        <v>2014</v>
      </c>
      <c r="C2393">
        <v>3</v>
      </c>
      <c r="D2393">
        <v>10</v>
      </c>
      <c r="E2393">
        <v>30.666265129999999</v>
      </c>
      <c r="F2393">
        <f t="shared" si="37"/>
        <v>2.0607730167359999</v>
      </c>
    </row>
    <row r="2394" spans="1:6" x14ac:dyDescent="0.2">
      <c r="A2394">
        <v>502</v>
      </c>
      <c r="B2394">
        <v>2014</v>
      </c>
      <c r="C2394">
        <v>3</v>
      </c>
      <c r="D2394">
        <v>11</v>
      </c>
      <c r="E2394">
        <v>32.708073120000002</v>
      </c>
      <c r="F2394">
        <f t="shared" si="37"/>
        <v>2.1979825136640003</v>
      </c>
    </row>
    <row r="2395" spans="1:6" x14ac:dyDescent="0.2">
      <c r="A2395">
        <v>502</v>
      </c>
      <c r="B2395">
        <v>2014</v>
      </c>
      <c r="C2395">
        <v>3</v>
      </c>
      <c r="D2395">
        <v>12</v>
      </c>
      <c r="E2395">
        <v>30.227498650000001</v>
      </c>
      <c r="F2395">
        <f t="shared" si="37"/>
        <v>2.03128790928</v>
      </c>
    </row>
    <row r="2396" spans="1:6" x14ac:dyDescent="0.2">
      <c r="A2396">
        <v>502</v>
      </c>
      <c r="B2396">
        <v>2014</v>
      </c>
      <c r="C2396">
        <v>3</v>
      </c>
      <c r="D2396">
        <v>13</v>
      </c>
      <c r="E2396">
        <v>25.30655896</v>
      </c>
      <c r="F2396">
        <f t="shared" si="37"/>
        <v>1.7006007621120003</v>
      </c>
    </row>
    <row r="2397" spans="1:6" x14ac:dyDescent="0.2">
      <c r="A2397">
        <v>502</v>
      </c>
      <c r="B2397">
        <v>2014</v>
      </c>
      <c r="C2397">
        <v>3</v>
      </c>
      <c r="D2397">
        <v>14</v>
      </c>
      <c r="E2397">
        <v>32.617319629999997</v>
      </c>
      <c r="F2397">
        <f t="shared" si="37"/>
        <v>2.1918838791359998</v>
      </c>
    </row>
    <row r="2398" spans="1:6" x14ac:dyDescent="0.2">
      <c r="A2398">
        <v>502</v>
      </c>
      <c r="B2398">
        <v>2014</v>
      </c>
      <c r="C2398">
        <v>4</v>
      </c>
      <c r="D2398">
        <v>1</v>
      </c>
      <c r="E2398">
        <v>33.790413460000003</v>
      </c>
      <c r="F2398">
        <f t="shared" si="37"/>
        <v>2.2707157845120003</v>
      </c>
    </row>
    <row r="2399" spans="1:6" x14ac:dyDescent="0.2">
      <c r="A2399">
        <v>502</v>
      </c>
      <c r="B2399">
        <v>2014</v>
      </c>
      <c r="C2399">
        <v>4</v>
      </c>
      <c r="D2399">
        <v>2</v>
      </c>
      <c r="E2399">
        <v>31.1985055</v>
      </c>
      <c r="F2399">
        <f t="shared" si="37"/>
        <v>2.0965395696</v>
      </c>
    </row>
    <row r="2400" spans="1:6" x14ac:dyDescent="0.2">
      <c r="A2400">
        <v>502</v>
      </c>
      <c r="B2400">
        <v>2014</v>
      </c>
      <c r="C2400">
        <v>4</v>
      </c>
      <c r="D2400">
        <v>3</v>
      </c>
      <c r="E2400">
        <v>29.793548909999998</v>
      </c>
      <c r="F2400">
        <f t="shared" si="37"/>
        <v>2.0021264867520001</v>
      </c>
    </row>
    <row r="2401" spans="1:6" x14ac:dyDescent="0.2">
      <c r="A2401">
        <v>502</v>
      </c>
      <c r="B2401">
        <v>2014</v>
      </c>
      <c r="C2401">
        <v>4</v>
      </c>
      <c r="D2401">
        <v>4</v>
      </c>
      <c r="E2401">
        <v>25.933383169999999</v>
      </c>
      <c r="F2401">
        <f t="shared" si="37"/>
        <v>1.7427233490240002</v>
      </c>
    </row>
    <row r="2402" spans="1:6" x14ac:dyDescent="0.2">
      <c r="A2402">
        <v>502</v>
      </c>
      <c r="B2402">
        <v>2014</v>
      </c>
      <c r="C2402">
        <v>4</v>
      </c>
      <c r="D2402">
        <v>5</v>
      </c>
      <c r="E2402">
        <v>26.859852020000002</v>
      </c>
      <c r="F2402">
        <f t="shared" si="37"/>
        <v>1.8049820557440002</v>
      </c>
    </row>
    <row r="2403" spans="1:6" x14ac:dyDescent="0.2">
      <c r="A2403">
        <v>502</v>
      </c>
      <c r="B2403">
        <v>2014</v>
      </c>
      <c r="C2403">
        <v>4</v>
      </c>
      <c r="D2403">
        <v>6</v>
      </c>
      <c r="E2403">
        <v>26.83322806</v>
      </c>
      <c r="F2403">
        <f t="shared" si="37"/>
        <v>1.8031929256320003</v>
      </c>
    </row>
    <row r="2404" spans="1:6" x14ac:dyDescent="0.2">
      <c r="A2404">
        <v>502</v>
      </c>
      <c r="B2404">
        <v>2014</v>
      </c>
      <c r="C2404">
        <v>4</v>
      </c>
      <c r="D2404">
        <v>7</v>
      </c>
      <c r="E2404">
        <v>27.173821190000002</v>
      </c>
      <c r="F2404">
        <f t="shared" si="37"/>
        <v>1.8260807839680004</v>
      </c>
    </row>
    <row r="2405" spans="1:6" x14ac:dyDescent="0.2">
      <c r="A2405">
        <v>502</v>
      </c>
      <c r="B2405">
        <v>2014</v>
      </c>
      <c r="C2405">
        <v>4</v>
      </c>
      <c r="D2405">
        <v>8</v>
      </c>
      <c r="E2405">
        <v>28.135466829999999</v>
      </c>
      <c r="F2405">
        <f t="shared" si="37"/>
        <v>1.8907033709760002</v>
      </c>
    </row>
    <row r="2406" spans="1:6" x14ac:dyDescent="0.2">
      <c r="A2406">
        <v>502</v>
      </c>
      <c r="B2406">
        <v>2014</v>
      </c>
      <c r="C2406">
        <v>4</v>
      </c>
      <c r="D2406">
        <v>9</v>
      </c>
      <c r="E2406">
        <v>31.316603369999999</v>
      </c>
      <c r="F2406">
        <f t="shared" si="37"/>
        <v>2.1044757464640003</v>
      </c>
    </row>
    <row r="2407" spans="1:6" x14ac:dyDescent="0.2">
      <c r="A2407">
        <v>502</v>
      </c>
      <c r="B2407">
        <v>2014</v>
      </c>
      <c r="C2407">
        <v>4</v>
      </c>
      <c r="D2407">
        <v>10</v>
      </c>
      <c r="E2407">
        <v>28.873444429999999</v>
      </c>
      <c r="F2407">
        <f t="shared" si="37"/>
        <v>1.9402954656960001</v>
      </c>
    </row>
    <row r="2408" spans="1:6" x14ac:dyDescent="0.2">
      <c r="A2408">
        <v>502</v>
      </c>
      <c r="B2408">
        <v>2014</v>
      </c>
      <c r="C2408">
        <v>4</v>
      </c>
      <c r="D2408">
        <v>11</v>
      </c>
      <c r="E2408">
        <v>32.634012740000003</v>
      </c>
      <c r="F2408">
        <f t="shared" si="37"/>
        <v>2.1930056561280002</v>
      </c>
    </row>
    <row r="2409" spans="1:6" x14ac:dyDescent="0.2">
      <c r="A2409">
        <v>502</v>
      </c>
      <c r="B2409">
        <v>2014</v>
      </c>
      <c r="C2409">
        <v>4</v>
      </c>
      <c r="D2409">
        <v>12</v>
      </c>
      <c r="E2409">
        <v>27.762850820000001</v>
      </c>
      <c r="F2409">
        <f t="shared" si="37"/>
        <v>1.8656635751040003</v>
      </c>
    </row>
    <row r="2410" spans="1:6" x14ac:dyDescent="0.2">
      <c r="A2410">
        <v>502</v>
      </c>
      <c r="B2410">
        <v>2014</v>
      </c>
      <c r="C2410">
        <v>4</v>
      </c>
      <c r="D2410">
        <v>13</v>
      </c>
      <c r="E2410">
        <v>24.112654750000001</v>
      </c>
      <c r="F2410">
        <f t="shared" si="37"/>
        <v>1.6203703992000003</v>
      </c>
    </row>
    <row r="2411" spans="1:6" x14ac:dyDescent="0.2">
      <c r="A2411">
        <v>502</v>
      </c>
      <c r="B2411">
        <v>2014</v>
      </c>
      <c r="C2411">
        <v>4</v>
      </c>
      <c r="D2411">
        <v>14</v>
      </c>
      <c r="E2411">
        <v>37.850808600000001</v>
      </c>
      <c r="F2411">
        <f t="shared" si="37"/>
        <v>2.54357433792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99"/>
  <sheetViews>
    <sheetView topLeftCell="I20" zoomScale="115" zoomScaleNormal="115" workbookViewId="0">
      <selection activeCell="J3" sqref="J3:O955"/>
    </sheetView>
  </sheetViews>
  <sheetFormatPr defaultRowHeight="12.75" x14ac:dyDescent="0.2"/>
  <cols>
    <col min="7" max="7" width="9.140625" style="237"/>
  </cols>
  <sheetData>
    <row r="1" spans="1:35" x14ac:dyDescent="0.2">
      <c r="A1" t="s">
        <v>21</v>
      </c>
    </row>
    <row r="2" spans="1:35" ht="20.25" x14ac:dyDescent="0.3">
      <c r="P2" s="296" t="s">
        <v>375</v>
      </c>
      <c r="Q2" s="297"/>
      <c r="R2" s="297"/>
      <c r="S2" s="297"/>
      <c r="T2" s="299"/>
      <c r="U2" s="298" t="s">
        <v>376</v>
      </c>
      <c r="V2" s="299"/>
      <c r="W2" s="298"/>
      <c r="X2" s="298"/>
      <c r="AG2" s="153" t="s">
        <v>373</v>
      </c>
      <c r="AH2" s="14"/>
      <c r="AI2" s="14"/>
    </row>
    <row r="3" spans="1:35" x14ac:dyDescent="0.2">
      <c r="A3" t="s">
        <v>137</v>
      </c>
      <c r="B3" t="s">
        <v>124</v>
      </c>
      <c r="C3" t="s">
        <v>5</v>
      </c>
      <c r="D3" t="s">
        <v>6</v>
      </c>
      <c r="E3" t="s">
        <v>7</v>
      </c>
      <c r="F3" t="s">
        <v>8</v>
      </c>
      <c r="G3" s="238" t="s">
        <v>138</v>
      </c>
      <c r="J3" s="7" t="s">
        <v>356</v>
      </c>
      <c r="K3" s="7" t="s">
        <v>357</v>
      </c>
      <c r="L3" s="7" t="s">
        <v>1</v>
      </c>
      <c r="M3" s="7" t="s">
        <v>138</v>
      </c>
      <c r="N3" s="7" t="s">
        <v>355</v>
      </c>
      <c r="O3" s="7" t="s">
        <v>358</v>
      </c>
      <c r="P3" s="7" t="s">
        <v>140</v>
      </c>
      <c r="Q3" s="7" t="s">
        <v>349</v>
      </c>
      <c r="R3" s="7" t="s">
        <v>221</v>
      </c>
      <c r="S3" s="7"/>
      <c r="T3" s="6" t="s">
        <v>140</v>
      </c>
      <c r="U3" s="7" t="s">
        <v>356</v>
      </c>
      <c r="V3" s="7" t="s">
        <v>138</v>
      </c>
      <c r="W3" s="7" t="s">
        <v>216</v>
      </c>
      <c r="AG3" s="153" t="s">
        <v>374</v>
      </c>
      <c r="AH3" s="14"/>
      <c r="AI3" s="14"/>
    </row>
    <row r="4" spans="1:35" x14ac:dyDescent="0.2">
      <c r="A4" t="s">
        <v>143</v>
      </c>
      <c r="B4" t="s">
        <v>180</v>
      </c>
      <c r="C4">
        <v>1971</v>
      </c>
      <c r="D4">
        <v>1</v>
      </c>
      <c r="E4">
        <v>1</v>
      </c>
      <c r="F4">
        <v>31.4</v>
      </c>
      <c r="J4">
        <v>1999</v>
      </c>
      <c r="K4">
        <v>1</v>
      </c>
      <c r="L4">
        <v>1</v>
      </c>
      <c r="M4">
        <v>0.59413000000000005</v>
      </c>
      <c r="N4">
        <v>108</v>
      </c>
      <c r="O4" s="1" t="s">
        <v>17</v>
      </c>
      <c r="P4">
        <f t="shared" ref="P4:P10" si="0">M4/N4</f>
        <v>5.5012037037037043E-3</v>
      </c>
      <c r="Q4">
        <v>17.656851219512198</v>
      </c>
      <c r="R4">
        <f>Q4*60*1.12/1000</f>
        <v>1.1865404019512198</v>
      </c>
      <c r="T4">
        <v>5.5012037037037043E-3</v>
      </c>
      <c r="U4">
        <v>1999</v>
      </c>
      <c r="V4">
        <v>0.59413000000000005</v>
      </c>
      <c r="W4">
        <v>1.18654040195122</v>
      </c>
      <c r="AG4" s="301" t="s">
        <v>0</v>
      </c>
      <c r="AH4" s="301" t="s">
        <v>371</v>
      </c>
      <c r="AI4" s="301" t="s">
        <v>372</v>
      </c>
    </row>
    <row r="5" spans="1:35" x14ac:dyDescent="0.2">
      <c r="A5" t="s">
        <v>143</v>
      </c>
      <c r="B5" t="s">
        <v>180</v>
      </c>
      <c r="C5">
        <v>1971</v>
      </c>
      <c r="D5">
        <v>1</v>
      </c>
      <c r="E5">
        <v>2</v>
      </c>
      <c r="F5">
        <v>34</v>
      </c>
      <c r="J5">
        <v>1999</v>
      </c>
      <c r="K5">
        <v>1</v>
      </c>
      <c r="L5">
        <v>2</v>
      </c>
      <c r="M5">
        <v>0.60241999999999996</v>
      </c>
      <c r="N5">
        <v>108</v>
      </c>
      <c r="O5" s="2">
        <v>2.265690803527832</v>
      </c>
      <c r="P5">
        <f t="shared" si="0"/>
        <v>5.5779629629629625E-3</v>
      </c>
      <c r="Q5">
        <v>17.927602966343411</v>
      </c>
      <c r="R5">
        <f t="shared" ref="R5:R68" si="1">Q5*60*1.12/1000</f>
        <v>1.2047349193382775</v>
      </c>
      <c r="T5">
        <v>5.5779629629629625E-3</v>
      </c>
      <c r="U5">
        <v>1999</v>
      </c>
      <c r="V5">
        <v>0.60241999999999996</v>
      </c>
      <c r="W5">
        <v>1.2047349193382775</v>
      </c>
      <c r="AG5" s="14">
        <v>1999</v>
      </c>
      <c r="AH5" s="14">
        <v>0.78</v>
      </c>
      <c r="AI5" s="14">
        <v>2.17</v>
      </c>
    </row>
    <row r="6" spans="1:35" x14ac:dyDescent="0.2">
      <c r="A6" t="s">
        <v>143</v>
      </c>
      <c r="B6" t="s">
        <v>180</v>
      </c>
      <c r="C6">
        <v>1971</v>
      </c>
      <c r="D6">
        <v>1</v>
      </c>
      <c r="E6">
        <v>3</v>
      </c>
      <c r="F6">
        <v>37.799999999999997</v>
      </c>
      <c r="J6">
        <v>1999</v>
      </c>
      <c r="K6">
        <v>1</v>
      </c>
      <c r="L6">
        <v>3</v>
      </c>
      <c r="M6">
        <v>0.77032</v>
      </c>
      <c r="N6">
        <v>108</v>
      </c>
      <c r="O6" s="2">
        <v>2.3309886455535889</v>
      </c>
      <c r="P6">
        <f t="shared" si="0"/>
        <v>7.1325925925925923E-3</v>
      </c>
      <c r="Q6">
        <v>23.276197786651451</v>
      </c>
      <c r="R6">
        <f t="shared" si="1"/>
        <v>1.5641604912629778</v>
      </c>
      <c r="T6">
        <v>7.1325925925925923E-3</v>
      </c>
      <c r="U6">
        <v>1999</v>
      </c>
      <c r="V6">
        <v>0.77032</v>
      </c>
      <c r="W6">
        <v>1.5641604912629778</v>
      </c>
      <c r="AG6" s="14">
        <v>2000</v>
      </c>
      <c r="AH6" s="14">
        <v>0.75</v>
      </c>
      <c r="AI6" s="14">
        <v>2.3199999999999998</v>
      </c>
    </row>
    <row r="7" spans="1:35" x14ac:dyDescent="0.2">
      <c r="A7" t="s">
        <v>143</v>
      </c>
      <c r="B7" t="s">
        <v>180</v>
      </c>
      <c r="C7">
        <v>1971</v>
      </c>
      <c r="D7">
        <v>1</v>
      </c>
      <c r="E7">
        <v>4</v>
      </c>
      <c r="F7">
        <v>27.8</v>
      </c>
      <c r="J7">
        <v>1999</v>
      </c>
      <c r="K7">
        <v>1</v>
      </c>
      <c r="L7">
        <v>4</v>
      </c>
      <c r="M7">
        <v>0.74460999999999999</v>
      </c>
      <c r="N7">
        <v>108</v>
      </c>
      <c r="O7" s="2">
        <v>2.3321945667266846</v>
      </c>
      <c r="P7">
        <f t="shared" si="0"/>
        <v>6.8945370370370367E-3</v>
      </c>
      <c r="Q7">
        <v>23.275733941814032</v>
      </c>
      <c r="R7">
        <f t="shared" si="1"/>
        <v>1.564129320889903</v>
      </c>
      <c r="T7">
        <v>6.8945370370370367E-3</v>
      </c>
      <c r="U7">
        <v>1999</v>
      </c>
      <c r="V7">
        <v>0.74460999999999999</v>
      </c>
      <c r="W7">
        <v>1.564129320889903</v>
      </c>
      <c r="AG7" s="14">
        <v>2001</v>
      </c>
      <c r="AH7" s="14">
        <v>0.71</v>
      </c>
      <c r="AI7" s="14">
        <v>1.64</v>
      </c>
    </row>
    <row r="8" spans="1:35" x14ac:dyDescent="0.2">
      <c r="A8" t="s">
        <v>143</v>
      </c>
      <c r="B8" t="s">
        <v>180</v>
      </c>
      <c r="C8">
        <v>1971</v>
      </c>
      <c r="D8">
        <v>1</v>
      </c>
      <c r="E8">
        <v>5</v>
      </c>
      <c r="F8">
        <v>35.799999999999997</v>
      </c>
      <c r="J8">
        <v>1999</v>
      </c>
      <c r="K8">
        <v>1</v>
      </c>
      <c r="L8">
        <v>5</v>
      </c>
      <c r="M8">
        <v>0.73507</v>
      </c>
      <c r="N8">
        <v>108</v>
      </c>
      <c r="O8" s="2">
        <v>2.2521688938140869</v>
      </c>
      <c r="P8">
        <f t="shared" si="0"/>
        <v>6.8062037037037041E-3</v>
      </c>
      <c r="Q8">
        <v>31.593399566457503</v>
      </c>
      <c r="R8">
        <f t="shared" si="1"/>
        <v>2.1230764508659443</v>
      </c>
      <c r="T8">
        <v>6.8062037037037041E-3</v>
      </c>
      <c r="U8">
        <v>1999</v>
      </c>
      <c r="V8">
        <v>0.73507</v>
      </c>
      <c r="W8">
        <v>2.1230764508659443</v>
      </c>
      <c r="AG8" s="14">
        <v>2002</v>
      </c>
      <c r="AH8" s="14">
        <v>0.35</v>
      </c>
      <c r="AI8" s="14">
        <v>2.82</v>
      </c>
    </row>
    <row r="9" spans="1:35" x14ac:dyDescent="0.2">
      <c r="A9" t="s">
        <v>143</v>
      </c>
      <c r="B9" t="s">
        <v>180</v>
      </c>
      <c r="C9">
        <v>1971</v>
      </c>
      <c r="D9">
        <v>1</v>
      </c>
      <c r="E9">
        <v>6</v>
      </c>
      <c r="F9">
        <v>32.4</v>
      </c>
      <c r="J9">
        <v>1999</v>
      </c>
      <c r="K9">
        <v>1</v>
      </c>
      <c r="L9">
        <v>6</v>
      </c>
      <c r="M9">
        <v>0.80554000000000003</v>
      </c>
      <c r="N9">
        <v>108</v>
      </c>
      <c r="O9" s="2">
        <v>2.2718117237091064</v>
      </c>
      <c r="P9">
        <f t="shared" si="0"/>
        <v>7.4587037037037044E-3</v>
      </c>
      <c r="Q9">
        <v>37.074190165430686</v>
      </c>
      <c r="R9">
        <f t="shared" si="1"/>
        <v>2.4913855791169426</v>
      </c>
      <c r="T9">
        <v>7.4587037037037044E-3</v>
      </c>
      <c r="U9">
        <v>1999</v>
      </c>
      <c r="V9">
        <v>0.80554000000000003</v>
      </c>
      <c r="W9">
        <v>2.4913855791169426</v>
      </c>
      <c r="AG9" s="14">
        <v>2003</v>
      </c>
      <c r="AH9" s="14">
        <v>0.9</v>
      </c>
      <c r="AI9" s="14">
        <v>4.3</v>
      </c>
    </row>
    <row r="10" spans="1:35" x14ac:dyDescent="0.2">
      <c r="A10" t="s">
        <v>143</v>
      </c>
      <c r="B10" t="s">
        <v>180</v>
      </c>
      <c r="C10">
        <v>1971</v>
      </c>
      <c r="D10">
        <v>1</v>
      </c>
      <c r="E10">
        <v>7</v>
      </c>
      <c r="F10">
        <v>35.200000000000003</v>
      </c>
      <c r="J10">
        <v>1999</v>
      </c>
      <c r="K10">
        <v>1</v>
      </c>
      <c r="L10">
        <v>7</v>
      </c>
      <c r="M10">
        <v>0.85089999999999999</v>
      </c>
      <c r="N10">
        <v>108</v>
      </c>
      <c r="O10" s="2">
        <v>2.5131354331970215</v>
      </c>
      <c r="P10">
        <f t="shared" si="0"/>
        <v>7.8787037037037037E-3</v>
      </c>
      <c r="Q10">
        <v>53.091680091272096</v>
      </c>
      <c r="R10">
        <f t="shared" si="1"/>
        <v>3.5677609021334851</v>
      </c>
      <c r="T10">
        <v>7.8787037037037037E-3</v>
      </c>
      <c r="U10">
        <v>1999</v>
      </c>
      <c r="V10">
        <v>0.85089999999999999</v>
      </c>
      <c r="W10">
        <v>3.5677609021334851</v>
      </c>
      <c r="AG10" s="29">
        <v>2004</v>
      </c>
      <c r="AH10" s="29">
        <v>0.01</v>
      </c>
      <c r="AI10" s="29">
        <v>2.7</v>
      </c>
    </row>
    <row r="11" spans="1:35" x14ac:dyDescent="0.2">
      <c r="A11" t="s">
        <v>143</v>
      </c>
      <c r="B11" t="s">
        <v>180</v>
      </c>
      <c r="C11">
        <v>1971</v>
      </c>
      <c r="D11">
        <v>1</v>
      </c>
      <c r="E11">
        <v>8</v>
      </c>
      <c r="F11">
        <v>28.7</v>
      </c>
      <c r="J11">
        <v>1999</v>
      </c>
      <c r="K11">
        <v>1</v>
      </c>
      <c r="L11">
        <v>8</v>
      </c>
      <c r="M11" t="s">
        <v>17</v>
      </c>
      <c r="N11" t="s">
        <v>17</v>
      </c>
      <c r="O11" s="2">
        <v>2.7298038005828857</v>
      </c>
      <c r="P11" t="s">
        <v>17</v>
      </c>
      <c r="Q11">
        <v>49.18136487804879</v>
      </c>
      <c r="R11">
        <f t="shared" si="1"/>
        <v>3.3049877198048789</v>
      </c>
      <c r="U11">
        <v>1999</v>
      </c>
      <c r="W11">
        <v>3.3049877198048789</v>
      </c>
      <c r="AG11" s="14">
        <v>2005</v>
      </c>
      <c r="AH11" s="14">
        <v>0.67</v>
      </c>
      <c r="AI11" s="14">
        <v>2.2000000000000002</v>
      </c>
    </row>
    <row r="12" spans="1:35" x14ac:dyDescent="0.2">
      <c r="A12" t="s">
        <v>143</v>
      </c>
      <c r="B12" t="s">
        <v>180</v>
      </c>
      <c r="C12">
        <v>1971</v>
      </c>
      <c r="D12">
        <v>1</v>
      </c>
      <c r="E12">
        <v>9</v>
      </c>
      <c r="F12">
        <v>30.2</v>
      </c>
      <c r="J12">
        <v>1999</v>
      </c>
      <c r="K12">
        <v>1</v>
      </c>
      <c r="L12">
        <v>9</v>
      </c>
      <c r="M12" t="s">
        <v>17</v>
      </c>
      <c r="N12" t="s">
        <v>17</v>
      </c>
      <c r="O12" s="2">
        <v>2.3582963943481445</v>
      </c>
      <c r="P12" t="s">
        <v>17</v>
      </c>
      <c r="Q12">
        <v>34.832151951219508</v>
      </c>
      <c r="R12">
        <f t="shared" si="1"/>
        <v>2.340720611121951</v>
      </c>
      <c r="U12">
        <v>1999</v>
      </c>
      <c r="W12">
        <v>2.340720611121951</v>
      </c>
      <c r="AG12" s="29">
        <v>2006</v>
      </c>
      <c r="AH12" s="29">
        <v>0.01</v>
      </c>
      <c r="AI12" s="29">
        <v>2.6</v>
      </c>
    </row>
    <row r="13" spans="1:35" x14ac:dyDescent="0.2">
      <c r="A13" t="s">
        <v>143</v>
      </c>
      <c r="B13" t="s">
        <v>180</v>
      </c>
      <c r="C13">
        <v>1971</v>
      </c>
      <c r="D13">
        <v>1</v>
      </c>
      <c r="E13">
        <v>10</v>
      </c>
      <c r="F13">
        <v>30.2</v>
      </c>
      <c r="J13">
        <v>1999</v>
      </c>
      <c r="K13">
        <v>1</v>
      </c>
      <c r="L13">
        <v>10</v>
      </c>
      <c r="M13" t="s">
        <v>17</v>
      </c>
      <c r="N13" t="s">
        <v>17</v>
      </c>
      <c r="O13" s="2">
        <v>2.4067401885986328</v>
      </c>
      <c r="P13" t="s">
        <v>17</v>
      </c>
      <c r="Q13">
        <v>39.174782926829273</v>
      </c>
      <c r="R13">
        <f t="shared" si="1"/>
        <v>2.6325454126829273</v>
      </c>
      <c r="U13">
        <v>1999</v>
      </c>
      <c r="W13">
        <v>2.6325454126829273</v>
      </c>
      <c r="AG13" s="14">
        <v>2007</v>
      </c>
      <c r="AH13" s="14">
        <v>0.39</v>
      </c>
      <c r="AI13" s="14">
        <v>2.98</v>
      </c>
    </row>
    <row r="14" spans="1:35" x14ac:dyDescent="0.2">
      <c r="A14" t="s">
        <v>143</v>
      </c>
      <c r="B14" t="s">
        <v>180</v>
      </c>
      <c r="C14">
        <v>1971</v>
      </c>
      <c r="D14">
        <v>1</v>
      </c>
      <c r="E14">
        <v>11</v>
      </c>
      <c r="F14">
        <v>35.200000000000003</v>
      </c>
      <c r="J14">
        <v>1999</v>
      </c>
      <c r="K14">
        <v>1</v>
      </c>
      <c r="L14">
        <v>11</v>
      </c>
      <c r="M14" t="s">
        <v>17</v>
      </c>
      <c r="N14" t="s">
        <v>17</v>
      </c>
      <c r="O14" s="2">
        <v>2.2016682624816895</v>
      </c>
      <c r="P14" t="s">
        <v>17</v>
      </c>
      <c r="Q14">
        <v>46.407336585365854</v>
      </c>
      <c r="R14">
        <f t="shared" si="1"/>
        <v>3.1185730185365856</v>
      </c>
      <c r="U14">
        <v>1999</v>
      </c>
      <c r="W14">
        <v>3.1185730185365856</v>
      </c>
      <c r="AG14" s="14">
        <v>2008</v>
      </c>
      <c r="AH14" s="14">
        <v>0.94</v>
      </c>
      <c r="AI14" s="14">
        <v>4.4400000000000004</v>
      </c>
    </row>
    <row r="15" spans="1:35" x14ac:dyDescent="0.2">
      <c r="A15" t="s">
        <v>143</v>
      </c>
      <c r="B15" t="s">
        <v>180</v>
      </c>
      <c r="C15">
        <v>1971</v>
      </c>
      <c r="D15">
        <v>1</v>
      </c>
      <c r="E15">
        <v>12</v>
      </c>
      <c r="F15">
        <v>40.5</v>
      </c>
      <c r="J15">
        <v>1999</v>
      </c>
      <c r="K15">
        <v>1</v>
      </c>
      <c r="L15">
        <v>12</v>
      </c>
      <c r="M15" t="s">
        <v>17</v>
      </c>
      <c r="N15" t="s">
        <v>17</v>
      </c>
      <c r="O15" s="2">
        <v>2.3473467826843262</v>
      </c>
      <c r="P15" t="s">
        <v>17</v>
      </c>
      <c r="Q15">
        <v>42.752428292682929</v>
      </c>
      <c r="R15">
        <f t="shared" si="1"/>
        <v>2.8729631812682932</v>
      </c>
      <c r="U15">
        <v>1999</v>
      </c>
      <c r="W15">
        <v>2.8729631812682932</v>
      </c>
      <c r="AG15" s="14">
        <v>2009</v>
      </c>
      <c r="AH15" s="14">
        <v>0.86</v>
      </c>
      <c r="AI15" s="14">
        <v>2.76</v>
      </c>
    </row>
    <row r="16" spans="1:35" x14ac:dyDescent="0.2">
      <c r="A16" t="s">
        <v>143</v>
      </c>
      <c r="B16" t="s">
        <v>180</v>
      </c>
      <c r="C16">
        <v>1971</v>
      </c>
      <c r="D16">
        <v>1</v>
      </c>
      <c r="E16">
        <v>13</v>
      </c>
      <c r="F16">
        <v>42.2</v>
      </c>
      <c r="J16">
        <v>1999</v>
      </c>
      <c r="K16">
        <v>1</v>
      </c>
      <c r="L16">
        <v>13</v>
      </c>
      <c r="M16" t="s">
        <v>17</v>
      </c>
      <c r="N16" t="s">
        <v>17</v>
      </c>
      <c r="O16" s="2">
        <v>2.5473077297210693</v>
      </c>
      <c r="P16" t="s">
        <v>17</v>
      </c>
      <c r="Q16">
        <v>57.304508048780477</v>
      </c>
      <c r="R16">
        <f t="shared" si="1"/>
        <v>3.8508629408780486</v>
      </c>
      <c r="U16">
        <v>1999</v>
      </c>
      <c r="W16">
        <v>3.8508629408780486</v>
      </c>
      <c r="AG16" s="14">
        <v>2010</v>
      </c>
      <c r="AH16" s="14">
        <v>0.91</v>
      </c>
      <c r="AI16" s="14">
        <v>1.4</v>
      </c>
    </row>
    <row r="17" spans="1:35" x14ac:dyDescent="0.2">
      <c r="A17" t="s">
        <v>143</v>
      </c>
      <c r="B17" t="s">
        <v>180</v>
      </c>
      <c r="C17">
        <v>1971</v>
      </c>
      <c r="D17">
        <v>1</v>
      </c>
      <c r="E17">
        <v>14</v>
      </c>
      <c r="F17">
        <v>31.9</v>
      </c>
      <c r="J17">
        <v>1999</v>
      </c>
      <c r="K17">
        <v>1</v>
      </c>
      <c r="L17">
        <v>14</v>
      </c>
      <c r="M17" t="s">
        <v>17</v>
      </c>
      <c r="N17" t="s">
        <v>17</v>
      </c>
      <c r="O17" s="2">
        <v>2.0149145126342773</v>
      </c>
      <c r="P17" t="s">
        <v>17</v>
      </c>
      <c r="Q17">
        <v>41.198079999999997</v>
      </c>
      <c r="R17">
        <f t="shared" si="1"/>
        <v>2.768510976</v>
      </c>
      <c r="U17">
        <v>1999</v>
      </c>
      <c r="W17">
        <v>2.768510976</v>
      </c>
      <c r="AG17" s="14">
        <v>2011</v>
      </c>
      <c r="AH17" s="14">
        <v>0.23</v>
      </c>
      <c r="AI17" s="14">
        <v>2.58</v>
      </c>
    </row>
    <row r="18" spans="1:35" x14ac:dyDescent="0.2">
      <c r="A18" t="s">
        <v>143</v>
      </c>
      <c r="B18" t="s">
        <v>180</v>
      </c>
      <c r="C18">
        <v>1971</v>
      </c>
      <c r="D18">
        <v>2</v>
      </c>
      <c r="E18">
        <v>1</v>
      </c>
      <c r="F18">
        <v>33.4</v>
      </c>
      <c r="J18">
        <v>1999</v>
      </c>
      <c r="K18">
        <v>2</v>
      </c>
      <c r="L18">
        <v>1</v>
      </c>
      <c r="M18">
        <v>0.53164</v>
      </c>
      <c r="N18">
        <v>108</v>
      </c>
      <c r="O18" s="2">
        <v>2.2482800483703613</v>
      </c>
      <c r="P18">
        <f t="shared" ref="P18:P24" si="2">M18/N18</f>
        <v>4.922592592592593E-3</v>
      </c>
      <c r="Q18">
        <v>16.372716585365854</v>
      </c>
      <c r="R18">
        <f t="shared" si="1"/>
        <v>1.1002465545365856</v>
      </c>
      <c r="T18">
        <v>4.922592592592593E-3</v>
      </c>
      <c r="U18">
        <v>1999</v>
      </c>
      <c r="V18">
        <v>0.53164</v>
      </c>
      <c r="W18">
        <v>1.1002465545365856</v>
      </c>
      <c r="AG18" s="14">
        <v>2012</v>
      </c>
      <c r="AH18" s="14">
        <v>0.51</v>
      </c>
      <c r="AI18" s="14">
        <v>3.43</v>
      </c>
    </row>
    <row r="19" spans="1:35" x14ac:dyDescent="0.2">
      <c r="A19" t="s">
        <v>143</v>
      </c>
      <c r="B19" t="s">
        <v>180</v>
      </c>
      <c r="C19">
        <v>1971</v>
      </c>
      <c r="D19">
        <v>2</v>
      </c>
      <c r="E19">
        <v>2</v>
      </c>
      <c r="F19">
        <v>36</v>
      </c>
      <c r="J19">
        <v>1999</v>
      </c>
      <c r="K19">
        <v>2</v>
      </c>
      <c r="L19">
        <v>2</v>
      </c>
      <c r="M19">
        <v>0.66281000000000001</v>
      </c>
      <c r="N19">
        <v>108</v>
      </c>
      <c r="O19" s="2">
        <v>2.1769566535949707</v>
      </c>
      <c r="P19">
        <f t="shared" si="2"/>
        <v>6.1371296296296295E-3</v>
      </c>
      <c r="Q19">
        <v>19.487049309754703</v>
      </c>
      <c r="R19">
        <f t="shared" si="1"/>
        <v>1.3095297136155162</v>
      </c>
      <c r="T19">
        <v>6.1371296296296295E-3</v>
      </c>
      <c r="U19">
        <v>1999</v>
      </c>
      <c r="V19">
        <v>0.66281000000000001</v>
      </c>
      <c r="W19">
        <v>1.3095297136155162</v>
      </c>
      <c r="AG19" s="29">
        <v>2013</v>
      </c>
      <c r="AH19" s="29">
        <v>0.01</v>
      </c>
      <c r="AI19" s="29">
        <v>2.42</v>
      </c>
    </row>
    <row r="20" spans="1:35" x14ac:dyDescent="0.2">
      <c r="A20" t="s">
        <v>143</v>
      </c>
      <c r="B20" t="s">
        <v>180</v>
      </c>
      <c r="C20">
        <v>1971</v>
      </c>
      <c r="D20">
        <v>2</v>
      </c>
      <c r="E20">
        <v>3</v>
      </c>
      <c r="F20">
        <v>33.299999999999997</v>
      </c>
      <c r="J20">
        <v>1999</v>
      </c>
      <c r="K20">
        <v>2</v>
      </c>
      <c r="L20">
        <v>3</v>
      </c>
      <c r="M20">
        <v>0.63305</v>
      </c>
      <c r="N20">
        <v>108</v>
      </c>
      <c r="O20" s="2">
        <v>2.2749865055084229</v>
      </c>
      <c r="P20">
        <f t="shared" si="2"/>
        <v>5.8615740740740737E-3</v>
      </c>
      <c r="Q20">
        <v>21.993898733599544</v>
      </c>
      <c r="R20">
        <f t="shared" si="1"/>
        <v>1.4779899948978894</v>
      </c>
      <c r="T20">
        <v>5.8615740740740737E-3</v>
      </c>
      <c r="U20">
        <v>1999</v>
      </c>
      <c r="V20">
        <v>0.63305</v>
      </c>
      <c r="W20">
        <v>1.4779899948978894</v>
      </c>
      <c r="AG20" s="14">
        <v>2014</v>
      </c>
      <c r="AH20" s="14">
        <v>0.06</v>
      </c>
      <c r="AI20" s="14">
        <v>1.93</v>
      </c>
    </row>
    <row r="21" spans="1:35" x14ac:dyDescent="0.2">
      <c r="A21" t="s">
        <v>143</v>
      </c>
      <c r="B21" t="s">
        <v>180</v>
      </c>
      <c r="C21">
        <v>1971</v>
      </c>
      <c r="D21">
        <v>2</v>
      </c>
      <c r="E21">
        <v>4</v>
      </c>
      <c r="F21">
        <v>35.4</v>
      </c>
      <c r="J21">
        <v>1999</v>
      </c>
      <c r="K21">
        <v>2</v>
      </c>
      <c r="L21">
        <v>4</v>
      </c>
      <c r="M21">
        <v>0.60938999999999999</v>
      </c>
      <c r="N21">
        <v>108</v>
      </c>
      <c r="O21" s="2">
        <v>2.3759679794311523</v>
      </c>
      <c r="P21">
        <f t="shared" si="2"/>
        <v>5.6424999999999999E-3</v>
      </c>
      <c r="Q21">
        <v>30.437498231602959</v>
      </c>
      <c r="R21">
        <f t="shared" si="1"/>
        <v>2.0453998811637191</v>
      </c>
      <c r="T21">
        <v>5.6424999999999999E-3</v>
      </c>
      <c r="U21">
        <v>1999</v>
      </c>
      <c r="V21">
        <v>0.60938999999999999</v>
      </c>
      <c r="W21">
        <v>2.0453998811637191</v>
      </c>
      <c r="AG21" s="29">
        <v>2015</v>
      </c>
      <c r="AH21" s="29">
        <v>0.01</v>
      </c>
      <c r="AI21" s="29">
        <v>2.56</v>
      </c>
    </row>
    <row r="22" spans="1:35" x14ac:dyDescent="0.2">
      <c r="A22" t="s">
        <v>143</v>
      </c>
      <c r="B22" t="s">
        <v>180</v>
      </c>
      <c r="C22">
        <v>1971</v>
      </c>
      <c r="D22">
        <v>2</v>
      </c>
      <c r="E22">
        <v>5</v>
      </c>
      <c r="F22">
        <v>32.4</v>
      </c>
      <c r="J22">
        <v>1999</v>
      </c>
      <c r="K22">
        <v>2</v>
      </c>
      <c r="L22">
        <v>5</v>
      </c>
      <c r="M22">
        <v>0.82569999999999999</v>
      </c>
      <c r="N22">
        <v>108</v>
      </c>
      <c r="O22" s="2">
        <v>2.2345342636108398</v>
      </c>
      <c r="P22">
        <f t="shared" si="2"/>
        <v>7.6453703703703701E-3</v>
      </c>
      <c r="Q22">
        <v>36.808870918425555</v>
      </c>
      <c r="R22">
        <f t="shared" si="1"/>
        <v>2.4735561257181975</v>
      </c>
      <c r="T22">
        <v>7.6453703703703701E-3</v>
      </c>
      <c r="U22">
        <v>1999</v>
      </c>
      <c r="V22">
        <v>0.82569999999999999</v>
      </c>
      <c r="W22">
        <v>2.4735561257181975</v>
      </c>
    </row>
    <row r="23" spans="1:35" x14ac:dyDescent="0.2">
      <c r="A23" t="s">
        <v>143</v>
      </c>
      <c r="B23" t="s">
        <v>180</v>
      </c>
      <c r="C23">
        <v>1971</v>
      </c>
      <c r="D23">
        <v>2</v>
      </c>
      <c r="E23">
        <v>6</v>
      </c>
      <c r="F23">
        <v>37</v>
      </c>
      <c r="J23">
        <v>1999</v>
      </c>
      <c r="K23">
        <v>2</v>
      </c>
      <c r="L23">
        <v>6</v>
      </c>
      <c r="M23">
        <v>0.87678</v>
      </c>
      <c r="N23">
        <v>108</v>
      </c>
      <c r="O23" s="2">
        <v>2.2262885570526123</v>
      </c>
      <c r="P23">
        <f t="shared" si="2"/>
        <v>8.1183333333333333E-3</v>
      </c>
      <c r="Q23">
        <v>49.980672766685679</v>
      </c>
      <c r="R23">
        <f t="shared" si="1"/>
        <v>3.3587012099212781</v>
      </c>
      <c r="T23">
        <v>8.1183333333333333E-3</v>
      </c>
      <c r="U23">
        <v>1999</v>
      </c>
      <c r="V23">
        <v>0.87678</v>
      </c>
      <c r="W23">
        <v>3.3587012099212781</v>
      </c>
    </row>
    <row r="24" spans="1:35" x14ac:dyDescent="0.2">
      <c r="A24" t="s">
        <v>143</v>
      </c>
      <c r="B24" t="s">
        <v>180</v>
      </c>
      <c r="C24">
        <v>1971</v>
      </c>
      <c r="D24">
        <v>2</v>
      </c>
      <c r="E24">
        <v>7</v>
      </c>
      <c r="F24">
        <v>38.1</v>
      </c>
      <c r="J24">
        <v>1999</v>
      </c>
      <c r="K24">
        <v>2</v>
      </c>
      <c r="L24">
        <v>7</v>
      </c>
      <c r="M24">
        <v>0.86482000000000003</v>
      </c>
      <c r="N24">
        <v>108</v>
      </c>
      <c r="O24" s="2">
        <v>2.8274636268615723</v>
      </c>
      <c r="P24">
        <f t="shared" si="2"/>
        <v>8.0075925925925922E-3</v>
      </c>
      <c r="Q24">
        <v>51.765083856246434</v>
      </c>
      <c r="R24">
        <f t="shared" si="1"/>
        <v>3.478613635139761</v>
      </c>
      <c r="T24">
        <v>8.0075925925925922E-3</v>
      </c>
      <c r="U24">
        <v>1999</v>
      </c>
      <c r="V24">
        <v>0.86482000000000003</v>
      </c>
      <c r="W24">
        <v>3.478613635139761</v>
      </c>
    </row>
    <row r="25" spans="1:35" x14ac:dyDescent="0.2">
      <c r="A25" t="s">
        <v>143</v>
      </c>
      <c r="B25" t="s">
        <v>180</v>
      </c>
      <c r="C25">
        <v>1971</v>
      </c>
      <c r="D25">
        <v>2</v>
      </c>
      <c r="E25">
        <v>8</v>
      </c>
      <c r="F25">
        <v>29.2</v>
      </c>
      <c r="J25">
        <v>1999</v>
      </c>
      <c r="K25">
        <v>2</v>
      </c>
      <c r="L25">
        <v>8</v>
      </c>
      <c r="M25" t="s">
        <v>17</v>
      </c>
      <c r="N25" t="s">
        <v>17</v>
      </c>
      <c r="O25" s="2">
        <v>2.3101670742034912</v>
      </c>
      <c r="P25" t="s">
        <v>17</v>
      </c>
      <c r="Q25">
        <v>47.587765365853663</v>
      </c>
      <c r="R25">
        <f t="shared" si="1"/>
        <v>3.1978978325853662</v>
      </c>
      <c r="U25">
        <v>1999</v>
      </c>
      <c r="W25">
        <v>3.1978978325853662</v>
      </c>
    </row>
    <row r="26" spans="1:35" x14ac:dyDescent="0.2">
      <c r="A26" t="s">
        <v>143</v>
      </c>
      <c r="B26" t="s">
        <v>180</v>
      </c>
      <c r="C26">
        <v>1971</v>
      </c>
      <c r="D26">
        <v>2</v>
      </c>
      <c r="E26">
        <v>9</v>
      </c>
      <c r="F26">
        <v>33.1</v>
      </c>
      <c r="J26">
        <v>1999</v>
      </c>
      <c r="K26">
        <v>2</v>
      </c>
      <c r="L26">
        <v>9</v>
      </c>
      <c r="M26" t="s">
        <v>17</v>
      </c>
      <c r="N26" t="s">
        <v>17</v>
      </c>
      <c r="O26" s="2">
        <v>2.2185099124908447</v>
      </c>
      <c r="P26" t="s">
        <v>17</v>
      </c>
      <c r="Q26">
        <v>45.324002926829266</v>
      </c>
      <c r="R26">
        <f t="shared" si="1"/>
        <v>3.0457729966829268</v>
      </c>
      <c r="U26">
        <v>1999</v>
      </c>
      <c r="W26">
        <v>3.0457729966829268</v>
      </c>
    </row>
    <row r="27" spans="1:35" x14ac:dyDescent="0.2">
      <c r="A27" t="s">
        <v>143</v>
      </c>
      <c r="B27" t="s">
        <v>180</v>
      </c>
      <c r="C27">
        <v>1971</v>
      </c>
      <c r="D27">
        <v>2</v>
      </c>
      <c r="E27">
        <v>10</v>
      </c>
      <c r="F27">
        <v>37.799999999999997</v>
      </c>
      <c r="J27">
        <v>1999</v>
      </c>
      <c r="K27">
        <v>2</v>
      </c>
      <c r="L27">
        <v>10</v>
      </c>
      <c r="M27" t="s">
        <v>17</v>
      </c>
      <c r="N27" t="s">
        <v>17</v>
      </c>
      <c r="O27" s="2">
        <v>2.3054652214050293</v>
      </c>
      <c r="P27" t="s">
        <v>17</v>
      </c>
      <c r="Q27">
        <v>46.246199999999995</v>
      </c>
      <c r="R27">
        <f t="shared" si="1"/>
        <v>3.1077446399999999</v>
      </c>
      <c r="U27">
        <v>1999</v>
      </c>
      <c r="W27">
        <v>3.1077446399999999</v>
      </c>
    </row>
    <row r="28" spans="1:35" x14ac:dyDescent="0.2">
      <c r="A28" t="s">
        <v>143</v>
      </c>
      <c r="B28" t="s">
        <v>180</v>
      </c>
      <c r="C28">
        <v>1971</v>
      </c>
      <c r="D28">
        <v>2</v>
      </c>
      <c r="E28">
        <v>11</v>
      </c>
      <c r="F28">
        <v>39.5</v>
      </c>
      <c r="J28">
        <v>1999</v>
      </c>
      <c r="K28">
        <v>2</v>
      </c>
      <c r="L28">
        <v>11</v>
      </c>
      <c r="M28" t="s">
        <v>17</v>
      </c>
      <c r="N28" t="s">
        <v>17</v>
      </c>
      <c r="O28" s="2">
        <v>2.3237357139587402</v>
      </c>
      <c r="P28" t="s">
        <v>17</v>
      </c>
      <c r="Q28">
        <v>45.762790243902437</v>
      </c>
      <c r="R28">
        <f t="shared" si="1"/>
        <v>3.0752595043902438</v>
      </c>
      <c r="U28">
        <v>1999</v>
      </c>
      <c r="W28">
        <v>3.0752595043902438</v>
      </c>
    </row>
    <row r="29" spans="1:35" x14ac:dyDescent="0.2">
      <c r="A29" t="s">
        <v>143</v>
      </c>
      <c r="B29" t="s">
        <v>180</v>
      </c>
      <c r="C29">
        <v>1971</v>
      </c>
      <c r="D29">
        <v>2</v>
      </c>
      <c r="E29">
        <v>12</v>
      </c>
      <c r="F29">
        <v>38.299999999999997</v>
      </c>
      <c r="J29">
        <v>1999</v>
      </c>
      <c r="K29">
        <v>2</v>
      </c>
      <c r="L29">
        <v>12</v>
      </c>
      <c r="M29" t="s">
        <v>17</v>
      </c>
      <c r="N29" t="s">
        <v>17</v>
      </c>
      <c r="O29" s="2">
        <v>2.3853049278259277</v>
      </c>
      <c r="P29" t="s">
        <v>17</v>
      </c>
      <c r="Q29">
        <v>45.911738292682919</v>
      </c>
      <c r="R29">
        <f t="shared" si="1"/>
        <v>3.0852688132682924</v>
      </c>
      <c r="U29">
        <v>1999</v>
      </c>
      <c r="W29">
        <v>3.0852688132682924</v>
      </c>
    </row>
    <row r="30" spans="1:35" x14ac:dyDescent="0.2">
      <c r="A30" t="s">
        <v>143</v>
      </c>
      <c r="B30" t="s">
        <v>180</v>
      </c>
      <c r="C30">
        <v>1971</v>
      </c>
      <c r="D30">
        <v>2</v>
      </c>
      <c r="E30">
        <v>13</v>
      </c>
      <c r="F30">
        <v>34.799999999999997</v>
      </c>
      <c r="J30">
        <v>1999</v>
      </c>
      <c r="K30">
        <v>2</v>
      </c>
      <c r="L30">
        <v>13</v>
      </c>
      <c r="M30" t="s">
        <v>17</v>
      </c>
      <c r="N30" t="s">
        <v>17</v>
      </c>
      <c r="O30" s="2">
        <v>2.5605206489562988</v>
      </c>
      <c r="P30" t="s">
        <v>17</v>
      </c>
      <c r="Q30">
        <v>59.47510048780488</v>
      </c>
      <c r="R30">
        <f t="shared" si="1"/>
        <v>3.9967267527804884</v>
      </c>
      <c r="U30">
        <v>1999</v>
      </c>
      <c r="W30">
        <v>3.9967267527804884</v>
      </c>
    </row>
    <row r="31" spans="1:35" x14ac:dyDescent="0.2">
      <c r="A31" t="s">
        <v>143</v>
      </c>
      <c r="B31" t="s">
        <v>180</v>
      </c>
      <c r="C31">
        <v>1971</v>
      </c>
      <c r="D31">
        <v>2</v>
      </c>
      <c r="E31">
        <v>14</v>
      </c>
      <c r="F31">
        <v>38</v>
      </c>
      <c r="J31">
        <v>1999</v>
      </c>
      <c r="K31">
        <v>2</v>
      </c>
      <c r="L31">
        <v>14</v>
      </c>
      <c r="M31" t="s">
        <v>17</v>
      </c>
      <c r="N31" t="s">
        <v>17</v>
      </c>
      <c r="O31" s="2">
        <v>2.2839601039886475</v>
      </c>
      <c r="P31" t="s">
        <v>17</v>
      </c>
      <c r="Q31">
        <v>44.085317073170728</v>
      </c>
      <c r="R31">
        <f t="shared" si="1"/>
        <v>2.9625333073170732</v>
      </c>
      <c r="U31">
        <v>1999</v>
      </c>
      <c r="W31">
        <v>2.9625333073170732</v>
      </c>
    </row>
    <row r="32" spans="1:35" x14ac:dyDescent="0.2">
      <c r="A32" t="s">
        <v>143</v>
      </c>
      <c r="B32" t="s">
        <v>180</v>
      </c>
      <c r="C32">
        <v>1971</v>
      </c>
      <c r="D32">
        <v>3</v>
      </c>
      <c r="E32">
        <v>1</v>
      </c>
      <c r="F32">
        <v>35.5</v>
      </c>
      <c r="J32">
        <v>1999</v>
      </c>
      <c r="K32">
        <v>3</v>
      </c>
      <c r="L32">
        <v>1</v>
      </c>
      <c r="M32">
        <v>0.40676000000000001</v>
      </c>
      <c r="N32">
        <v>108</v>
      </c>
      <c r="O32" s="2">
        <v>2.3414077758789062</v>
      </c>
      <c r="P32">
        <f t="shared" ref="P32:P38" si="3">M32/N32</f>
        <v>3.7662962962962962E-3</v>
      </c>
      <c r="Q32">
        <v>1.9162858536585365</v>
      </c>
      <c r="R32">
        <f t="shared" si="1"/>
        <v>0.12877440936585366</v>
      </c>
      <c r="T32">
        <v>3.7662962962962962E-3</v>
      </c>
      <c r="U32">
        <v>1999</v>
      </c>
      <c r="V32">
        <v>0.40676000000000001</v>
      </c>
    </row>
    <row r="33" spans="1:23" x14ac:dyDescent="0.2">
      <c r="A33" t="s">
        <v>143</v>
      </c>
      <c r="B33" t="s">
        <v>180</v>
      </c>
      <c r="C33">
        <v>1971</v>
      </c>
      <c r="D33">
        <v>3</v>
      </c>
      <c r="E33">
        <v>2</v>
      </c>
      <c r="F33">
        <v>37.6</v>
      </c>
      <c r="J33">
        <v>1999</v>
      </c>
      <c r="K33">
        <v>3</v>
      </c>
      <c r="L33">
        <v>2</v>
      </c>
      <c r="M33">
        <v>0.65334000000000003</v>
      </c>
      <c r="N33">
        <v>108</v>
      </c>
      <c r="O33" s="2">
        <v>2.413557767868042</v>
      </c>
      <c r="P33">
        <f t="shared" si="3"/>
        <v>6.049444444444445E-3</v>
      </c>
      <c r="Q33">
        <v>17.546322509982886</v>
      </c>
      <c r="R33">
        <f t="shared" si="1"/>
        <v>1.17911287267085</v>
      </c>
      <c r="T33">
        <v>6.049444444444445E-3</v>
      </c>
      <c r="U33">
        <v>1999</v>
      </c>
      <c r="V33">
        <v>0.65334000000000003</v>
      </c>
      <c r="W33">
        <v>1.17911287267085</v>
      </c>
    </row>
    <row r="34" spans="1:23" x14ac:dyDescent="0.2">
      <c r="A34" t="s">
        <v>143</v>
      </c>
      <c r="B34" t="s">
        <v>180</v>
      </c>
      <c r="C34">
        <v>1971</v>
      </c>
      <c r="D34">
        <v>3</v>
      </c>
      <c r="E34">
        <v>3</v>
      </c>
      <c r="F34">
        <v>36.6</v>
      </c>
      <c r="J34">
        <v>1999</v>
      </c>
      <c r="K34">
        <v>3</v>
      </c>
      <c r="L34">
        <v>3</v>
      </c>
      <c r="M34">
        <v>0.71194000000000002</v>
      </c>
      <c r="N34">
        <v>108</v>
      </c>
      <c r="O34" s="2">
        <v>2.5351450443267822</v>
      </c>
      <c r="P34">
        <f t="shared" si="3"/>
        <v>6.5920370370370369E-3</v>
      </c>
      <c r="Q34">
        <v>20.002612846548775</v>
      </c>
      <c r="R34">
        <f t="shared" si="1"/>
        <v>1.3441755832880777</v>
      </c>
      <c r="T34">
        <v>6.5920370370370369E-3</v>
      </c>
      <c r="U34">
        <v>1999</v>
      </c>
      <c r="V34">
        <v>0.71194000000000002</v>
      </c>
      <c r="W34">
        <v>1.3441755832880777</v>
      </c>
    </row>
    <row r="35" spans="1:23" x14ac:dyDescent="0.2">
      <c r="A35" t="s">
        <v>143</v>
      </c>
      <c r="B35" t="s">
        <v>180</v>
      </c>
      <c r="C35">
        <v>1971</v>
      </c>
      <c r="D35">
        <v>3</v>
      </c>
      <c r="E35">
        <v>4</v>
      </c>
      <c r="F35">
        <v>39.299999999999997</v>
      </c>
      <c r="J35">
        <v>1999</v>
      </c>
      <c r="K35">
        <v>3</v>
      </c>
      <c r="L35">
        <v>4</v>
      </c>
      <c r="M35">
        <v>0.78854999999999997</v>
      </c>
      <c r="N35">
        <v>108</v>
      </c>
      <c r="O35" s="2">
        <v>2.3289804458618164</v>
      </c>
      <c r="P35">
        <f t="shared" si="3"/>
        <v>7.3013888888888885E-3</v>
      </c>
      <c r="Q35">
        <v>32.117544232743874</v>
      </c>
      <c r="R35">
        <f t="shared" si="1"/>
        <v>2.1582989724403889</v>
      </c>
      <c r="T35">
        <v>7.3013888888888885E-3</v>
      </c>
      <c r="U35">
        <v>1999</v>
      </c>
      <c r="V35">
        <v>0.78854999999999997</v>
      </c>
      <c r="W35">
        <v>2.1582989724403889</v>
      </c>
    </row>
    <row r="36" spans="1:23" x14ac:dyDescent="0.2">
      <c r="A36" t="s">
        <v>143</v>
      </c>
      <c r="B36" t="s">
        <v>180</v>
      </c>
      <c r="C36">
        <v>1971</v>
      </c>
      <c r="D36">
        <v>3</v>
      </c>
      <c r="E36">
        <v>5</v>
      </c>
      <c r="F36">
        <v>37.6</v>
      </c>
      <c r="J36">
        <v>1999</v>
      </c>
      <c r="K36">
        <v>3</v>
      </c>
      <c r="L36">
        <v>5</v>
      </c>
      <c r="M36">
        <v>0.84509999999999996</v>
      </c>
      <c r="N36">
        <v>108</v>
      </c>
      <c r="O36" s="2">
        <v>2.3342170715332031</v>
      </c>
      <c r="P36">
        <f t="shared" si="3"/>
        <v>7.8250000000000004E-3</v>
      </c>
      <c r="Q36">
        <v>36.354302977752425</v>
      </c>
      <c r="R36">
        <f t="shared" si="1"/>
        <v>2.4430091601049631</v>
      </c>
      <c r="T36">
        <v>7.8250000000000004E-3</v>
      </c>
      <c r="U36">
        <v>1999</v>
      </c>
      <c r="V36">
        <v>0.84509999999999996</v>
      </c>
      <c r="W36">
        <v>2.4430091601049631</v>
      </c>
    </row>
    <row r="37" spans="1:23" x14ac:dyDescent="0.2">
      <c r="A37" t="s">
        <v>143</v>
      </c>
      <c r="B37" t="s">
        <v>180</v>
      </c>
      <c r="C37">
        <v>1971</v>
      </c>
      <c r="D37">
        <v>3</v>
      </c>
      <c r="E37">
        <v>6</v>
      </c>
      <c r="F37">
        <v>33.700000000000003</v>
      </c>
      <c r="J37">
        <v>1999</v>
      </c>
      <c r="K37">
        <v>3</v>
      </c>
      <c r="L37">
        <v>6</v>
      </c>
      <c r="M37">
        <v>0.84992999999999996</v>
      </c>
      <c r="N37">
        <v>108</v>
      </c>
      <c r="O37" s="2">
        <v>2.3973712921142578</v>
      </c>
      <c r="P37">
        <f t="shared" si="3"/>
        <v>7.8697222222222224E-3</v>
      </c>
      <c r="Q37">
        <v>56.910282715345119</v>
      </c>
      <c r="R37">
        <f t="shared" si="1"/>
        <v>3.8243709984711924</v>
      </c>
      <c r="T37">
        <v>7.8697222222222224E-3</v>
      </c>
      <c r="U37">
        <v>1999</v>
      </c>
      <c r="V37">
        <v>0.84992999999999996</v>
      </c>
      <c r="W37">
        <v>3.8243709984711924</v>
      </c>
    </row>
    <row r="38" spans="1:23" x14ac:dyDescent="0.2">
      <c r="A38" t="s">
        <v>143</v>
      </c>
      <c r="B38" t="s">
        <v>180</v>
      </c>
      <c r="C38">
        <v>1971</v>
      </c>
      <c r="D38">
        <v>3</v>
      </c>
      <c r="E38">
        <v>7</v>
      </c>
      <c r="F38">
        <v>36.200000000000003</v>
      </c>
      <c r="J38">
        <v>1999</v>
      </c>
      <c r="K38">
        <v>3</v>
      </c>
      <c r="L38">
        <v>7</v>
      </c>
      <c r="M38">
        <v>0.86722999999999995</v>
      </c>
      <c r="N38">
        <v>108</v>
      </c>
      <c r="O38" s="2">
        <v>2.4704797267913818</v>
      </c>
      <c r="P38">
        <f t="shared" si="3"/>
        <v>8.0299074074074075E-3</v>
      </c>
      <c r="Q38">
        <v>54.241319520821449</v>
      </c>
      <c r="R38">
        <f t="shared" si="1"/>
        <v>3.6450166717992021</v>
      </c>
      <c r="T38">
        <v>8.0299074074074075E-3</v>
      </c>
      <c r="U38">
        <v>1999</v>
      </c>
      <c r="V38">
        <v>0.86722999999999995</v>
      </c>
      <c r="W38">
        <v>3.6450166717992021</v>
      </c>
    </row>
    <row r="39" spans="1:23" x14ac:dyDescent="0.2">
      <c r="A39" t="s">
        <v>143</v>
      </c>
      <c r="B39" t="s">
        <v>180</v>
      </c>
      <c r="C39">
        <v>1971</v>
      </c>
      <c r="D39">
        <v>3</v>
      </c>
      <c r="E39">
        <v>8</v>
      </c>
      <c r="F39">
        <v>34.299999999999997</v>
      </c>
      <c r="J39">
        <v>1999</v>
      </c>
      <c r="K39">
        <v>3</v>
      </c>
      <c r="L39">
        <v>8</v>
      </c>
      <c r="M39" t="s">
        <v>17</v>
      </c>
      <c r="N39" t="s">
        <v>17</v>
      </c>
      <c r="O39" s="2">
        <v>2.3470125198364258</v>
      </c>
      <c r="P39" t="s">
        <v>17</v>
      </c>
      <c r="Q39">
        <v>51.175740000000005</v>
      </c>
      <c r="R39">
        <f t="shared" si="1"/>
        <v>3.4390097280000003</v>
      </c>
      <c r="U39">
        <v>1999</v>
      </c>
      <c r="W39">
        <v>3.4390097280000003</v>
      </c>
    </row>
    <row r="40" spans="1:23" x14ac:dyDescent="0.2">
      <c r="A40" t="s">
        <v>143</v>
      </c>
      <c r="B40" t="s">
        <v>180</v>
      </c>
      <c r="C40">
        <v>1971</v>
      </c>
      <c r="D40">
        <v>3</v>
      </c>
      <c r="E40">
        <v>9</v>
      </c>
      <c r="F40">
        <v>36.1</v>
      </c>
      <c r="J40">
        <v>1999</v>
      </c>
      <c r="K40">
        <v>3</v>
      </c>
      <c r="L40">
        <v>9</v>
      </c>
      <c r="M40" t="s">
        <v>17</v>
      </c>
      <c r="N40" t="s">
        <v>17</v>
      </c>
      <c r="O40" s="2">
        <v>2.6593873500823975</v>
      </c>
      <c r="P40" t="s">
        <v>17</v>
      </c>
      <c r="Q40">
        <v>39.981705365853649</v>
      </c>
      <c r="R40">
        <f t="shared" si="1"/>
        <v>2.6867706005853655</v>
      </c>
      <c r="U40">
        <v>1999</v>
      </c>
      <c r="W40">
        <v>2.6867706005853655</v>
      </c>
    </row>
    <row r="41" spans="1:23" x14ac:dyDescent="0.2">
      <c r="A41" t="s">
        <v>143</v>
      </c>
      <c r="B41" t="s">
        <v>180</v>
      </c>
      <c r="C41">
        <v>1971</v>
      </c>
      <c r="D41">
        <v>3</v>
      </c>
      <c r="E41">
        <v>10</v>
      </c>
      <c r="F41">
        <v>37.799999999999997</v>
      </c>
      <c r="J41">
        <v>1999</v>
      </c>
      <c r="K41">
        <v>3</v>
      </c>
      <c r="L41">
        <v>10</v>
      </c>
      <c r="M41" t="s">
        <v>17</v>
      </c>
      <c r="N41" t="s">
        <v>17</v>
      </c>
      <c r="O41" s="2">
        <v>2.2532148361206055</v>
      </c>
      <c r="P41" t="s">
        <v>17</v>
      </c>
      <c r="Q41">
        <v>45.265745853658537</v>
      </c>
      <c r="R41">
        <f t="shared" si="1"/>
        <v>3.0418581213658538</v>
      </c>
      <c r="U41">
        <v>1999</v>
      </c>
      <c r="W41">
        <v>3.0418581213658538</v>
      </c>
    </row>
    <row r="42" spans="1:23" x14ac:dyDescent="0.2">
      <c r="A42" t="s">
        <v>143</v>
      </c>
      <c r="B42" t="s">
        <v>180</v>
      </c>
      <c r="C42">
        <v>1971</v>
      </c>
      <c r="D42">
        <v>3</v>
      </c>
      <c r="E42">
        <v>11</v>
      </c>
      <c r="F42">
        <v>39.299999999999997</v>
      </c>
      <c r="J42">
        <v>1999</v>
      </c>
      <c r="K42">
        <v>3</v>
      </c>
      <c r="L42">
        <v>11</v>
      </c>
      <c r="M42" t="s">
        <v>17</v>
      </c>
      <c r="N42" t="s">
        <v>17</v>
      </c>
      <c r="O42" s="2">
        <v>2.3106412887573242</v>
      </c>
      <c r="P42" t="s">
        <v>17</v>
      </c>
      <c r="Q42">
        <v>57.203487804878051</v>
      </c>
      <c r="R42">
        <f t="shared" si="1"/>
        <v>3.8440743804878057</v>
      </c>
      <c r="U42">
        <v>1999</v>
      </c>
      <c r="W42">
        <v>3.8440743804878057</v>
      </c>
    </row>
    <row r="43" spans="1:23" x14ac:dyDescent="0.2">
      <c r="A43" t="s">
        <v>143</v>
      </c>
      <c r="B43" t="s">
        <v>180</v>
      </c>
      <c r="C43">
        <v>1971</v>
      </c>
      <c r="D43">
        <v>3</v>
      </c>
      <c r="E43">
        <v>12</v>
      </c>
      <c r="F43">
        <v>36.6</v>
      </c>
      <c r="J43">
        <v>1999</v>
      </c>
      <c r="K43">
        <v>3</v>
      </c>
      <c r="L43">
        <v>12</v>
      </c>
      <c r="M43" t="s">
        <v>17</v>
      </c>
      <c r="N43" t="s">
        <v>17</v>
      </c>
      <c r="O43" s="2">
        <v>2.2928943634033203</v>
      </c>
      <c r="P43" t="s">
        <v>17</v>
      </c>
      <c r="Q43">
        <v>45.629542682926818</v>
      </c>
      <c r="R43">
        <f t="shared" si="1"/>
        <v>3.0663052682926821</v>
      </c>
      <c r="U43">
        <v>1999</v>
      </c>
      <c r="W43">
        <v>3.0663052682926821</v>
      </c>
    </row>
    <row r="44" spans="1:23" x14ac:dyDescent="0.2">
      <c r="A44" t="s">
        <v>143</v>
      </c>
      <c r="B44" t="s">
        <v>180</v>
      </c>
      <c r="C44">
        <v>1971</v>
      </c>
      <c r="D44">
        <v>3</v>
      </c>
      <c r="E44">
        <v>13</v>
      </c>
      <c r="F44">
        <v>41.1</v>
      </c>
      <c r="J44">
        <v>1999</v>
      </c>
      <c r="K44">
        <v>3</v>
      </c>
      <c r="L44">
        <v>13</v>
      </c>
      <c r="M44" t="s">
        <v>17</v>
      </c>
      <c r="N44" t="s">
        <v>17</v>
      </c>
      <c r="O44" s="2">
        <v>2.4750096797943115</v>
      </c>
      <c r="P44" t="s">
        <v>17</v>
      </c>
      <c r="Q44">
        <v>60.436961951219509</v>
      </c>
      <c r="R44">
        <f t="shared" si="1"/>
        <v>4.0613638431219519</v>
      </c>
      <c r="U44">
        <v>1999</v>
      </c>
      <c r="W44">
        <v>4.0613638431219519</v>
      </c>
    </row>
    <row r="45" spans="1:23" x14ac:dyDescent="0.2">
      <c r="A45" t="s">
        <v>143</v>
      </c>
      <c r="B45" t="s">
        <v>180</v>
      </c>
      <c r="C45">
        <v>1971</v>
      </c>
      <c r="D45">
        <v>3</v>
      </c>
      <c r="E45">
        <v>14</v>
      </c>
      <c r="F45">
        <v>36.299999999999997</v>
      </c>
      <c r="J45">
        <v>1999</v>
      </c>
      <c r="K45">
        <v>3</v>
      </c>
      <c r="L45">
        <v>14</v>
      </c>
      <c r="M45" t="s">
        <v>17</v>
      </c>
      <c r="N45" t="s">
        <v>17</v>
      </c>
      <c r="O45" s="2">
        <v>2.4172976016998291</v>
      </c>
      <c r="P45" t="s">
        <v>17</v>
      </c>
      <c r="Q45">
        <v>44.017557073170728</v>
      </c>
      <c r="R45">
        <f t="shared" si="1"/>
        <v>2.9579798353170736</v>
      </c>
      <c r="U45">
        <v>1999</v>
      </c>
      <c r="W45">
        <v>2.9579798353170736</v>
      </c>
    </row>
    <row r="46" spans="1:23" x14ac:dyDescent="0.2">
      <c r="A46" t="s">
        <v>143</v>
      </c>
      <c r="B46" t="s">
        <v>180</v>
      </c>
      <c r="C46">
        <v>1971</v>
      </c>
      <c r="D46">
        <v>4</v>
      </c>
      <c r="E46">
        <v>1</v>
      </c>
      <c r="F46">
        <v>34.5</v>
      </c>
      <c r="J46">
        <v>1999</v>
      </c>
      <c r="K46">
        <v>4</v>
      </c>
      <c r="L46">
        <v>1</v>
      </c>
      <c r="M46">
        <v>0.71013999999999999</v>
      </c>
      <c r="N46">
        <v>108</v>
      </c>
      <c r="O46" s="2">
        <v>2.2363009452819824</v>
      </c>
      <c r="P46">
        <f t="shared" ref="P46:P52" si="4">M46/N46</f>
        <v>6.5753703703703703E-3</v>
      </c>
      <c r="Q46">
        <v>22.225693170731706</v>
      </c>
      <c r="R46">
        <f t="shared" si="1"/>
        <v>1.4935665810731709</v>
      </c>
      <c r="T46">
        <v>6.5753703703703703E-3</v>
      </c>
      <c r="U46">
        <v>1999</v>
      </c>
      <c r="V46">
        <v>0.71013999999999999</v>
      </c>
      <c r="W46">
        <v>1.4935665810731709</v>
      </c>
    </row>
    <row r="47" spans="1:23" x14ac:dyDescent="0.2">
      <c r="A47" t="s">
        <v>143</v>
      </c>
      <c r="B47" t="s">
        <v>180</v>
      </c>
      <c r="C47">
        <v>1971</v>
      </c>
      <c r="D47">
        <v>4</v>
      </c>
      <c r="E47">
        <v>2</v>
      </c>
      <c r="F47">
        <v>39.299999999999997</v>
      </c>
      <c r="J47">
        <v>1999</v>
      </c>
      <c r="K47">
        <v>4</v>
      </c>
      <c r="L47">
        <v>2</v>
      </c>
      <c r="M47">
        <v>0.56594999999999995</v>
      </c>
      <c r="N47">
        <v>108</v>
      </c>
      <c r="O47" s="2">
        <v>2.1789765357971191</v>
      </c>
      <c r="P47">
        <f t="shared" si="4"/>
        <v>5.2402777777777777E-3</v>
      </c>
      <c r="Q47">
        <v>21.776587427267536</v>
      </c>
      <c r="R47">
        <f t="shared" si="1"/>
        <v>1.4633866751123785</v>
      </c>
      <c r="T47">
        <v>5.2402777777777777E-3</v>
      </c>
      <c r="U47">
        <v>1999</v>
      </c>
      <c r="V47">
        <v>0.56594999999999995</v>
      </c>
      <c r="W47">
        <v>1.4633866751123785</v>
      </c>
    </row>
    <row r="48" spans="1:23" x14ac:dyDescent="0.2">
      <c r="A48" t="s">
        <v>143</v>
      </c>
      <c r="B48" t="s">
        <v>180</v>
      </c>
      <c r="C48">
        <v>1971</v>
      </c>
      <c r="D48">
        <v>4</v>
      </c>
      <c r="E48">
        <v>3</v>
      </c>
      <c r="F48">
        <v>35.1</v>
      </c>
      <c r="J48">
        <v>1999</v>
      </c>
      <c r="K48">
        <v>4</v>
      </c>
      <c r="L48">
        <v>3</v>
      </c>
      <c r="M48">
        <v>0.69213999999999998</v>
      </c>
      <c r="N48">
        <v>108</v>
      </c>
      <c r="O48" s="2">
        <v>2.1353762149810791</v>
      </c>
      <c r="P48">
        <f t="shared" si="4"/>
        <v>6.4087037037037038E-3</v>
      </c>
      <c r="Q48">
        <v>28.967573941814031</v>
      </c>
      <c r="R48">
        <f t="shared" si="1"/>
        <v>1.9466209688899032</v>
      </c>
      <c r="T48">
        <v>6.4087037037037038E-3</v>
      </c>
      <c r="U48">
        <v>1999</v>
      </c>
      <c r="V48">
        <v>0.69213999999999998</v>
      </c>
      <c r="W48">
        <v>1.9466209688899032</v>
      </c>
    </row>
    <row r="49" spans="1:29" x14ac:dyDescent="0.2">
      <c r="A49" t="s">
        <v>143</v>
      </c>
      <c r="B49" t="s">
        <v>180</v>
      </c>
      <c r="C49">
        <v>1971</v>
      </c>
      <c r="D49">
        <v>4</v>
      </c>
      <c r="E49">
        <v>4</v>
      </c>
      <c r="F49">
        <v>39.6</v>
      </c>
      <c r="J49">
        <v>1999</v>
      </c>
      <c r="K49">
        <v>4</v>
      </c>
      <c r="L49">
        <v>4</v>
      </c>
      <c r="M49">
        <v>0.75593999999999995</v>
      </c>
      <c r="N49">
        <v>108</v>
      </c>
      <c r="O49" s="2">
        <v>2.3083162307739258</v>
      </c>
      <c r="P49">
        <f t="shared" si="4"/>
        <v>6.9994444444444436E-3</v>
      </c>
      <c r="Q49">
        <v>38.216176155162572</v>
      </c>
      <c r="R49">
        <f t="shared" si="1"/>
        <v>2.5681270376269252</v>
      </c>
      <c r="T49">
        <v>6.9994444444444436E-3</v>
      </c>
      <c r="U49">
        <v>1999</v>
      </c>
      <c r="V49">
        <v>0.75593999999999995</v>
      </c>
      <c r="W49">
        <v>2.5681270376269252</v>
      </c>
    </row>
    <row r="50" spans="1:29" x14ac:dyDescent="0.2">
      <c r="A50" t="s">
        <v>143</v>
      </c>
      <c r="B50" t="s">
        <v>180</v>
      </c>
      <c r="C50">
        <v>1971</v>
      </c>
      <c r="D50">
        <v>4</v>
      </c>
      <c r="E50">
        <v>5</v>
      </c>
      <c r="F50">
        <v>35.1</v>
      </c>
      <c r="J50">
        <v>1999</v>
      </c>
      <c r="K50">
        <v>4</v>
      </c>
      <c r="L50">
        <v>5</v>
      </c>
      <c r="M50">
        <v>0.83296999999999999</v>
      </c>
      <c r="N50">
        <v>108</v>
      </c>
      <c r="O50" s="2">
        <v>2.2241284847259521</v>
      </c>
      <c r="P50">
        <f t="shared" si="4"/>
        <v>7.7126851851851853E-3</v>
      </c>
      <c r="Q50">
        <v>43.573584027381621</v>
      </c>
      <c r="R50">
        <f t="shared" si="1"/>
        <v>2.9281448466400453</v>
      </c>
      <c r="T50">
        <v>7.7126851851851853E-3</v>
      </c>
      <c r="U50">
        <v>1999</v>
      </c>
      <c r="V50">
        <v>0.83296999999999999</v>
      </c>
      <c r="W50">
        <v>2.9281448466400453</v>
      </c>
    </row>
    <row r="51" spans="1:29" x14ac:dyDescent="0.2">
      <c r="A51" t="s">
        <v>143</v>
      </c>
      <c r="B51" t="s">
        <v>180</v>
      </c>
      <c r="C51">
        <v>1971</v>
      </c>
      <c r="D51">
        <v>4</v>
      </c>
      <c r="E51">
        <v>6</v>
      </c>
      <c r="F51">
        <v>38.6</v>
      </c>
      <c r="J51">
        <v>1999</v>
      </c>
      <c r="K51">
        <v>4</v>
      </c>
      <c r="L51">
        <v>6</v>
      </c>
      <c r="M51">
        <v>0.85972999999999999</v>
      </c>
      <c r="N51">
        <v>108</v>
      </c>
      <c r="O51" s="2">
        <v>2.1695511341094971</v>
      </c>
      <c r="P51">
        <f t="shared" si="4"/>
        <v>7.9604629629629626E-3</v>
      </c>
      <c r="Q51">
        <v>45.954035733029087</v>
      </c>
      <c r="R51">
        <f t="shared" si="1"/>
        <v>3.0881112012595548</v>
      </c>
      <c r="T51">
        <v>7.9604629629629626E-3</v>
      </c>
      <c r="U51">
        <v>1999</v>
      </c>
      <c r="V51">
        <v>0.85972999999999999</v>
      </c>
      <c r="W51">
        <v>3.0881112012595548</v>
      </c>
    </row>
    <row r="52" spans="1:29" x14ac:dyDescent="0.2">
      <c r="A52" t="s">
        <v>143</v>
      </c>
      <c r="B52" t="s">
        <v>180</v>
      </c>
      <c r="C52">
        <v>1971</v>
      </c>
      <c r="D52">
        <v>4</v>
      </c>
      <c r="E52">
        <v>7</v>
      </c>
      <c r="F52">
        <v>40.200000000000003</v>
      </c>
      <c r="J52">
        <v>1999</v>
      </c>
      <c r="K52">
        <v>4</v>
      </c>
      <c r="L52">
        <v>7</v>
      </c>
      <c r="M52">
        <v>0.87983</v>
      </c>
      <c r="N52">
        <v>108</v>
      </c>
      <c r="O52" s="2">
        <v>2.6698286533355713</v>
      </c>
      <c r="P52">
        <f t="shared" si="4"/>
        <v>8.1465740740740734E-3</v>
      </c>
      <c r="Q52">
        <v>57.009777432972051</v>
      </c>
      <c r="R52">
        <f t="shared" si="1"/>
        <v>3.8310570434957221</v>
      </c>
      <c r="T52">
        <v>8.1465740740740734E-3</v>
      </c>
      <c r="U52">
        <v>1999</v>
      </c>
      <c r="V52">
        <v>0.87983</v>
      </c>
      <c r="W52">
        <v>3.8310570434957221</v>
      </c>
    </row>
    <row r="53" spans="1:29" x14ac:dyDescent="0.2">
      <c r="A53" t="s">
        <v>143</v>
      </c>
      <c r="B53" t="s">
        <v>180</v>
      </c>
      <c r="C53">
        <v>1971</v>
      </c>
      <c r="D53">
        <v>4</v>
      </c>
      <c r="E53">
        <v>8</v>
      </c>
      <c r="F53">
        <v>30.8</v>
      </c>
      <c r="J53">
        <v>1999</v>
      </c>
      <c r="K53">
        <v>4</v>
      </c>
      <c r="L53">
        <v>8</v>
      </c>
      <c r="M53" t="s">
        <v>17</v>
      </c>
      <c r="N53" t="s">
        <v>17</v>
      </c>
      <c r="O53" s="2">
        <v>2.1174135208129883</v>
      </c>
      <c r="P53" t="s">
        <v>17</v>
      </c>
      <c r="Q53">
        <v>43.073875121951218</v>
      </c>
      <c r="R53">
        <f t="shared" si="1"/>
        <v>2.8945644081951221</v>
      </c>
      <c r="U53">
        <v>1999</v>
      </c>
      <c r="W53">
        <v>2.8945644081951221</v>
      </c>
    </row>
    <row r="54" spans="1:29" x14ac:dyDescent="0.2">
      <c r="A54" t="s">
        <v>143</v>
      </c>
      <c r="B54" t="s">
        <v>180</v>
      </c>
      <c r="C54">
        <v>1971</v>
      </c>
      <c r="D54">
        <v>4</v>
      </c>
      <c r="E54">
        <v>9</v>
      </c>
      <c r="F54">
        <v>28</v>
      </c>
      <c r="J54">
        <v>1999</v>
      </c>
      <c r="K54">
        <v>4</v>
      </c>
      <c r="L54">
        <v>9</v>
      </c>
      <c r="M54" t="s">
        <v>17</v>
      </c>
      <c r="N54" t="s">
        <v>17</v>
      </c>
      <c r="O54" s="2">
        <v>2.1404318809509277</v>
      </c>
      <c r="P54" t="s">
        <v>17</v>
      </c>
      <c r="Q54">
        <v>42.055409268292678</v>
      </c>
      <c r="R54">
        <f t="shared" si="1"/>
        <v>2.8261235028292679</v>
      </c>
      <c r="U54">
        <v>1999</v>
      </c>
      <c r="W54">
        <v>2.8261235028292679</v>
      </c>
    </row>
    <row r="55" spans="1:29" x14ac:dyDescent="0.2">
      <c r="A55" t="s">
        <v>143</v>
      </c>
      <c r="B55" t="s">
        <v>180</v>
      </c>
      <c r="C55">
        <v>1971</v>
      </c>
      <c r="D55">
        <v>4</v>
      </c>
      <c r="E55">
        <v>10</v>
      </c>
      <c r="F55">
        <v>36.4</v>
      </c>
      <c r="J55">
        <v>1999</v>
      </c>
      <c r="K55">
        <v>4</v>
      </c>
      <c r="L55">
        <v>10</v>
      </c>
      <c r="M55" t="s">
        <v>17</v>
      </c>
      <c r="N55" t="s">
        <v>17</v>
      </c>
      <c r="O55" s="2">
        <v>2.275970458984375</v>
      </c>
      <c r="P55" t="s">
        <v>17</v>
      </c>
      <c r="Q55">
        <v>52.556556585365861</v>
      </c>
      <c r="R55">
        <f t="shared" si="1"/>
        <v>3.5318006025365856</v>
      </c>
      <c r="U55">
        <v>1999</v>
      </c>
      <c r="W55">
        <v>3.5318006025365856</v>
      </c>
    </row>
    <row r="56" spans="1:29" x14ac:dyDescent="0.2">
      <c r="A56" t="s">
        <v>143</v>
      </c>
      <c r="B56" t="s">
        <v>180</v>
      </c>
      <c r="C56">
        <v>1971</v>
      </c>
      <c r="D56">
        <v>4</v>
      </c>
      <c r="E56">
        <v>11</v>
      </c>
      <c r="F56">
        <v>29.8</v>
      </c>
      <c r="J56">
        <v>1999</v>
      </c>
      <c r="K56">
        <v>4</v>
      </c>
      <c r="L56">
        <v>11</v>
      </c>
      <c r="M56" t="s">
        <v>17</v>
      </c>
      <c r="N56" t="s">
        <v>17</v>
      </c>
      <c r="O56" s="2">
        <v>2.320683479309082</v>
      </c>
      <c r="P56" t="s">
        <v>17</v>
      </c>
      <c r="Q56">
        <v>45.543189999999996</v>
      </c>
      <c r="R56">
        <f t="shared" si="1"/>
        <v>3.0605023679999999</v>
      </c>
      <c r="U56">
        <v>1999</v>
      </c>
      <c r="W56">
        <v>3.0605023679999999</v>
      </c>
    </row>
    <row r="57" spans="1:29" x14ac:dyDescent="0.2">
      <c r="A57" t="s">
        <v>143</v>
      </c>
      <c r="B57" t="s">
        <v>180</v>
      </c>
      <c r="C57">
        <v>1971</v>
      </c>
      <c r="D57">
        <v>4</v>
      </c>
      <c r="E57">
        <v>12</v>
      </c>
      <c r="F57">
        <v>40.200000000000003</v>
      </c>
      <c r="J57">
        <v>1999</v>
      </c>
      <c r="K57">
        <v>4</v>
      </c>
      <c r="L57">
        <v>12</v>
      </c>
      <c r="M57" t="s">
        <v>17</v>
      </c>
      <c r="N57" t="s">
        <v>17</v>
      </c>
      <c r="O57" s="2">
        <v>2.259413480758667</v>
      </c>
      <c r="P57" t="s">
        <v>17</v>
      </c>
      <c r="Q57">
        <v>45.047178536585371</v>
      </c>
      <c r="R57">
        <f t="shared" si="1"/>
        <v>3.0271703976585367</v>
      </c>
      <c r="U57">
        <v>1999</v>
      </c>
      <c r="W57">
        <v>3.0271703976585367</v>
      </c>
    </row>
    <row r="58" spans="1:29" x14ac:dyDescent="0.2">
      <c r="A58" t="s">
        <v>143</v>
      </c>
      <c r="B58" t="s">
        <v>180</v>
      </c>
      <c r="C58">
        <v>1971</v>
      </c>
      <c r="D58">
        <v>4</v>
      </c>
      <c r="E58">
        <v>13</v>
      </c>
      <c r="F58">
        <v>34.799999999999997</v>
      </c>
      <c r="J58">
        <v>1999</v>
      </c>
      <c r="K58">
        <v>4</v>
      </c>
      <c r="L58">
        <v>13</v>
      </c>
      <c r="M58" t="s">
        <v>17</v>
      </c>
      <c r="N58" t="s">
        <v>17</v>
      </c>
      <c r="O58" s="2">
        <v>2.2874290943145752</v>
      </c>
      <c r="P58" t="s">
        <v>17</v>
      </c>
      <c r="Q58">
        <v>57.33983414634146</v>
      </c>
      <c r="R58">
        <f t="shared" si="1"/>
        <v>3.8532368546341464</v>
      </c>
      <c r="U58">
        <v>1999</v>
      </c>
      <c r="W58">
        <v>3.8532368546341464</v>
      </c>
    </row>
    <row r="59" spans="1:29" x14ac:dyDescent="0.2">
      <c r="A59" t="s">
        <v>143</v>
      </c>
      <c r="B59" t="s">
        <v>180</v>
      </c>
      <c r="C59">
        <v>1971</v>
      </c>
      <c r="D59">
        <v>4</v>
      </c>
      <c r="E59">
        <v>14</v>
      </c>
      <c r="F59">
        <v>31</v>
      </c>
      <c r="J59">
        <v>1999</v>
      </c>
      <c r="K59">
        <v>4</v>
      </c>
      <c r="L59">
        <v>14</v>
      </c>
      <c r="M59" t="s">
        <v>17</v>
      </c>
      <c r="N59" t="s">
        <v>17</v>
      </c>
      <c r="O59" s="2">
        <v>2.3042750358581543</v>
      </c>
      <c r="P59" t="s">
        <v>17</v>
      </c>
      <c r="Q59">
        <v>44.738539999999986</v>
      </c>
      <c r="R59">
        <f t="shared" si="1"/>
        <v>3.0064298879999996</v>
      </c>
      <c r="U59">
        <v>1999</v>
      </c>
      <c r="W59">
        <v>3.0064298879999996</v>
      </c>
    </row>
    <row r="60" spans="1:29" x14ac:dyDescent="0.2">
      <c r="A60" t="s">
        <v>143</v>
      </c>
      <c r="B60" t="s">
        <v>180</v>
      </c>
      <c r="C60">
        <v>1972</v>
      </c>
      <c r="D60">
        <v>1</v>
      </c>
      <c r="E60">
        <v>1</v>
      </c>
      <c r="F60">
        <v>29.64</v>
      </c>
      <c r="J60">
        <v>2000</v>
      </c>
      <c r="K60">
        <v>1</v>
      </c>
      <c r="L60">
        <v>1</v>
      </c>
      <c r="M60">
        <v>0.46301999999999999</v>
      </c>
      <c r="N60">
        <v>78</v>
      </c>
      <c r="O60" s="3">
        <v>2.4515621662139893</v>
      </c>
      <c r="P60">
        <f t="shared" ref="P60:P66" si="5">M60/N60</f>
        <v>5.9361538461538462E-3</v>
      </c>
      <c r="Q60">
        <v>19.898302439024388</v>
      </c>
      <c r="R60">
        <f t="shared" si="1"/>
        <v>1.3371659239024389</v>
      </c>
      <c r="T60">
        <v>5.9361538461538462E-3</v>
      </c>
      <c r="U60">
        <v>2000</v>
      </c>
      <c r="V60">
        <v>0.46301999999999999</v>
      </c>
      <c r="W60">
        <v>1.3371659239024389</v>
      </c>
      <c r="Y60" s="300" t="s">
        <v>368</v>
      </c>
      <c r="AC60" s="300" t="s">
        <v>369</v>
      </c>
    </row>
    <row r="61" spans="1:29" x14ac:dyDescent="0.2">
      <c r="A61" t="s">
        <v>143</v>
      </c>
      <c r="B61" t="s">
        <v>180</v>
      </c>
      <c r="C61">
        <v>1972</v>
      </c>
      <c r="D61">
        <v>1</v>
      </c>
      <c r="E61">
        <v>2</v>
      </c>
      <c r="F61">
        <v>28.31</v>
      </c>
      <c r="J61">
        <v>2000</v>
      </c>
      <c r="K61">
        <v>1</v>
      </c>
      <c r="L61">
        <v>2</v>
      </c>
      <c r="M61">
        <v>0.42146</v>
      </c>
      <c r="N61">
        <v>78</v>
      </c>
      <c r="O61" s="3">
        <v>2.4906442165374756</v>
      </c>
      <c r="P61">
        <f t="shared" si="5"/>
        <v>5.4033333333333338E-3</v>
      </c>
      <c r="Q61">
        <v>19.009985365853659</v>
      </c>
      <c r="R61">
        <f t="shared" si="1"/>
        <v>1.277471016585366</v>
      </c>
      <c r="T61">
        <v>5.4033333333333338E-3</v>
      </c>
      <c r="U61">
        <v>2000</v>
      </c>
      <c r="V61">
        <v>0.42146</v>
      </c>
      <c r="W61">
        <v>1.277471016585366</v>
      </c>
      <c r="X61" s="135"/>
      <c r="Y61" t="s">
        <v>366</v>
      </c>
      <c r="AC61" s="135" t="s">
        <v>367</v>
      </c>
    </row>
    <row r="62" spans="1:29" x14ac:dyDescent="0.2">
      <c r="A62" t="s">
        <v>143</v>
      </c>
      <c r="B62" t="s">
        <v>180</v>
      </c>
      <c r="C62">
        <v>1972</v>
      </c>
      <c r="D62">
        <v>1</v>
      </c>
      <c r="E62">
        <v>3</v>
      </c>
      <c r="F62">
        <v>30.98</v>
      </c>
      <c r="J62">
        <v>2000</v>
      </c>
      <c r="K62">
        <v>1</v>
      </c>
      <c r="L62">
        <v>3</v>
      </c>
      <c r="M62">
        <v>0.81581000000000004</v>
      </c>
      <c r="N62">
        <v>78</v>
      </c>
      <c r="O62" s="3">
        <v>2.23380446434021</v>
      </c>
      <c r="P62">
        <f t="shared" si="5"/>
        <v>1.0459102564102565E-2</v>
      </c>
      <c r="Q62">
        <v>41.928565853658533</v>
      </c>
      <c r="R62">
        <f t="shared" si="1"/>
        <v>2.8175996253658542</v>
      </c>
      <c r="T62">
        <v>1.0459102564102565E-2</v>
      </c>
      <c r="U62">
        <v>2000</v>
      </c>
      <c r="V62">
        <v>0.81581000000000004</v>
      </c>
      <c r="W62">
        <v>2.8175996253658542</v>
      </c>
    </row>
    <row r="63" spans="1:29" x14ac:dyDescent="0.2">
      <c r="A63" t="s">
        <v>143</v>
      </c>
      <c r="B63" t="s">
        <v>180</v>
      </c>
      <c r="C63">
        <v>1972</v>
      </c>
      <c r="D63">
        <v>1</v>
      </c>
      <c r="E63">
        <v>4</v>
      </c>
      <c r="F63">
        <v>28.31</v>
      </c>
      <c r="J63">
        <v>2000</v>
      </c>
      <c r="K63">
        <v>1</v>
      </c>
      <c r="L63">
        <v>4</v>
      </c>
      <c r="M63">
        <v>0.64161000000000001</v>
      </c>
      <c r="N63">
        <v>78</v>
      </c>
      <c r="O63" s="3">
        <v>2.2379496097564697</v>
      </c>
      <c r="P63">
        <f t="shared" si="5"/>
        <v>8.2257692307692309E-3</v>
      </c>
      <c r="Q63">
        <v>30.558107317073169</v>
      </c>
      <c r="R63">
        <f t="shared" si="1"/>
        <v>2.0535048117073171</v>
      </c>
      <c r="T63">
        <v>8.2257692307692309E-3</v>
      </c>
      <c r="U63">
        <v>2000</v>
      </c>
      <c r="V63">
        <v>0.64161000000000001</v>
      </c>
      <c r="W63">
        <v>2.0535048117073171</v>
      </c>
      <c r="X63" s="6" t="s">
        <v>140</v>
      </c>
      <c r="Y63" s="6" t="s">
        <v>123</v>
      </c>
    </row>
    <row r="64" spans="1:29" x14ac:dyDescent="0.2">
      <c r="A64" t="s">
        <v>143</v>
      </c>
      <c r="B64" t="s">
        <v>180</v>
      </c>
      <c r="C64">
        <v>1972</v>
      </c>
      <c r="D64">
        <v>1</v>
      </c>
      <c r="E64">
        <v>5</v>
      </c>
      <c r="F64">
        <v>30.85</v>
      </c>
      <c r="J64">
        <v>2000</v>
      </c>
      <c r="K64">
        <v>1</v>
      </c>
      <c r="L64">
        <v>5</v>
      </c>
      <c r="M64">
        <v>0.80081000000000002</v>
      </c>
      <c r="N64">
        <v>78</v>
      </c>
      <c r="O64" s="3">
        <v>2.3429486751556396</v>
      </c>
      <c r="P64">
        <f t="shared" si="5"/>
        <v>1.0266794871794872E-2</v>
      </c>
      <c r="Q64">
        <v>39.441278048780489</v>
      </c>
      <c r="R64">
        <f t="shared" si="1"/>
        <v>2.6504538848780488</v>
      </c>
      <c r="T64">
        <v>1.0266794871794872E-2</v>
      </c>
      <c r="U64">
        <v>2000</v>
      </c>
      <c r="V64">
        <v>0.80081000000000002</v>
      </c>
      <c r="W64">
        <v>2.6504538848780488</v>
      </c>
      <c r="X64">
        <v>2E-3</v>
      </c>
      <c r="Y64">
        <f>(734.57*EXP(X64*212.14))/1000</f>
        <v>1.1227825400482003</v>
      </c>
      <c r="AC64">
        <f>(590*EXP(X64*258.2))/1000</f>
        <v>0.98883010961255935</v>
      </c>
    </row>
    <row r="65" spans="1:29" x14ac:dyDescent="0.2">
      <c r="A65" t="s">
        <v>143</v>
      </c>
      <c r="B65" t="s">
        <v>180</v>
      </c>
      <c r="C65">
        <v>1972</v>
      </c>
      <c r="D65">
        <v>1</v>
      </c>
      <c r="E65">
        <v>6</v>
      </c>
      <c r="F65">
        <v>24.2</v>
      </c>
      <c r="J65">
        <v>2000</v>
      </c>
      <c r="K65">
        <v>1</v>
      </c>
      <c r="L65">
        <v>6</v>
      </c>
      <c r="M65">
        <v>0.83164000000000005</v>
      </c>
      <c r="N65">
        <v>78</v>
      </c>
      <c r="O65" s="3">
        <v>2.3071639537811279</v>
      </c>
      <c r="P65">
        <f t="shared" si="5"/>
        <v>1.0662051282051282E-2</v>
      </c>
      <c r="Q65">
        <v>45.304170731707316</v>
      </c>
      <c r="R65">
        <f t="shared" si="1"/>
        <v>3.0444402731707321</v>
      </c>
      <c r="T65">
        <v>1.0662051282051282E-2</v>
      </c>
      <c r="U65">
        <v>2000</v>
      </c>
      <c r="V65">
        <v>0.83164000000000005</v>
      </c>
      <c r="W65">
        <v>3.0444402731707321</v>
      </c>
      <c r="X65">
        <v>4.0000000000000001E-3</v>
      </c>
      <c r="Y65">
        <f>(734.57*EXP(X65*212.14))/1000</f>
        <v>1.7161613355256666</v>
      </c>
      <c r="AC65">
        <f>(590*EXP(X65*258.2))/1000</f>
        <v>1.6572626875870946</v>
      </c>
    </row>
    <row r="66" spans="1:29" x14ac:dyDescent="0.2">
      <c r="A66" t="s">
        <v>143</v>
      </c>
      <c r="B66" t="s">
        <v>180</v>
      </c>
      <c r="C66">
        <v>1972</v>
      </c>
      <c r="D66">
        <v>1</v>
      </c>
      <c r="E66">
        <v>7</v>
      </c>
      <c r="F66">
        <v>25.05</v>
      </c>
      <c r="J66">
        <v>2000</v>
      </c>
      <c r="K66">
        <v>1</v>
      </c>
      <c r="L66">
        <v>7</v>
      </c>
      <c r="M66">
        <v>0.87736999999999998</v>
      </c>
      <c r="N66">
        <v>78</v>
      </c>
      <c r="O66" s="3">
        <v>2.492811918258667</v>
      </c>
      <c r="P66">
        <f t="shared" si="5"/>
        <v>1.1248333333333332E-2</v>
      </c>
      <c r="Q66">
        <v>42.994546341463405</v>
      </c>
      <c r="R66">
        <f t="shared" si="1"/>
        <v>2.889233514146341</v>
      </c>
      <c r="T66">
        <v>1.1248333333333332E-2</v>
      </c>
      <c r="U66">
        <v>2000</v>
      </c>
      <c r="V66">
        <v>0.87736999999999998</v>
      </c>
      <c r="W66">
        <v>2.889233514146341</v>
      </c>
      <c r="X66">
        <v>6.0000000000000001E-3</v>
      </c>
      <c r="Y66">
        <f>(734.57*EXP(X66*212.14))/1000</f>
        <v>2.6231346004247649</v>
      </c>
      <c r="AC66">
        <f>(590*EXP(X66*258.2))/1000</f>
        <v>2.7775444830907654</v>
      </c>
    </row>
    <row r="67" spans="1:29" x14ac:dyDescent="0.2">
      <c r="A67" t="s">
        <v>143</v>
      </c>
      <c r="B67" t="s">
        <v>180</v>
      </c>
      <c r="C67">
        <v>1972</v>
      </c>
      <c r="D67">
        <v>1</v>
      </c>
      <c r="E67">
        <v>8</v>
      </c>
      <c r="F67">
        <v>28.43</v>
      </c>
      <c r="J67">
        <v>2000</v>
      </c>
      <c r="K67">
        <v>1</v>
      </c>
      <c r="L67">
        <v>8</v>
      </c>
      <c r="M67" t="s">
        <v>17</v>
      </c>
      <c r="N67" t="s">
        <v>17</v>
      </c>
      <c r="O67" s="3">
        <v>2.2814347743988037</v>
      </c>
      <c r="P67" t="s">
        <v>17</v>
      </c>
      <c r="Q67">
        <v>25.405868292682921</v>
      </c>
      <c r="R67">
        <f t="shared" si="1"/>
        <v>1.7072743492682925</v>
      </c>
      <c r="U67">
        <v>2000</v>
      </c>
      <c r="W67">
        <v>1.7072743492682925</v>
      </c>
      <c r="X67">
        <v>8.0000000000000002E-3</v>
      </c>
      <c r="Y67">
        <f>(734.57*EXP(X67*212.14))/1000</f>
        <v>4.0094337225223446</v>
      </c>
      <c r="AC67">
        <f>(590*EXP(X67*258.2))/1000</f>
        <v>4.6551179926583064</v>
      </c>
    </row>
    <row r="68" spans="1:29" x14ac:dyDescent="0.2">
      <c r="A68" t="s">
        <v>143</v>
      </c>
      <c r="B68" t="s">
        <v>180</v>
      </c>
      <c r="C68">
        <v>1972</v>
      </c>
      <c r="D68">
        <v>1</v>
      </c>
      <c r="E68">
        <v>9</v>
      </c>
      <c r="F68">
        <v>26.86</v>
      </c>
      <c r="J68">
        <v>2000</v>
      </c>
      <c r="K68">
        <v>1</v>
      </c>
      <c r="L68">
        <v>9</v>
      </c>
      <c r="M68" t="s">
        <v>17</v>
      </c>
      <c r="N68" t="s">
        <v>17</v>
      </c>
      <c r="O68" s="3">
        <v>2.3987574577331543</v>
      </c>
      <c r="P68" t="s">
        <v>17</v>
      </c>
      <c r="Q68">
        <v>39.796604878048775</v>
      </c>
      <c r="R68">
        <f t="shared" si="1"/>
        <v>2.6743318478048779</v>
      </c>
      <c r="U68">
        <v>2000</v>
      </c>
      <c r="W68">
        <v>2.6743318478048779</v>
      </c>
      <c r="X68">
        <v>0.01</v>
      </c>
      <c r="Y68">
        <f>(734.57*EXP(X68*212.14))/1000</f>
        <v>6.1283773896681719</v>
      </c>
      <c r="AC68">
        <f>(590*EXP(X68*258.2))/1000</f>
        <v>7.801899720236797</v>
      </c>
    </row>
    <row r="69" spans="1:29" x14ac:dyDescent="0.2">
      <c r="A69" t="s">
        <v>143</v>
      </c>
      <c r="B69" t="s">
        <v>180</v>
      </c>
      <c r="C69">
        <v>1972</v>
      </c>
      <c r="D69">
        <v>1</v>
      </c>
      <c r="E69">
        <v>10</v>
      </c>
      <c r="F69">
        <v>29.04</v>
      </c>
      <c r="J69">
        <v>2000</v>
      </c>
      <c r="K69">
        <v>1</v>
      </c>
      <c r="L69">
        <v>10</v>
      </c>
      <c r="M69" t="s">
        <v>17</v>
      </c>
      <c r="N69" t="s">
        <v>17</v>
      </c>
      <c r="O69" s="3">
        <v>2.3722727298736572</v>
      </c>
      <c r="P69" t="s">
        <v>17</v>
      </c>
      <c r="Q69">
        <v>41.21791219512194</v>
      </c>
      <c r="R69">
        <f t="shared" ref="R69:R132" si="6">Q69*60*1.12/1000</f>
        <v>2.7698436995121947</v>
      </c>
      <c r="U69">
        <v>2000</v>
      </c>
      <c r="W69">
        <v>2.7698436995121947</v>
      </c>
    </row>
    <row r="70" spans="1:29" x14ac:dyDescent="0.2">
      <c r="A70" t="s">
        <v>143</v>
      </c>
      <c r="B70" t="s">
        <v>180</v>
      </c>
      <c r="C70">
        <v>1972</v>
      </c>
      <c r="D70">
        <v>1</v>
      </c>
      <c r="E70">
        <v>11</v>
      </c>
      <c r="F70">
        <v>27.95</v>
      </c>
      <c r="J70">
        <v>2000</v>
      </c>
      <c r="K70">
        <v>1</v>
      </c>
      <c r="L70">
        <v>11</v>
      </c>
      <c r="M70" t="s">
        <v>17</v>
      </c>
      <c r="N70" t="s">
        <v>17</v>
      </c>
      <c r="O70" s="3">
        <v>2.445462703704834</v>
      </c>
      <c r="P70" t="s">
        <v>17</v>
      </c>
      <c r="Q70">
        <v>44.948843902439016</v>
      </c>
      <c r="R70">
        <f t="shared" si="6"/>
        <v>3.0205623102439021</v>
      </c>
      <c r="U70">
        <v>2000</v>
      </c>
      <c r="W70">
        <v>3.0205623102439021</v>
      </c>
    </row>
    <row r="71" spans="1:29" x14ac:dyDescent="0.2">
      <c r="A71" t="s">
        <v>143</v>
      </c>
      <c r="B71" t="s">
        <v>180</v>
      </c>
      <c r="C71">
        <v>1972</v>
      </c>
      <c r="D71">
        <v>1</v>
      </c>
      <c r="E71">
        <v>12</v>
      </c>
      <c r="F71">
        <v>29.89</v>
      </c>
      <c r="J71">
        <v>2000</v>
      </c>
      <c r="K71">
        <v>1</v>
      </c>
      <c r="L71">
        <v>12</v>
      </c>
      <c r="M71" t="s">
        <v>17</v>
      </c>
      <c r="N71" t="s">
        <v>17</v>
      </c>
      <c r="O71" s="3">
        <v>2.4000935554504395</v>
      </c>
      <c r="P71" t="s">
        <v>17</v>
      </c>
      <c r="Q71">
        <v>43.172209756097566</v>
      </c>
      <c r="R71">
        <f t="shared" si="6"/>
        <v>2.9011724956097562</v>
      </c>
      <c r="U71">
        <v>2000</v>
      </c>
      <c r="W71">
        <v>2.9011724956097562</v>
      </c>
    </row>
    <row r="72" spans="1:29" x14ac:dyDescent="0.2">
      <c r="A72" t="s">
        <v>143</v>
      </c>
      <c r="B72" t="s">
        <v>180</v>
      </c>
      <c r="C72">
        <v>1972</v>
      </c>
      <c r="D72">
        <v>1</v>
      </c>
      <c r="E72">
        <v>13</v>
      </c>
      <c r="F72">
        <v>24.2</v>
      </c>
      <c r="J72">
        <v>2000</v>
      </c>
      <c r="K72">
        <v>1</v>
      </c>
      <c r="L72">
        <v>13</v>
      </c>
      <c r="M72" t="s">
        <v>17</v>
      </c>
      <c r="N72" t="s">
        <v>17</v>
      </c>
      <c r="O72" s="3">
        <v>2.7098264694213867</v>
      </c>
      <c r="P72" t="s">
        <v>17</v>
      </c>
      <c r="Q72">
        <v>44.59351707317073</v>
      </c>
      <c r="R72">
        <f t="shared" si="6"/>
        <v>2.9966843473170734</v>
      </c>
      <c r="U72">
        <v>2000</v>
      </c>
      <c r="W72">
        <v>2.9966843473170734</v>
      </c>
    </row>
    <row r="73" spans="1:29" x14ac:dyDescent="0.2">
      <c r="A73" t="s">
        <v>143</v>
      </c>
      <c r="B73" t="s">
        <v>180</v>
      </c>
      <c r="C73">
        <v>1972</v>
      </c>
      <c r="D73">
        <v>1</v>
      </c>
      <c r="E73">
        <v>14</v>
      </c>
      <c r="F73">
        <v>26.62</v>
      </c>
      <c r="J73">
        <v>2000</v>
      </c>
      <c r="K73">
        <v>1</v>
      </c>
      <c r="L73">
        <v>14</v>
      </c>
      <c r="M73" t="s">
        <v>17</v>
      </c>
      <c r="N73" t="s">
        <v>17</v>
      </c>
      <c r="O73" s="3">
        <v>2.4341855049133301</v>
      </c>
      <c r="P73" t="s">
        <v>17</v>
      </c>
      <c r="Q73">
        <v>35.177356097560974</v>
      </c>
      <c r="R73">
        <f t="shared" si="6"/>
        <v>2.3639183297560975</v>
      </c>
      <c r="U73">
        <v>2000</v>
      </c>
      <c r="W73">
        <v>2.3639183297560975</v>
      </c>
    </row>
    <row r="74" spans="1:29" x14ac:dyDescent="0.2">
      <c r="A74" t="s">
        <v>143</v>
      </c>
      <c r="B74" t="s">
        <v>180</v>
      </c>
      <c r="C74">
        <v>1972</v>
      </c>
      <c r="D74">
        <v>2</v>
      </c>
      <c r="E74">
        <v>1</v>
      </c>
      <c r="F74">
        <v>29.52</v>
      </c>
      <c r="J74">
        <v>2000</v>
      </c>
      <c r="K74">
        <v>2</v>
      </c>
      <c r="L74">
        <v>1</v>
      </c>
      <c r="M74">
        <v>0.45107000000000003</v>
      </c>
      <c r="N74">
        <v>78</v>
      </c>
      <c r="O74" s="3">
        <v>2.4175541400909424</v>
      </c>
      <c r="P74">
        <f t="shared" ref="P74:P80" si="7">M74/N74</f>
        <v>5.7829487179487183E-3</v>
      </c>
      <c r="Q74">
        <v>15.456717073170731</v>
      </c>
      <c r="R74">
        <f t="shared" si="6"/>
        <v>1.0386913873170733</v>
      </c>
      <c r="T74">
        <v>5.7829487179487183E-3</v>
      </c>
      <c r="U74">
        <v>2000</v>
      </c>
      <c r="V74">
        <v>0.45107000000000003</v>
      </c>
      <c r="W74">
        <v>1.0386913873170733</v>
      </c>
    </row>
    <row r="75" spans="1:29" x14ac:dyDescent="0.2">
      <c r="A75" t="s">
        <v>143</v>
      </c>
      <c r="B75" t="s">
        <v>180</v>
      </c>
      <c r="C75">
        <v>1972</v>
      </c>
      <c r="D75">
        <v>2</v>
      </c>
      <c r="E75">
        <v>2</v>
      </c>
      <c r="F75">
        <v>27.1</v>
      </c>
      <c r="J75">
        <v>2000</v>
      </c>
      <c r="K75">
        <v>2</v>
      </c>
      <c r="L75">
        <v>2</v>
      </c>
      <c r="M75">
        <v>0.54300000000000004</v>
      </c>
      <c r="N75">
        <v>78</v>
      </c>
      <c r="O75" s="3">
        <v>2.3812661170959473</v>
      </c>
      <c r="P75">
        <f t="shared" si="7"/>
        <v>6.9615384615384617E-3</v>
      </c>
      <c r="Q75">
        <v>23.096243902439024</v>
      </c>
      <c r="R75">
        <f t="shared" si="6"/>
        <v>1.5520675902439025</v>
      </c>
      <c r="T75">
        <v>6.9615384615384617E-3</v>
      </c>
      <c r="U75">
        <v>2000</v>
      </c>
      <c r="V75">
        <v>0.54300000000000004</v>
      </c>
      <c r="W75">
        <v>1.5520675902439025</v>
      </c>
    </row>
    <row r="76" spans="1:29" x14ac:dyDescent="0.2">
      <c r="A76" t="s">
        <v>143</v>
      </c>
      <c r="B76" t="s">
        <v>180</v>
      </c>
      <c r="C76">
        <v>1972</v>
      </c>
      <c r="D76">
        <v>2</v>
      </c>
      <c r="E76">
        <v>3</v>
      </c>
      <c r="F76">
        <v>28.43</v>
      </c>
      <c r="J76">
        <v>2000</v>
      </c>
      <c r="K76">
        <v>2</v>
      </c>
      <c r="L76">
        <v>3</v>
      </c>
      <c r="M76">
        <v>0.69713000000000003</v>
      </c>
      <c r="N76">
        <v>78</v>
      </c>
      <c r="O76" s="3">
        <v>2.327160120010376</v>
      </c>
      <c r="P76">
        <f t="shared" si="7"/>
        <v>8.9375641025641033E-3</v>
      </c>
      <c r="Q76">
        <v>25.938858536585364</v>
      </c>
      <c r="R76">
        <f t="shared" si="6"/>
        <v>1.7430912936585365</v>
      </c>
      <c r="T76">
        <v>8.9375641025641033E-3</v>
      </c>
      <c r="U76">
        <v>2000</v>
      </c>
      <c r="V76">
        <v>0.69713000000000003</v>
      </c>
      <c r="W76">
        <v>1.7430912936585365</v>
      </c>
    </row>
    <row r="77" spans="1:29" x14ac:dyDescent="0.2">
      <c r="A77" t="s">
        <v>143</v>
      </c>
      <c r="B77" t="s">
        <v>180</v>
      </c>
      <c r="C77">
        <v>1972</v>
      </c>
      <c r="D77">
        <v>2</v>
      </c>
      <c r="E77">
        <v>4</v>
      </c>
      <c r="F77">
        <v>26.01</v>
      </c>
      <c r="J77">
        <v>2000</v>
      </c>
      <c r="K77">
        <v>2</v>
      </c>
      <c r="L77">
        <v>4</v>
      </c>
      <c r="M77">
        <v>0.71472000000000002</v>
      </c>
      <c r="N77">
        <v>78</v>
      </c>
      <c r="O77" s="3">
        <v>2.3489339351654053</v>
      </c>
      <c r="P77">
        <f t="shared" si="7"/>
        <v>9.1630769230769231E-3</v>
      </c>
      <c r="Q77">
        <v>36.243336585365846</v>
      </c>
      <c r="R77">
        <f t="shared" si="6"/>
        <v>2.4355522185365852</v>
      </c>
      <c r="T77">
        <v>9.1630769230769231E-3</v>
      </c>
      <c r="U77">
        <v>2000</v>
      </c>
      <c r="V77">
        <v>0.71472000000000002</v>
      </c>
      <c r="W77">
        <v>2.4355522185365852</v>
      </c>
    </row>
    <row r="78" spans="1:29" x14ac:dyDescent="0.2">
      <c r="A78" t="s">
        <v>143</v>
      </c>
      <c r="B78" t="s">
        <v>180</v>
      </c>
      <c r="C78">
        <v>1972</v>
      </c>
      <c r="D78">
        <v>2</v>
      </c>
      <c r="E78">
        <v>5</v>
      </c>
      <c r="F78">
        <v>26.14</v>
      </c>
      <c r="J78">
        <v>2000</v>
      </c>
      <c r="K78">
        <v>2</v>
      </c>
      <c r="L78">
        <v>5</v>
      </c>
      <c r="M78">
        <v>0.80618000000000001</v>
      </c>
      <c r="N78">
        <v>78</v>
      </c>
      <c r="O78" s="3">
        <v>2.2695176601409912</v>
      </c>
      <c r="P78">
        <f t="shared" si="7"/>
        <v>1.0335641025641025E-2</v>
      </c>
      <c r="Q78">
        <v>42.106229268292672</v>
      </c>
      <c r="R78">
        <f t="shared" si="6"/>
        <v>2.8295386068292681</v>
      </c>
      <c r="T78">
        <v>1.0335641025641025E-2</v>
      </c>
      <c r="U78">
        <v>2000</v>
      </c>
      <c r="V78">
        <v>0.80618000000000001</v>
      </c>
      <c r="W78">
        <v>2.8295386068292681</v>
      </c>
    </row>
    <row r="79" spans="1:29" x14ac:dyDescent="0.2">
      <c r="A79" t="s">
        <v>143</v>
      </c>
      <c r="B79" t="s">
        <v>180</v>
      </c>
      <c r="C79">
        <v>1972</v>
      </c>
      <c r="D79">
        <v>2</v>
      </c>
      <c r="E79">
        <v>6</v>
      </c>
      <c r="F79">
        <v>21.05</v>
      </c>
      <c r="J79">
        <v>2000</v>
      </c>
      <c r="K79">
        <v>2</v>
      </c>
      <c r="L79">
        <v>6</v>
      </c>
      <c r="M79">
        <v>0.88263000000000003</v>
      </c>
      <c r="N79">
        <v>78</v>
      </c>
      <c r="O79" s="3">
        <v>2.3454420566558838</v>
      </c>
      <c r="P79">
        <f t="shared" si="7"/>
        <v>1.1315769230769232E-2</v>
      </c>
      <c r="Q79">
        <v>49.035102439024392</v>
      </c>
      <c r="R79">
        <f t="shared" si="6"/>
        <v>3.2951588839024395</v>
      </c>
      <c r="T79">
        <v>1.1315769230769232E-2</v>
      </c>
      <c r="U79">
        <v>2000</v>
      </c>
      <c r="V79">
        <v>0.88263000000000003</v>
      </c>
      <c r="W79">
        <v>3.2951588839024395</v>
      </c>
    </row>
    <row r="80" spans="1:29" x14ac:dyDescent="0.2">
      <c r="A80" t="s">
        <v>143</v>
      </c>
      <c r="B80" t="s">
        <v>180</v>
      </c>
      <c r="C80">
        <v>1972</v>
      </c>
      <c r="D80">
        <v>2</v>
      </c>
      <c r="E80">
        <v>7</v>
      </c>
      <c r="F80">
        <v>22.99</v>
      </c>
      <c r="J80">
        <v>2000</v>
      </c>
      <c r="K80">
        <v>2</v>
      </c>
      <c r="L80">
        <v>7</v>
      </c>
      <c r="M80">
        <v>0.88575000000000004</v>
      </c>
      <c r="N80">
        <v>78</v>
      </c>
      <c r="O80" s="3">
        <v>2.4104948043823242</v>
      </c>
      <c r="P80">
        <f t="shared" si="7"/>
        <v>1.1355769230769232E-2</v>
      </c>
      <c r="Q80">
        <v>39.441278048780489</v>
      </c>
      <c r="R80">
        <f t="shared" si="6"/>
        <v>2.6504538848780488</v>
      </c>
      <c r="T80">
        <v>1.1355769230769232E-2</v>
      </c>
      <c r="U80">
        <v>2000</v>
      </c>
      <c r="V80">
        <v>0.88575000000000004</v>
      </c>
      <c r="W80">
        <v>2.6504538848780488</v>
      </c>
    </row>
    <row r="81" spans="1:23" x14ac:dyDescent="0.2">
      <c r="A81" t="s">
        <v>143</v>
      </c>
      <c r="B81" t="s">
        <v>180</v>
      </c>
      <c r="C81">
        <v>1972</v>
      </c>
      <c r="D81">
        <v>2</v>
      </c>
      <c r="E81">
        <v>8</v>
      </c>
      <c r="F81">
        <v>28.31</v>
      </c>
      <c r="J81">
        <v>2000</v>
      </c>
      <c r="K81">
        <v>2</v>
      </c>
      <c r="L81">
        <v>8</v>
      </c>
      <c r="M81" t="s">
        <v>17</v>
      </c>
      <c r="N81" t="s">
        <v>17</v>
      </c>
      <c r="O81" s="3">
        <v>2.2872538566589355</v>
      </c>
      <c r="P81" t="s">
        <v>17</v>
      </c>
      <c r="Q81">
        <v>30.025117073170726</v>
      </c>
      <c r="R81">
        <f t="shared" si="6"/>
        <v>2.0176878673170728</v>
      </c>
      <c r="U81">
        <v>2000</v>
      </c>
      <c r="W81">
        <v>2.0176878673170728</v>
      </c>
    </row>
    <row r="82" spans="1:23" x14ac:dyDescent="0.2">
      <c r="A82" t="s">
        <v>143</v>
      </c>
      <c r="B82" t="s">
        <v>180</v>
      </c>
      <c r="C82">
        <v>1972</v>
      </c>
      <c r="D82">
        <v>2</v>
      </c>
      <c r="E82">
        <v>9</v>
      </c>
      <c r="F82">
        <v>21.78</v>
      </c>
      <c r="J82">
        <v>2000</v>
      </c>
      <c r="K82">
        <v>2</v>
      </c>
      <c r="L82">
        <v>9</v>
      </c>
      <c r="M82" t="s">
        <v>17</v>
      </c>
      <c r="N82" t="s">
        <v>17</v>
      </c>
      <c r="O82" s="3">
        <v>2.3815879821777344</v>
      </c>
      <c r="P82" t="s">
        <v>17</v>
      </c>
      <c r="Q82">
        <v>45.837160975609748</v>
      </c>
      <c r="R82">
        <f t="shared" si="6"/>
        <v>3.0802572175609755</v>
      </c>
      <c r="U82">
        <v>2000</v>
      </c>
      <c r="W82">
        <v>3.0802572175609755</v>
      </c>
    </row>
    <row r="83" spans="1:23" x14ac:dyDescent="0.2">
      <c r="A83" t="s">
        <v>143</v>
      </c>
      <c r="B83" t="s">
        <v>180</v>
      </c>
      <c r="C83">
        <v>1972</v>
      </c>
      <c r="D83">
        <v>2</v>
      </c>
      <c r="E83">
        <v>10</v>
      </c>
      <c r="F83">
        <v>23.59</v>
      </c>
      <c r="J83">
        <v>2000</v>
      </c>
      <c r="K83">
        <v>2</v>
      </c>
      <c r="L83">
        <v>10</v>
      </c>
      <c r="M83" t="s">
        <v>17</v>
      </c>
      <c r="N83" t="s">
        <v>17</v>
      </c>
      <c r="O83" s="3">
        <v>2.2973809242248535</v>
      </c>
      <c r="P83" t="s">
        <v>17</v>
      </c>
      <c r="Q83">
        <v>42.816882926829265</v>
      </c>
      <c r="R83">
        <f t="shared" si="6"/>
        <v>2.8772945326829267</v>
      </c>
      <c r="U83">
        <v>2000</v>
      </c>
      <c r="W83">
        <v>2.8772945326829267</v>
      </c>
    </row>
    <row r="84" spans="1:23" x14ac:dyDescent="0.2">
      <c r="A84" t="s">
        <v>143</v>
      </c>
      <c r="B84" t="s">
        <v>180</v>
      </c>
      <c r="C84">
        <v>1972</v>
      </c>
      <c r="D84">
        <v>2</v>
      </c>
      <c r="E84">
        <v>11</v>
      </c>
      <c r="F84">
        <v>24.2</v>
      </c>
      <c r="J84">
        <v>2000</v>
      </c>
      <c r="K84">
        <v>2</v>
      </c>
      <c r="L84">
        <v>11</v>
      </c>
      <c r="M84" t="s">
        <v>17</v>
      </c>
      <c r="N84" t="s">
        <v>17</v>
      </c>
      <c r="O84" s="3">
        <v>2.3805446624755859</v>
      </c>
      <c r="P84" t="s">
        <v>17</v>
      </c>
      <c r="Q84">
        <v>38.908287804878043</v>
      </c>
      <c r="R84">
        <f t="shared" si="6"/>
        <v>2.6146369404878049</v>
      </c>
      <c r="U84">
        <v>2000</v>
      </c>
      <c r="W84">
        <v>2.6146369404878049</v>
      </c>
    </row>
    <row r="85" spans="1:23" x14ac:dyDescent="0.2">
      <c r="A85" t="s">
        <v>143</v>
      </c>
      <c r="B85" t="s">
        <v>180</v>
      </c>
      <c r="C85">
        <v>1972</v>
      </c>
      <c r="D85">
        <v>2</v>
      </c>
      <c r="E85">
        <v>12</v>
      </c>
      <c r="F85">
        <v>24.32</v>
      </c>
      <c r="J85">
        <v>2000</v>
      </c>
      <c r="K85">
        <v>2</v>
      </c>
      <c r="L85">
        <v>12</v>
      </c>
      <c r="M85" t="s">
        <v>17</v>
      </c>
      <c r="N85" t="s">
        <v>17</v>
      </c>
      <c r="O85" s="3">
        <v>2.3202955722808838</v>
      </c>
      <c r="P85" t="s">
        <v>17</v>
      </c>
      <c r="Q85">
        <v>46.370151219512195</v>
      </c>
      <c r="R85">
        <f t="shared" si="6"/>
        <v>3.1160741619512198</v>
      </c>
      <c r="U85">
        <v>2000</v>
      </c>
      <c r="W85">
        <v>3.1160741619512198</v>
      </c>
    </row>
    <row r="86" spans="1:23" x14ac:dyDescent="0.2">
      <c r="A86" t="s">
        <v>143</v>
      </c>
      <c r="B86" t="s">
        <v>180</v>
      </c>
      <c r="C86">
        <v>1972</v>
      </c>
      <c r="D86">
        <v>2</v>
      </c>
      <c r="E86">
        <v>13</v>
      </c>
      <c r="F86">
        <v>21.3</v>
      </c>
      <c r="J86">
        <v>2000</v>
      </c>
      <c r="K86">
        <v>2</v>
      </c>
      <c r="L86">
        <v>13</v>
      </c>
      <c r="M86" t="s">
        <v>17</v>
      </c>
      <c r="N86" t="s">
        <v>17</v>
      </c>
      <c r="O86" s="3">
        <v>2.4919323921203613</v>
      </c>
      <c r="P86" t="s">
        <v>17</v>
      </c>
      <c r="Q86">
        <v>33.045395121951216</v>
      </c>
      <c r="R86">
        <f t="shared" si="6"/>
        <v>2.2206505521951216</v>
      </c>
      <c r="U86">
        <v>2000</v>
      </c>
      <c r="W86">
        <v>2.2206505521951216</v>
      </c>
    </row>
    <row r="87" spans="1:23" x14ac:dyDescent="0.2">
      <c r="A87" t="s">
        <v>143</v>
      </c>
      <c r="B87" t="s">
        <v>180</v>
      </c>
      <c r="C87">
        <v>1972</v>
      </c>
      <c r="D87">
        <v>2</v>
      </c>
      <c r="E87">
        <v>14</v>
      </c>
      <c r="F87">
        <v>23.84</v>
      </c>
      <c r="J87">
        <v>2000</v>
      </c>
      <c r="K87">
        <v>2</v>
      </c>
      <c r="L87">
        <v>14</v>
      </c>
      <c r="M87" t="s">
        <v>17</v>
      </c>
      <c r="N87" t="s">
        <v>17</v>
      </c>
      <c r="O87" s="3">
        <v>2.4630081653594971</v>
      </c>
      <c r="P87" t="s">
        <v>17</v>
      </c>
      <c r="Q87">
        <v>45.304170731707316</v>
      </c>
      <c r="R87">
        <f t="shared" si="6"/>
        <v>3.0444402731707321</v>
      </c>
      <c r="U87">
        <v>2000</v>
      </c>
      <c r="W87">
        <v>3.0444402731707321</v>
      </c>
    </row>
    <row r="88" spans="1:23" x14ac:dyDescent="0.2">
      <c r="A88" t="s">
        <v>143</v>
      </c>
      <c r="B88" t="s">
        <v>180</v>
      </c>
      <c r="C88">
        <v>1972</v>
      </c>
      <c r="D88">
        <v>3</v>
      </c>
      <c r="E88">
        <v>1</v>
      </c>
      <c r="F88">
        <v>25.41</v>
      </c>
      <c r="J88">
        <v>2000</v>
      </c>
      <c r="K88">
        <v>3</v>
      </c>
      <c r="L88">
        <v>1</v>
      </c>
      <c r="M88">
        <v>0.49324000000000001</v>
      </c>
      <c r="N88">
        <v>78</v>
      </c>
      <c r="O88" s="3">
        <v>2.449451208114624</v>
      </c>
      <c r="P88">
        <f t="shared" ref="P88:P94" si="8">M88/N88</f>
        <v>6.3235897435897437E-3</v>
      </c>
      <c r="Q88">
        <v>22.207926829268292</v>
      </c>
      <c r="R88">
        <f t="shared" si="6"/>
        <v>1.4923726829268293</v>
      </c>
      <c r="T88">
        <v>6.3235897435897437E-3</v>
      </c>
      <c r="U88">
        <v>2000</v>
      </c>
      <c r="V88">
        <v>0.49324000000000001</v>
      </c>
      <c r="W88">
        <v>1.4923726829268293</v>
      </c>
    </row>
    <row r="89" spans="1:23" x14ac:dyDescent="0.2">
      <c r="A89" t="s">
        <v>143</v>
      </c>
      <c r="B89" t="s">
        <v>180</v>
      </c>
      <c r="C89">
        <v>1972</v>
      </c>
      <c r="D89">
        <v>3</v>
      </c>
      <c r="E89">
        <v>2</v>
      </c>
      <c r="F89">
        <v>27.83</v>
      </c>
      <c r="J89">
        <v>2000</v>
      </c>
      <c r="K89">
        <v>3</v>
      </c>
      <c r="L89">
        <v>2</v>
      </c>
      <c r="M89">
        <v>0.57167999999999997</v>
      </c>
      <c r="N89">
        <v>78</v>
      </c>
      <c r="O89" s="3">
        <v>2.4038221836090088</v>
      </c>
      <c r="P89">
        <f t="shared" si="8"/>
        <v>7.3292307692307684E-3</v>
      </c>
      <c r="Q89">
        <v>21.497273170731702</v>
      </c>
      <c r="R89">
        <f t="shared" si="6"/>
        <v>1.4446167570731705</v>
      </c>
      <c r="T89">
        <v>7.3292307692307684E-3</v>
      </c>
      <c r="U89">
        <v>2000</v>
      </c>
      <c r="V89">
        <v>0.57167999999999997</v>
      </c>
      <c r="W89">
        <v>1.4446167570731705</v>
      </c>
    </row>
    <row r="90" spans="1:23" x14ac:dyDescent="0.2">
      <c r="A90" t="s">
        <v>143</v>
      </c>
      <c r="B90" t="s">
        <v>180</v>
      </c>
      <c r="C90">
        <v>1972</v>
      </c>
      <c r="D90">
        <v>3</v>
      </c>
      <c r="E90">
        <v>3</v>
      </c>
      <c r="F90">
        <v>27.83</v>
      </c>
      <c r="J90">
        <v>2000</v>
      </c>
      <c r="K90">
        <v>3</v>
      </c>
      <c r="L90">
        <v>3</v>
      </c>
      <c r="M90">
        <v>0.69825999999999999</v>
      </c>
      <c r="N90">
        <v>78</v>
      </c>
      <c r="O90" s="3">
        <v>2.5412957668304443</v>
      </c>
      <c r="P90">
        <f t="shared" si="8"/>
        <v>8.9520512820512824E-3</v>
      </c>
      <c r="Q90">
        <v>30.202780487804876</v>
      </c>
      <c r="R90">
        <f t="shared" si="6"/>
        <v>2.0296268487804876</v>
      </c>
      <c r="T90">
        <v>8.9520512820512824E-3</v>
      </c>
      <c r="U90">
        <v>2000</v>
      </c>
      <c r="V90">
        <v>0.69825999999999999</v>
      </c>
      <c r="W90">
        <v>2.0296268487804876</v>
      </c>
    </row>
    <row r="91" spans="1:23" x14ac:dyDescent="0.2">
      <c r="A91" t="s">
        <v>143</v>
      </c>
      <c r="B91" t="s">
        <v>180</v>
      </c>
      <c r="C91">
        <v>1972</v>
      </c>
      <c r="D91">
        <v>3</v>
      </c>
      <c r="E91">
        <v>4</v>
      </c>
      <c r="F91">
        <v>23.35</v>
      </c>
      <c r="J91">
        <v>2000</v>
      </c>
      <c r="K91">
        <v>3</v>
      </c>
      <c r="L91">
        <v>4</v>
      </c>
      <c r="M91">
        <v>0.76922999999999997</v>
      </c>
      <c r="N91">
        <v>78</v>
      </c>
      <c r="O91" s="3">
        <v>2.2172200679779053</v>
      </c>
      <c r="P91">
        <f t="shared" si="8"/>
        <v>9.8619230769230772E-3</v>
      </c>
      <c r="Q91">
        <v>37.309317073170732</v>
      </c>
      <c r="R91">
        <f t="shared" si="6"/>
        <v>2.5071861073170734</v>
      </c>
      <c r="T91">
        <v>9.8619230769230772E-3</v>
      </c>
      <c r="U91">
        <v>2000</v>
      </c>
      <c r="V91">
        <v>0.76922999999999997</v>
      </c>
      <c r="W91">
        <v>2.5071861073170734</v>
      </c>
    </row>
    <row r="92" spans="1:23" x14ac:dyDescent="0.2">
      <c r="A92" t="s">
        <v>143</v>
      </c>
      <c r="B92" t="s">
        <v>180</v>
      </c>
      <c r="C92">
        <v>1972</v>
      </c>
      <c r="D92">
        <v>3</v>
      </c>
      <c r="E92">
        <v>5</v>
      </c>
      <c r="F92">
        <v>22.51</v>
      </c>
      <c r="J92">
        <v>2000</v>
      </c>
      <c r="K92">
        <v>3</v>
      </c>
      <c r="L92">
        <v>5</v>
      </c>
      <c r="M92">
        <v>0.86660000000000004</v>
      </c>
      <c r="N92">
        <v>78</v>
      </c>
      <c r="O92" s="3">
        <v>2.3829505443572998</v>
      </c>
      <c r="P92">
        <f t="shared" si="8"/>
        <v>1.1110256410256411E-2</v>
      </c>
      <c r="Q92">
        <v>37.486980487804878</v>
      </c>
      <c r="R92">
        <f t="shared" si="6"/>
        <v>2.5191250887804881</v>
      </c>
      <c r="T92">
        <v>1.1110256410256411E-2</v>
      </c>
      <c r="U92">
        <v>2000</v>
      </c>
      <c r="V92">
        <v>0.86660000000000004</v>
      </c>
      <c r="W92">
        <v>2.5191250887804881</v>
      </c>
    </row>
    <row r="93" spans="1:23" x14ac:dyDescent="0.2">
      <c r="A93" t="s">
        <v>143</v>
      </c>
      <c r="B93" t="s">
        <v>180</v>
      </c>
      <c r="C93">
        <v>1972</v>
      </c>
      <c r="D93">
        <v>3</v>
      </c>
      <c r="E93">
        <v>6</v>
      </c>
      <c r="F93">
        <v>24.8</v>
      </c>
      <c r="J93">
        <v>2000</v>
      </c>
      <c r="K93">
        <v>3</v>
      </c>
      <c r="L93">
        <v>6</v>
      </c>
      <c r="M93">
        <v>0.83277999999999996</v>
      </c>
      <c r="N93">
        <v>78</v>
      </c>
      <c r="O93" s="3">
        <v>2.5086183547973633</v>
      </c>
      <c r="P93">
        <f t="shared" si="8"/>
        <v>1.0676666666666666E-2</v>
      </c>
      <c r="Q93">
        <v>54.542668292682926</v>
      </c>
      <c r="R93">
        <f t="shared" si="6"/>
        <v>3.6652673092682932</v>
      </c>
      <c r="T93">
        <v>1.0676666666666666E-2</v>
      </c>
      <c r="U93">
        <v>2000</v>
      </c>
      <c r="V93">
        <v>0.83277999999999996</v>
      </c>
      <c r="W93">
        <v>3.6652673092682932</v>
      </c>
    </row>
    <row r="94" spans="1:23" x14ac:dyDescent="0.2">
      <c r="A94" t="s">
        <v>143</v>
      </c>
      <c r="B94" t="s">
        <v>180</v>
      </c>
      <c r="C94">
        <v>1972</v>
      </c>
      <c r="D94">
        <v>3</v>
      </c>
      <c r="E94">
        <v>7</v>
      </c>
      <c r="F94">
        <v>21.05</v>
      </c>
      <c r="J94">
        <v>2000</v>
      </c>
      <c r="K94">
        <v>3</v>
      </c>
      <c r="L94">
        <v>7</v>
      </c>
      <c r="M94">
        <v>0.88763999999999998</v>
      </c>
      <c r="N94">
        <v>78</v>
      </c>
      <c r="O94" s="3">
        <v>2.5945978164672852</v>
      </c>
      <c r="P94">
        <f t="shared" si="8"/>
        <v>1.1379999999999999E-2</v>
      </c>
      <c r="Q94">
        <v>45.659497560975616</v>
      </c>
      <c r="R94">
        <f t="shared" si="6"/>
        <v>3.0683182360975616</v>
      </c>
      <c r="T94">
        <v>1.1379999999999999E-2</v>
      </c>
      <c r="U94">
        <v>2000</v>
      </c>
      <c r="V94">
        <v>0.88763999999999998</v>
      </c>
      <c r="W94">
        <v>3.0683182360975616</v>
      </c>
    </row>
    <row r="95" spans="1:23" x14ac:dyDescent="0.2">
      <c r="A95" t="s">
        <v>143</v>
      </c>
      <c r="B95" t="s">
        <v>180</v>
      </c>
      <c r="C95">
        <v>1972</v>
      </c>
      <c r="D95">
        <v>3</v>
      </c>
      <c r="E95">
        <v>8</v>
      </c>
      <c r="F95">
        <v>28.19</v>
      </c>
      <c r="J95">
        <v>2000</v>
      </c>
      <c r="K95">
        <v>3</v>
      </c>
      <c r="L95">
        <v>8</v>
      </c>
      <c r="M95" t="s">
        <v>17</v>
      </c>
      <c r="N95" t="s">
        <v>17</v>
      </c>
      <c r="O95" s="3">
        <v>2.3846356868743896</v>
      </c>
      <c r="P95" t="s">
        <v>17</v>
      </c>
      <c r="Q95">
        <v>44.948843902439016</v>
      </c>
      <c r="R95">
        <f t="shared" si="6"/>
        <v>3.0205623102439021</v>
      </c>
      <c r="U95">
        <v>2000</v>
      </c>
      <c r="W95">
        <v>3.0205623102439021</v>
      </c>
    </row>
    <row r="96" spans="1:23" x14ac:dyDescent="0.2">
      <c r="A96" t="s">
        <v>143</v>
      </c>
      <c r="B96" t="s">
        <v>180</v>
      </c>
      <c r="C96">
        <v>1972</v>
      </c>
      <c r="D96">
        <v>3</v>
      </c>
      <c r="E96">
        <v>9</v>
      </c>
      <c r="F96">
        <v>20.69</v>
      </c>
      <c r="J96">
        <v>2000</v>
      </c>
      <c r="K96">
        <v>3</v>
      </c>
      <c r="L96">
        <v>9</v>
      </c>
      <c r="M96" t="s">
        <v>17</v>
      </c>
      <c r="N96" t="s">
        <v>17</v>
      </c>
      <c r="O96" s="3">
        <v>2.3169689178466797</v>
      </c>
      <c r="P96" t="s">
        <v>17</v>
      </c>
      <c r="Q96">
        <v>38.197634146341457</v>
      </c>
      <c r="R96">
        <f t="shared" si="6"/>
        <v>2.5668810146341463</v>
      </c>
      <c r="U96">
        <v>2000</v>
      </c>
      <c r="W96">
        <v>2.5668810146341463</v>
      </c>
    </row>
    <row r="97" spans="1:23" x14ac:dyDescent="0.2">
      <c r="A97" t="s">
        <v>143</v>
      </c>
      <c r="B97" t="s">
        <v>180</v>
      </c>
      <c r="C97">
        <v>1972</v>
      </c>
      <c r="D97">
        <v>3</v>
      </c>
      <c r="E97">
        <v>10</v>
      </c>
      <c r="F97">
        <v>25.53</v>
      </c>
      <c r="J97">
        <v>2000</v>
      </c>
      <c r="K97">
        <v>3</v>
      </c>
      <c r="L97">
        <v>10</v>
      </c>
      <c r="M97" t="s">
        <v>17</v>
      </c>
      <c r="N97" t="s">
        <v>17</v>
      </c>
      <c r="O97" s="3">
        <v>2.2844033241271973</v>
      </c>
      <c r="P97" t="s">
        <v>17</v>
      </c>
      <c r="Q97">
        <v>48.857439024390239</v>
      </c>
      <c r="R97">
        <f t="shared" si="6"/>
        <v>3.2832199024390243</v>
      </c>
      <c r="U97">
        <v>2000</v>
      </c>
      <c r="W97">
        <v>3.2832199024390243</v>
      </c>
    </row>
    <row r="98" spans="1:23" x14ac:dyDescent="0.2">
      <c r="A98" t="s">
        <v>143</v>
      </c>
      <c r="B98" t="s">
        <v>180</v>
      </c>
      <c r="C98">
        <v>1972</v>
      </c>
      <c r="D98">
        <v>3</v>
      </c>
      <c r="E98">
        <v>11</v>
      </c>
      <c r="F98">
        <v>24.2</v>
      </c>
      <c r="J98">
        <v>2000</v>
      </c>
      <c r="K98">
        <v>3</v>
      </c>
      <c r="L98">
        <v>11</v>
      </c>
      <c r="M98" t="s">
        <v>17</v>
      </c>
      <c r="N98" t="s">
        <v>17</v>
      </c>
      <c r="O98" s="3">
        <v>2.1423103809356689</v>
      </c>
      <c r="P98" t="s">
        <v>17</v>
      </c>
      <c r="Q98">
        <v>48.502112195121953</v>
      </c>
      <c r="R98">
        <f t="shared" si="6"/>
        <v>3.2593419395121956</v>
      </c>
      <c r="U98">
        <v>2000</v>
      </c>
      <c r="W98">
        <v>3.2593419395121956</v>
      </c>
    </row>
    <row r="99" spans="1:23" x14ac:dyDescent="0.2">
      <c r="A99" t="s">
        <v>143</v>
      </c>
      <c r="B99" t="s">
        <v>180</v>
      </c>
      <c r="C99">
        <v>1972</v>
      </c>
      <c r="D99">
        <v>3</v>
      </c>
      <c r="E99">
        <v>12</v>
      </c>
      <c r="F99">
        <v>21.54</v>
      </c>
      <c r="J99">
        <v>2000</v>
      </c>
      <c r="K99">
        <v>3</v>
      </c>
      <c r="L99">
        <v>12</v>
      </c>
      <c r="M99" t="s">
        <v>17</v>
      </c>
      <c r="N99" t="s">
        <v>17</v>
      </c>
      <c r="O99" s="3">
        <v>2.3692944049835205</v>
      </c>
      <c r="P99" t="s">
        <v>17</v>
      </c>
      <c r="Q99">
        <v>35.710346341463413</v>
      </c>
      <c r="R99">
        <f t="shared" si="6"/>
        <v>2.3997352741463418</v>
      </c>
      <c r="U99">
        <v>2000</v>
      </c>
      <c r="W99">
        <v>2.3997352741463418</v>
      </c>
    </row>
    <row r="100" spans="1:23" x14ac:dyDescent="0.2">
      <c r="A100" t="s">
        <v>143</v>
      </c>
      <c r="B100" t="s">
        <v>180</v>
      </c>
      <c r="C100">
        <v>1972</v>
      </c>
      <c r="D100">
        <v>3</v>
      </c>
      <c r="E100">
        <v>13</v>
      </c>
      <c r="F100">
        <v>21.3</v>
      </c>
      <c r="J100">
        <v>2000</v>
      </c>
      <c r="K100">
        <v>3</v>
      </c>
      <c r="L100">
        <v>13</v>
      </c>
      <c r="M100" t="s">
        <v>17</v>
      </c>
      <c r="N100" t="s">
        <v>17</v>
      </c>
      <c r="O100" s="3">
        <v>2.8322412967681885</v>
      </c>
      <c r="P100" t="s">
        <v>17</v>
      </c>
      <c r="Q100">
        <v>33.223058536585363</v>
      </c>
      <c r="R100">
        <f t="shared" si="6"/>
        <v>2.2325895336585369</v>
      </c>
      <c r="U100">
        <v>2000</v>
      </c>
      <c r="W100">
        <v>2.2325895336585369</v>
      </c>
    </row>
    <row r="101" spans="1:23" x14ac:dyDescent="0.2">
      <c r="A101" t="s">
        <v>143</v>
      </c>
      <c r="B101" t="s">
        <v>180</v>
      </c>
      <c r="C101">
        <v>1972</v>
      </c>
      <c r="D101">
        <v>3</v>
      </c>
      <c r="E101">
        <v>14</v>
      </c>
      <c r="F101">
        <v>23.47</v>
      </c>
      <c r="J101">
        <v>2000</v>
      </c>
      <c r="K101">
        <v>3</v>
      </c>
      <c r="L101">
        <v>14</v>
      </c>
      <c r="M101" t="s">
        <v>17</v>
      </c>
      <c r="N101" t="s">
        <v>17</v>
      </c>
      <c r="O101" s="3">
        <v>2.4173130989074707</v>
      </c>
      <c r="P101" t="s">
        <v>17</v>
      </c>
      <c r="Q101">
        <v>34.289039024390242</v>
      </c>
      <c r="R101">
        <f t="shared" si="6"/>
        <v>2.3042234224390246</v>
      </c>
      <c r="U101">
        <v>2000</v>
      </c>
      <c r="W101">
        <v>2.3042234224390246</v>
      </c>
    </row>
    <row r="102" spans="1:23" x14ac:dyDescent="0.2">
      <c r="A102" t="s">
        <v>143</v>
      </c>
      <c r="B102" t="s">
        <v>180</v>
      </c>
      <c r="C102">
        <v>1972</v>
      </c>
      <c r="D102">
        <v>4</v>
      </c>
      <c r="E102">
        <v>1</v>
      </c>
      <c r="F102">
        <v>27.35</v>
      </c>
      <c r="J102">
        <v>2000</v>
      </c>
      <c r="K102">
        <v>4</v>
      </c>
      <c r="L102">
        <v>1</v>
      </c>
      <c r="M102">
        <v>0.53298999999999996</v>
      </c>
      <c r="N102">
        <v>78</v>
      </c>
      <c r="O102" s="3">
        <v>2.7324731349945068</v>
      </c>
      <c r="P102">
        <f t="shared" ref="P102:P108" si="9">M102/N102</f>
        <v>6.8332051282051281E-3</v>
      </c>
      <c r="Q102">
        <v>24.33988780487805</v>
      </c>
      <c r="R102">
        <f t="shared" si="6"/>
        <v>1.635640460487805</v>
      </c>
      <c r="T102">
        <v>6.8332051282051281E-3</v>
      </c>
      <c r="U102">
        <v>2000</v>
      </c>
      <c r="V102">
        <v>0.53298999999999996</v>
      </c>
      <c r="W102">
        <v>1.635640460487805</v>
      </c>
    </row>
    <row r="103" spans="1:23" x14ac:dyDescent="0.2">
      <c r="A103" t="s">
        <v>143</v>
      </c>
      <c r="B103" t="s">
        <v>180</v>
      </c>
      <c r="C103">
        <v>1972</v>
      </c>
      <c r="D103">
        <v>4</v>
      </c>
      <c r="E103">
        <v>2</v>
      </c>
      <c r="F103">
        <v>28.56</v>
      </c>
      <c r="J103">
        <v>2000</v>
      </c>
      <c r="K103">
        <v>4</v>
      </c>
      <c r="L103">
        <v>2</v>
      </c>
      <c r="M103">
        <v>0.55822000000000005</v>
      </c>
      <c r="N103">
        <v>78</v>
      </c>
      <c r="O103" s="3">
        <v>2.4357287883758545</v>
      </c>
      <c r="P103">
        <f t="shared" si="9"/>
        <v>7.1566666666666671E-3</v>
      </c>
      <c r="Q103">
        <v>33.223058536585363</v>
      </c>
      <c r="R103">
        <f t="shared" si="6"/>
        <v>2.2325895336585369</v>
      </c>
      <c r="T103">
        <v>7.1566666666666671E-3</v>
      </c>
      <c r="U103">
        <v>2000</v>
      </c>
      <c r="V103">
        <v>0.55822000000000005</v>
      </c>
      <c r="W103">
        <v>2.2325895336585369</v>
      </c>
    </row>
    <row r="104" spans="1:23" x14ac:dyDescent="0.2">
      <c r="A104" t="s">
        <v>143</v>
      </c>
      <c r="B104" t="s">
        <v>180</v>
      </c>
      <c r="C104">
        <v>1972</v>
      </c>
      <c r="D104">
        <v>4</v>
      </c>
      <c r="E104">
        <v>3</v>
      </c>
      <c r="F104">
        <v>22.99</v>
      </c>
      <c r="J104">
        <v>2000</v>
      </c>
      <c r="K104">
        <v>4</v>
      </c>
      <c r="L104">
        <v>3</v>
      </c>
      <c r="M104">
        <v>0.73651</v>
      </c>
      <c r="N104">
        <v>78</v>
      </c>
      <c r="O104" s="3">
        <v>2.4288938045501709</v>
      </c>
      <c r="P104">
        <f t="shared" si="9"/>
        <v>9.4424358974358972E-3</v>
      </c>
      <c r="Q104">
        <v>33.756048780487802</v>
      </c>
      <c r="R104">
        <f t="shared" si="6"/>
        <v>2.2684064780487807</v>
      </c>
      <c r="T104">
        <v>9.4424358974358972E-3</v>
      </c>
      <c r="U104">
        <v>2000</v>
      </c>
      <c r="V104">
        <v>0.73651</v>
      </c>
      <c r="W104">
        <v>2.2684064780487807</v>
      </c>
    </row>
    <row r="105" spans="1:23" x14ac:dyDescent="0.2">
      <c r="A105" t="s">
        <v>143</v>
      </c>
      <c r="B105" t="s">
        <v>180</v>
      </c>
      <c r="C105">
        <v>1972</v>
      </c>
      <c r="D105">
        <v>4</v>
      </c>
      <c r="E105">
        <v>4</v>
      </c>
      <c r="F105">
        <v>23.84</v>
      </c>
      <c r="J105">
        <v>2000</v>
      </c>
      <c r="K105">
        <v>4</v>
      </c>
      <c r="L105">
        <v>4</v>
      </c>
      <c r="M105">
        <v>0.81089999999999995</v>
      </c>
      <c r="N105">
        <v>78</v>
      </c>
      <c r="O105" s="3">
        <v>2.6473257541656494</v>
      </c>
      <c r="P105">
        <f t="shared" si="9"/>
        <v>1.0396153846153845E-2</v>
      </c>
      <c r="Q105">
        <v>40.507258536585368</v>
      </c>
      <c r="R105">
        <f t="shared" si="6"/>
        <v>2.7220877736585369</v>
      </c>
      <c r="T105">
        <v>1.0396153846153845E-2</v>
      </c>
      <c r="U105">
        <v>2000</v>
      </c>
      <c r="V105">
        <v>0.81089999999999995</v>
      </c>
      <c r="W105">
        <v>2.7220877736585369</v>
      </c>
    </row>
    <row r="106" spans="1:23" x14ac:dyDescent="0.2">
      <c r="A106" t="s">
        <v>143</v>
      </c>
      <c r="B106" t="s">
        <v>180</v>
      </c>
      <c r="C106">
        <v>1972</v>
      </c>
      <c r="D106">
        <v>4</v>
      </c>
      <c r="E106">
        <v>5</v>
      </c>
      <c r="F106">
        <v>20.57</v>
      </c>
      <c r="J106">
        <v>2000</v>
      </c>
      <c r="K106">
        <v>4</v>
      </c>
      <c r="L106">
        <v>5</v>
      </c>
      <c r="M106">
        <v>0.83977000000000002</v>
      </c>
      <c r="N106">
        <v>78</v>
      </c>
      <c r="O106" s="3">
        <v>2.1618285179138184</v>
      </c>
      <c r="P106">
        <f t="shared" si="9"/>
        <v>1.0766282051282052E-2</v>
      </c>
      <c r="Q106">
        <v>47.258468292682927</v>
      </c>
      <c r="R106">
        <f t="shared" si="6"/>
        <v>3.1757690692682932</v>
      </c>
      <c r="T106">
        <v>1.0766282051282052E-2</v>
      </c>
      <c r="U106">
        <v>2000</v>
      </c>
      <c r="V106">
        <v>0.83977000000000002</v>
      </c>
      <c r="W106">
        <v>3.1757690692682932</v>
      </c>
    </row>
    <row r="107" spans="1:23" x14ac:dyDescent="0.2">
      <c r="A107" t="s">
        <v>143</v>
      </c>
      <c r="B107" t="s">
        <v>180</v>
      </c>
      <c r="C107">
        <v>1972</v>
      </c>
      <c r="D107">
        <v>4</v>
      </c>
      <c r="E107">
        <v>6</v>
      </c>
      <c r="F107">
        <v>22.14</v>
      </c>
      <c r="J107">
        <v>2000</v>
      </c>
      <c r="K107">
        <v>4</v>
      </c>
      <c r="L107">
        <v>6</v>
      </c>
      <c r="M107">
        <v>0.87458000000000002</v>
      </c>
      <c r="N107">
        <v>78</v>
      </c>
      <c r="O107" s="3">
        <v>2.8021440505981445</v>
      </c>
      <c r="P107">
        <f t="shared" si="9"/>
        <v>1.1212564102564103E-2</v>
      </c>
      <c r="Q107">
        <v>42.639219512195119</v>
      </c>
      <c r="R107">
        <f t="shared" si="6"/>
        <v>2.8653555512195119</v>
      </c>
      <c r="T107">
        <v>1.1212564102564103E-2</v>
      </c>
      <c r="U107">
        <v>2000</v>
      </c>
      <c r="V107">
        <v>0.87458000000000002</v>
      </c>
      <c r="W107">
        <v>2.8653555512195119</v>
      </c>
    </row>
    <row r="108" spans="1:23" x14ac:dyDescent="0.2">
      <c r="A108" t="s">
        <v>143</v>
      </c>
      <c r="B108" t="s">
        <v>180</v>
      </c>
      <c r="C108">
        <v>1972</v>
      </c>
      <c r="D108">
        <v>4</v>
      </c>
      <c r="E108">
        <v>7</v>
      </c>
      <c r="F108">
        <v>18.27</v>
      </c>
      <c r="J108">
        <v>2000</v>
      </c>
      <c r="K108">
        <v>4</v>
      </c>
      <c r="L108">
        <v>7</v>
      </c>
      <c r="M108">
        <v>0.89178000000000002</v>
      </c>
      <c r="N108">
        <v>78</v>
      </c>
      <c r="O108" s="3">
        <v>2.9266200065612793</v>
      </c>
      <c r="P108">
        <f t="shared" si="9"/>
        <v>1.1433076923076923E-2</v>
      </c>
      <c r="Q108">
        <v>29.492126829268294</v>
      </c>
      <c r="R108">
        <f t="shared" si="6"/>
        <v>1.9818709229268296</v>
      </c>
      <c r="T108">
        <v>1.1433076923076923E-2</v>
      </c>
      <c r="U108">
        <v>2000</v>
      </c>
      <c r="V108">
        <v>0.89178000000000002</v>
      </c>
      <c r="W108">
        <v>1.9818709229268296</v>
      </c>
    </row>
    <row r="109" spans="1:23" x14ac:dyDescent="0.2">
      <c r="A109" t="s">
        <v>143</v>
      </c>
      <c r="B109" t="s">
        <v>180</v>
      </c>
      <c r="C109">
        <v>1972</v>
      </c>
      <c r="D109">
        <v>4</v>
      </c>
      <c r="E109">
        <v>8</v>
      </c>
      <c r="F109">
        <v>24.68</v>
      </c>
      <c r="J109">
        <v>2000</v>
      </c>
      <c r="K109">
        <v>4</v>
      </c>
      <c r="L109">
        <v>8</v>
      </c>
      <c r="M109" t="s">
        <v>17</v>
      </c>
      <c r="N109" t="s">
        <v>17</v>
      </c>
      <c r="O109" s="3">
        <v>2.4059741497039795</v>
      </c>
      <c r="P109" t="s">
        <v>17</v>
      </c>
      <c r="Q109">
        <v>45.481834146341463</v>
      </c>
      <c r="R109">
        <f t="shared" si="6"/>
        <v>3.0563792546341464</v>
      </c>
      <c r="U109">
        <v>2000</v>
      </c>
      <c r="W109">
        <v>3.0563792546341464</v>
      </c>
    </row>
    <row r="110" spans="1:23" x14ac:dyDescent="0.2">
      <c r="A110" t="s">
        <v>143</v>
      </c>
      <c r="B110" t="s">
        <v>180</v>
      </c>
      <c r="C110">
        <v>1972</v>
      </c>
      <c r="D110">
        <v>4</v>
      </c>
      <c r="E110">
        <v>9</v>
      </c>
      <c r="F110">
        <v>32.67</v>
      </c>
      <c r="J110">
        <v>2000</v>
      </c>
      <c r="K110">
        <v>4</v>
      </c>
      <c r="L110">
        <v>9</v>
      </c>
      <c r="M110" t="s">
        <v>17</v>
      </c>
      <c r="N110" t="s">
        <v>17</v>
      </c>
      <c r="O110" s="3">
        <v>2.7134850025177002</v>
      </c>
      <c r="P110" t="s">
        <v>17</v>
      </c>
      <c r="Q110">
        <v>46.90314146341462</v>
      </c>
      <c r="R110">
        <f t="shared" si="6"/>
        <v>3.1518911063414632</v>
      </c>
      <c r="U110">
        <v>2000</v>
      </c>
      <c r="W110">
        <v>3.1518911063414632</v>
      </c>
    </row>
    <row r="111" spans="1:23" x14ac:dyDescent="0.2">
      <c r="A111" t="s">
        <v>143</v>
      </c>
      <c r="B111" t="s">
        <v>180</v>
      </c>
      <c r="C111">
        <v>1972</v>
      </c>
      <c r="D111">
        <v>4</v>
      </c>
      <c r="E111">
        <v>10</v>
      </c>
      <c r="F111">
        <v>24.44</v>
      </c>
      <c r="J111">
        <v>2000</v>
      </c>
      <c r="K111">
        <v>4</v>
      </c>
      <c r="L111">
        <v>10</v>
      </c>
      <c r="M111" t="s">
        <v>17</v>
      </c>
      <c r="N111" t="s">
        <v>17</v>
      </c>
      <c r="O111" s="3">
        <v>2.5064237117767334</v>
      </c>
      <c r="P111" t="s">
        <v>17</v>
      </c>
      <c r="Q111">
        <v>44.948843902439016</v>
      </c>
      <c r="R111">
        <f t="shared" si="6"/>
        <v>3.0205623102439021</v>
      </c>
      <c r="U111">
        <v>2000</v>
      </c>
      <c r="W111">
        <v>3.0205623102439021</v>
      </c>
    </row>
    <row r="112" spans="1:23" x14ac:dyDescent="0.2">
      <c r="A112" t="s">
        <v>143</v>
      </c>
      <c r="B112" t="s">
        <v>180</v>
      </c>
      <c r="C112">
        <v>1972</v>
      </c>
      <c r="D112">
        <v>4</v>
      </c>
      <c r="E112">
        <v>11</v>
      </c>
      <c r="F112">
        <v>31.94</v>
      </c>
      <c r="J112">
        <v>2000</v>
      </c>
      <c r="K112">
        <v>4</v>
      </c>
      <c r="L112">
        <v>11</v>
      </c>
      <c r="M112" t="s">
        <v>17</v>
      </c>
      <c r="N112" t="s">
        <v>17</v>
      </c>
      <c r="O112" s="3">
        <v>2.5561144351959229</v>
      </c>
      <c r="P112" t="s">
        <v>17</v>
      </c>
      <c r="Q112">
        <v>43.172209756097566</v>
      </c>
      <c r="R112">
        <f t="shared" si="6"/>
        <v>2.9011724956097562</v>
      </c>
      <c r="U112">
        <v>2000</v>
      </c>
      <c r="W112">
        <v>2.9011724956097562</v>
      </c>
    </row>
    <row r="113" spans="1:23" x14ac:dyDescent="0.2">
      <c r="A113" t="s">
        <v>143</v>
      </c>
      <c r="B113" t="s">
        <v>180</v>
      </c>
      <c r="C113">
        <v>1972</v>
      </c>
      <c r="D113">
        <v>4</v>
      </c>
      <c r="E113">
        <v>12</v>
      </c>
      <c r="F113">
        <v>23.72</v>
      </c>
      <c r="J113">
        <v>2000</v>
      </c>
      <c r="K113">
        <v>4</v>
      </c>
      <c r="L113">
        <v>12</v>
      </c>
      <c r="M113" t="s">
        <v>17</v>
      </c>
      <c r="N113" t="s">
        <v>17</v>
      </c>
      <c r="O113" s="3">
        <v>2.3942701816558838</v>
      </c>
      <c r="P113" t="s">
        <v>17</v>
      </c>
      <c r="Q113">
        <v>39.263614634146343</v>
      </c>
      <c r="R113">
        <f t="shared" si="6"/>
        <v>2.6385149034146345</v>
      </c>
      <c r="U113">
        <v>2000</v>
      </c>
      <c r="W113">
        <v>2.6385149034146345</v>
      </c>
    </row>
    <row r="114" spans="1:23" x14ac:dyDescent="0.2">
      <c r="A114" t="s">
        <v>143</v>
      </c>
      <c r="B114" t="s">
        <v>180</v>
      </c>
      <c r="C114">
        <v>1972</v>
      </c>
      <c r="D114">
        <v>4</v>
      </c>
      <c r="E114">
        <v>13</v>
      </c>
      <c r="F114">
        <v>18.510000000000002</v>
      </c>
      <c r="J114">
        <v>2000</v>
      </c>
      <c r="K114">
        <v>4</v>
      </c>
      <c r="L114">
        <v>13</v>
      </c>
      <c r="M114" t="s">
        <v>17</v>
      </c>
      <c r="N114" t="s">
        <v>17</v>
      </c>
      <c r="O114" s="3">
        <v>2.9157044887542725</v>
      </c>
      <c r="P114" t="s">
        <v>17</v>
      </c>
      <c r="Q114">
        <v>38.55296097560975</v>
      </c>
      <c r="R114">
        <f t="shared" si="6"/>
        <v>2.5907589775609754</v>
      </c>
      <c r="U114">
        <v>2000</v>
      </c>
      <c r="W114">
        <v>2.5907589775609754</v>
      </c>
    </row>
    <row r="115" spans="1:23" x14ac:dyDescent="0.2">
      <c r="A115" t="s">
        <v>143</v>
      </c>
      <c r="B115" t="s">
        <v>180</v>
      </c>
      <c r="C115">
        <v>1972</v>
      </c>
      <c r="D115">
        <v>4</v>
      </c>
      <c r="E115">
        <v>14</v>
      </c>
      <c r="F115">
        <v>27.83</v>
      </c>
      <c r="J115">
        <v>2000</v>
      </c>
      <c r="K115">
        <v>4</v>
      </c>
      <c r="L115">
        <v>14</v>
      </c>
      <c r="M115" t="s">
        <v>17</v>
      </c>
      <c r="N115" t="s">
        <v>17</v>
      </c>
      <c r="O115" s="3">
        <v>2.699784517288208</v>
      </c>
      <c r="P115" t="s">
        <v>17</v>
      </c>
      <c r="Q115">
        <v>45.481834146341463</v>
      </c>
      <c r="R115">
        <f t="shared" si="6"/>
        <v>3.0563792546341464</v>
      </c>
      <c r="U115">
        <v>2000</v>
      </c>
      <c r="W115">
        <v>3.0563792546341464</v>
      </c>
    </row>
    <row r="116" spans="1:23" x14ac:dyDescent="0.2">
      <c r="A116" t="s">
        <v>143</v>
      </c>
      <c r="B116" t="s">
        <v>180</v>
      </c>
      <c r="C116">
        <v>1974</v>
      </c>
      <c r="D116">
        <v>1</v>
      </c>
      <c r="E116">
        <v>1</v>
      </c>
      <c r="F116">
        <v>15.972</v>
      </c>
      <c r="J116">
        <v>2001</v>
      </c>
      <c r="K116">
        <v>1</v>
      </c>
      <c r="L116">
        <v>1</v>
      </c>
      <c r="M116">
        <v>0.19869999999999999</v>
      </c>
      <c r="N116">
        <v>55</v>
      </c>
      <c r="O116">
        <v>1.7824994325637817</v>
      </c>
      <c r="P116">
        <f t="shared" ref="P116:P122" si="10">M116/N116</f>
        <v>3.6127272727272727E-3</v>
      </c>
      <c r="Q116">
        <v>19.883221707317073</v>
      </c>
      <c r="R116">
        <f t="shared" si="6"/>
        <v>1.3361524987317073</v>
      </c>
      <c r="T116">
        <v>3.6127272727272727E-3</v>
      </c>
      <c r="U116">
        <v>2001</v>
      </c>
      <c r="V116">
        <v>0.19869999999999999</v>
      </c>
      <c r="W116">
        <v>1.3361524987317073</v>
      </c>
    </row>
    <row r="117" spans="1:23" x14ac:dyDescent="0.2">
      <c r="A117" t="s">
        <v>143</v>
      </c>
      <c r="B117" t="s">
        <v>180</v>
      </c>
      <c r="C117">
        <v>1974</v>
      </c>
      <c r="D117">
        <v>1</v>
      </c>
      <c r="E117">
        <v>2</v>
      </c>
      <c r="F117">
        <v>18.149999999999999</v>
      </c>
      <c r="J117">
        <v>2001</v>
      </c>
      <c r="K117">
        <v>1</v>
      </c>
      <c r="L117">
        <v>2</v>
      </c>
      <c r="M117">
        <v>0.27033000000000001</v>
      </c>
      <c r="N117">
        <v>55</v>
      </c>
      <c r="O117">
        <v>1.7587274312973022</v>
      </c>
      <c r="P117">
        <f t="shared" si="10"/>
        <v>4.9150909090909098E-3</v>
      </c>
      <c r="Q117">
        <v>21.87656390243902</v>
      </c>
      <c r="R117">
        <f t="shared" si="6"/>
        <v>1.4701050942439022</v>
      </c>
      <c r="T117">
        <v>4.9150909090909098E-3</v>
      </c>
      <c r="U117">
        <v>2001</v>
      </c>
      <c r="V117">
        <v>0.27033000000000001</v>
      </c>
      <c r="W117">
        <v>1.4701050942439022</v>
      </c>
    </row>
    <row r="118" spans="1:23" x14ac:dyDescent="0.2">
      <c r="A118" t="s">
        <v>143</v>
      </c>
      <c r="B118" t="s">
        <v>180</v>
      </c>
      <c r="C118">
        <v>1974</v>
      </c>
      <c r="D118">
        <v>1</v>
      </c>
      <c r="E118">
        <v>3</v>
      </c>
      <c r="F118">
        <v>27.225000000000001</v>
      </c>
      <c r="J118">
        <v>2001</v>
      </c>
      <c r="K118">
        <v>1</v>
      </c>
      <c r="L118">
        <v>3</v>
      </c>
      <c r="M118">
        <v>0.30431000000000002</v>
      </c>
      <c r="N118">
        <v>55</v>
      </c>
      <c r="O118" s="4">
        <v>2.3739864826202393</v>
      </c>
      <c r="P118">
        <f t="shared" si="10"/>
        <v>5.5329090909090909E-3</v>
      </c>
      <c r="Q118">
        <v>28.553402926829278</v>
      </c>
      <c r="R118">
        <f t="shared" si="6"/>
        <v>1.9187886766829276</v>
      </c>
      <c r="T118">
        <v>5.5329090909090909E-3</v>
      </c>
      <c r="U118">
        <v>2001</v>
      </c>
      <c r="V118">
        <v>0.30431000000000002</v>
      </c>
      <c r="W118">
        <v>1.9187886766829276</v>
      </c>
    </row>
    <row r="119" spans="1:23" x14ac:dyDescent="0.2">
      <c r="A119" t="s">
        <v>143</v>
      </c>
      <c r="B119" t="s">
        <v>180</v>
      </c>
      <c r="C119">
        <v>1974</v>
      </c>
      <c r="D119">
        <v>1</v>
      </c>
      <c r="E119">
        <v>4</v>
      </c>
      <c r="F119">
        <v>35.573999999999998</v>
      </c>
      <c r="J119">
        <v>2001</v>
      </c>
      <c r="K119">
        <v>1</v>
      </c>
      <c r="L119">
        <v>4</v>
      </c>
      <c r="M119">
        <v>0.4204</v>
      </c>
      <c r="N119">
        <v>55</v>
      </c>
      <c r="O119" s="4">
        <v>2.3523025512695312</v>
      </c>
      <c r="P119">
        <f t="shared" si="10"/>
        <v>7.6436363636363637E-3</v>
      </c>
      <c r="Q119">
        <v>35.570901219512194</v>
      </c>
      <c r="R119">
        <f t="shared" si="6"/>
        <v>2.3903645619512197</v>
      </c>
      <c r="T119">
        <v>7.6436363636363637E-3</v>
      </c>
      <c r="U119">
        <v>2001</v>
      </c>
      <c r="V119">
        <v>0.4204</v>
      </c>
      <c r="W119">
        <v>2.3903645619512197</v>
      </c>
    </row>
    <row r="120" spans="1:23" x14ac:dyDescent="0.2">
      <c r="A120" t="s">
        <v>143</v>
      </c>
      <c r="B120" t="s">
        <v>180</v>
      </c>
      <c r="C120">
        <v>1974</v>
      </c>
      <c r="D120">
        <v>1</v>
      </c>
      <c r="E120">
        <v>5</v>
      </c>
      <c r="F120">
        <v>33.759</v>
      </c>
      <c r="J120">
        <v>2001</v>
      </c>
      <c r="K120">
        <v>1</v>
      </c>
      <c r="L120">
        <v>5</v>
      </c>
      <c r="M120">
        <v>0.29605999999999999</v>
      </c>
      <c r="N120">
        <v>55</v>
      </c>
      <c r="O120" s="4">
        <v>2.5509121417999268</v>
      </c>
      <c r="P120">
        <f t="shared" si="10"/>
        <v>5.382909090909091E-3</v>
      </c>
      <c r="Q120">
        <v>25.629393658536582</v>
      </c>
      <c r="R120">
        <f t="shared" si="6"/>
        <v>1.7222952538536584</v>
      </c>
      <c r="T120">
        <v>5.382909090909091E-3</v>
      </c>
      <c r="U120">
        <v>2001</v>
      </c>
      <c r="V120">
        <v>0.29605999999999999</v>
      </c>
      <c r="W120">
        <v>1.7222952538536584</v>
      </c>
    </row>
    <row r="121" spans="1:23" x14ac:dyDescent="0.2">
      <c r="A121" t="s">
        <v>143</v>
      </c>
      <c r="B121" t="s">
        <v>180</v>
      </c>
      <c r="C121">
        <v>1974</v>
      </c>
      <c r="D121">
        <v>1</v>
      </c>
      <c r="E121">
        <v>6</v>
      </c>
      <c r="F121">
        <v>35.332000000000001</v>
      </c>
      <c r="J121">
        <v>2001</v>
      </c>
      <c r="K121">
        <v>1</v>
      </c>
      <c r="L121">
        <v>6</v>
      </c>
      <c r="M121">
        <v>0.42513000000000001</v>
      </c>
      <c r="N121">
        <v>55</v>
      </c>
      <c r="O121" s="4">
        <v>2.5631973743438721</v>
      </c>
      <c r="P121">
        <f t="shared" si="10"/>
        <v>7.7296363636363639E-3</v>
      </c>
      <c r="Q121">
        <v>31.201000975609755</v>
      </c>
      <c r="R121">
        <f t="shared" si="6"/>
        <v>2.0967072655609758</v>
      </c>
      <c r="T121">
        <v>7.7296363636363639E-3</v>
      </c>
      <c r="U121">
        <v>2001</v>
      </c>
      <c r="V121">
        <v>0.42513000000000001</v>
      </c>
      <c r="W121">
        <v>2.0967072655609758</v>
      </c>
    </row>
    <row r="122" spans="1:23" x14ac:dyDescent="0.2">
      <c r="A122" t="s">
        <v>143</v>
      </c>
      <c r="B122" t="s">
        <v>180</v>
      </c>
      <c r="C122">
        <v>1974</v>
      </c>
      <c r="D122">
        <v>1</v>
      </c>
      <c r="E122">
        <v>7</v>
      </c>
      <c r="F122">
        <v>30.975999999999999</v>
      </c>
      <c r="J122">
        <v>2001</v>
      </c>
      <c r="K122">
        <v>1</v>
      </c>
      <c r="L122">
        <v>7</v>
      </c>
      <c r="M122">
        <v>0.36501</v>
      </c>
      <c r="N122">
        <v>55</v>
      </c>
      <c r="O122" s="4">
        <v>2.481614351272583</v>
      </c>
      <c r="P122">
        <f t="shared" si="10"/>
        <v>6.6365454545454549E-3</v>
      </c>
      <c r="Q122">
        <v>27.909476341463414</v>
      </c>
      <c r="R122">
        <f t="shared" si="6"/>
        <v>1.8755168101463418</v>
      </c>
      <c r="T122">
        <v>6.6365454545454549E-3</v>
      </c>
      <c r="U122">
        <v>2001</v>
      </c>
      <c r="V122">
        <v>0.36501</v>
      </c>
      <c r="W122">
        <v>1.8755168101463418</v>
      </c>
    </row>
    <row r="123" spans="1:23" x14ac:dyDescent="0.2">
      <c r="A123" t="s">
        <v>143</v>
      </c>
      <c r="B123" t="s">
        <v>180</v>
      </c>
      <c r="C123">
        <v>1974</v>
      </c>
      <c r="D123">
        <v>1</v>
      </c>
      <c r="E123">
        <v>8</v>
      </c>
      <c r="F123">
        <v>26.378</v>
      </c>
      <c r="J123">
        <v>2001</v>
      </c>
      <c r="K123">
        <v>1</v>
      </c>
      <c r="L123">
        <v>8</v>
      </c>
      <c r="M123" t="s">
        <v>17</v>
      </c>
      <c r="N123" t="s">
        <v>17</v>
      </c>
      <c r="O123">
        <v>2.3476989269256592</v>
      </c>
      <c r="P123" t="s">
        <v>17</v>
      </c>
      <c r="Q123">
        <v>19.838392682926827</v>
      </c>
      <c r="R123">
        <f t="shared" si="6"/>
        <v>1.3331399882926829</v>
      </c>
      <c r="U123">
        <v>2001</v>
      </c>
      <c r="W123">
        <v>1.3331399882926829</v>
      </c>
    </row>
    <row r="124" spans="1:23" x14ac:dyDescent="0.2">
      <c r="A124" t="s">
        <v>143</v>
      </c>
      <c r="B124" t="s">
        <v>180</v>
      </c>
      <c r="C124">
        <v>1974</v>
      </c>
      <c r="D124">
        <v>1</v>
      </c>
      <c r="E124">
        <v>9</v>
      </c>
      <c r="F124">
        <v>29.524000000000001</v>
      </c>
      <c r="J124">
        <v>2001</v>
      </c>
      <c r="K124">
        <v>1</v>
      </c>
      <c r="L124">
        <v>9</v>
      </c>
      <c r="M124" t="s">
        <v>17</v>
      </c>
      <c r="N124" t="s">
        <v>17</v>
      </c>
      <c r="O124">
        <v>2.4527723789215088</v>
      </c>
      <c r="P124" t="s">
        <v>17</v>
      </c>
      <c r="Q124">
        <v>28.347230731707313</v>
      </c>
      <c r="R124">
        <f t="shared" si="6"/>
        <v>1.9049339051707315</v>
      </c>
      <c r="U124">
        <v>2001</v>
      </c>
      <c r="W124">
        <v>1.9049339051707315</v>
      </c>
    </row>
    <row r="125" spans="1:23" x14ac:dyDescent="0.2">
      <c r="A125" t="s">
        <v>143</v>
      </c>
      <c r="B125" t="s">
        <v>180</v>
      </c>
      <c r="C125">
        <v>1974</v>
      </c>
      <c r="D125">
        <v>1</v>
      </c>
      <c r="E125">
        <v>10</v>
      </c>
      <c r="F125">
        <v>37.872999999999998</v>
      </c>
      <c r="J125">
        <v>2001</v>
      </c>
      <c r="K125">
        <v>1</v>
      </c>
      <c r="L125">
        <v>10</v>
      </c>
      <c r="M125" t="s">
        <v>17</v>
      </c>
      <c r="N125" t="s">
        <v>17</v>
      </c>
      <c r="O125">
        <v>2.1689982414245605</v>
      </c>
      <c r="P125" t="s">
        <v>17</v>
      </c>
      <c r="Q125">
        <v>32.425639024390243</v>
      </c>
      <c r="R125">
        <f t="shared" si="6"/>
        <v>2.1790029424390247</v>
      </c>
      <c r="U125">
        <v>2001</v>
      </c>
      <c r="W125">
        <v>2.1790029424390247</v>
      </c>
    </row>
    <row r="126" spans="1:23" x14ac:dyDescent="0.2">
      <c r="A126" t="s">
        <v>143</v>
      </c>
      <c r="B126" t="s">
        <v>180</v>
      </c>
      <c r="C126">
        <v>1974</v>
      </c>
      <c r="D126">
        <v>1</v>
      </c>
      <c r="E126">
        <v>11</v>
      </c>
      <c r="F126">
        <v>35.695</v>
      </c>
      <c r="J126">
        <v>2001</v>
      </c>
      <c r="K126">
        <v>1</v>
      </c>
      <c r="L126">
        <v>11</v>
      </c>
      <c r="M126" t="s">
        <v>17</v>
      </c>
      <c r="N126" t="s">
        <v>17</v>
      </c>
      <c r="O126">
        <v>2.2065331935882568</v>
      </c>
      <c r="P126" t="s">
        <v>17</v>
      </c>
      <c r="Q126">
        <v>37.237012195121949</v>
      </c>
      <c r="R126">
        <f t="shared" si="6"/>
        <v>2.5023272195121953</v>
      </c>
      <c r="U126">
        <v>2001</v>
      </c>
      <c r="W126">
        <v>2.5023272195121953</v>
      </c>
    </row>
    <row r="127" spans="1:23" x14ac:dyDescent="0.2">
      <c r="A127" t="s">
        <v>143</v>
      </c>
      <c r="B127" t="s">
        <v>180</v>
      </c>
      <c r="C127">
        <v>1974</v>
      </c>
      <c r="D127">
        <v>1</v>
      </c>
      <c r="E127">
        <v>12</v>
      </c>
      <c r="F127">
        <v>34.484999999999999</v>
      </c>
      <c r="J127">
        <v>2001</v>
      </c>
      <c r="K127">
        <v>1</v>
      </c>
      <c r="L127">
        <v>12</v>
      </c>
      <c r="M127" t="s">
        <v>17</v>
      </c>
      <c r="N127" t="s">
        <v>17</v>
      </c>
      <c r="O127">
        <v>2.3121898174285889</v>
      </c>
      <c r="P127" t="s">
        <v>17</v>
      </c>
      <c r="Q127">
        <v>29.996195121951214</v>
      </c>
      <c r="R127">
        <f t="shared" si="6"/>
        <v>2.015744312195122</v>
      </c>
      <c r="U127">
        <v>2001</v>
      </c>
      <c r="W127">
        <v>2.015744312195122</v>
      </c>
    </row>
    <row r="128" spans="1:23" x14ac:dyDescent="0.2">
      <c r="A128" t="s">
        <v>143</v>
      </c>
      <c r="B128" t="s">
        <v>180</v>
      </c>
      <c r="C128">
        <v>1974</v>
      </c>
      <c r="D128">
        <v>1</v>
      </c>
      <c r="E128">
        <v>13</v>
      </c>
      <c r="F128">
        <v>35.210999999999999</v>
      </c>
      <c r="J128">
        <v>2001</v>
      </c>
      <c r="K128">
        <v>1</v>
      </c>
      <c r="L128">
        <v>13</v>
      </c>
      <c r="M128" t="s">
        <v>17</v>
      </c>
      <c r="N128" t="s">
        <v>17</v>
      </c>
      <c r="O128">
        <v>2.2989346981048584</v>
      </c>
      <c r="P128" t="s">
        <v>17</v>
      </c>
      <c r="Q128">
        <v>36.221851707317079</v>
      </c>
      <c r="R128">
        <f t="shared" si="6"/>
        <v>2.4341084347317077</v>
      </c>
      <c r="U128">
        <v>2001</v>
      </c>
      <c r="W128">
        <v>2.4341084347317077</v>
      </c>
    </row>
    <row r="129" spans="1:23" x14ac:dyDescent="0.2">
      <c r="A129" t="s">
        <v>143</v>
      </c>
      <c r="B129" t="s">
        <v>180</v>
      </c>
      <c r="C129">
        <v>1974</v>
      </c>
      <c r="D129">
        <v>1</v>
      </c>
      <c r="E129">
        <v>14</v>
      </c>
      <c r="F129">
        <v>33.396000000000001</v>
      </c>
      <c r="J129">
        <v>2001</v>
      </c>
      <c r="K129">
        <v>1</v>
      </c>
      <c r="L129">
        <v>14</v>
      </c>
      <c r="M129" t="s">
        <v>17</v>
      </c>
      <c r="N129" t="s">
        <v>17</v>
      </c>
      <c r="O129">
        <v>2.1271746158599854</v>
      </c>
      <c r="P129" t="s">
        <v>17</v>
      </c>
      <c r="Q129">
        <v>30.624214634146334</v>
      </c>
      <c r="R129">
        <f t="shared" si="6"/>
        <v>2.0579472234146339</v>
      </c>
      <c r="U129">
        <v>2001</v>
      </c>
      <c r="W129">
        <v>2.0579472234146339</v>
      </c>
    </row>
    <row r="130" spans="1:23" x14ac:dyDescent="0.2">
      <c r="A130" t="s">
        <v>143</v>
      </c>
      <c r="B130" t="s">
        <v>180</v>
      </c>
      <c r="C130">
        <v>1974</v>
      </c>
      <c r="D130">
        <v>2</v>
      </c>
      <c r="E130">
        <v>1</v>
      </c>
      <c r="F130">
        <v>13.673</v>
      </c>
      <c r="J130">
        <v>2001</v>
      </c>
      <c r="K130">
        <v>2</v>
      </c>
      <c r="L130">
        <v>1</v>
      </c>
      <c r="M130">
        <v>0.21876000000000001</v>
      </c>
      <c r="N130">
        <v>55</v>
      </c>
      <c r="O130">
        <v>1.9059998989105225</v>
      </c>
      <c r="P130">
        <f t="shared" ref="P130:P136" si="11">M130/N130</f>
        <v>3.9774545454545453E-3</v>
      </c>
      <c r="Q130">
        <v>18.893264634146341</v>
      </c>
      <c r="R130">
        <f t="shared" si="6"/>
        <v>1.2696273834146341</v>
      </c>
      <c r="T130">
        <v>3.9774545454545453E-3</v>
      </c>
      <c r="U130">
        <v>2001</v>
      </c>
      <c r="V130">
        <v>0.21876000000000001</v>
      </c>
      <c r="W130">
        <v>1.2696273834146341</v>
      </c>
    </row>
    <row r="131" spans="1:23" x14ac:dyDescent="0.2">
      <c r="A131" t="s">
        <v>143</v>
      </c>
      <c r="B131" t="s">
        <v>180</v>
      </c>
      <c r="C131">
        <v>1974</v>
      </c>
      <c r="D131">
        <v>2</v>
      </c>
      <c r="E131">
        <v>2</v>
      </c>
      <c r="F131">
        <v>14.398999999999999</v>
      </c>
      <c r="J131">
        <v>2001</v>
      </c>
      <c r="K131">
        <v>2</v>
      </c>
      <c r="L131">
        <v>2</v>
      </c>
      <c r="M131">
        <v>0.42808000000000002</v>
      </c>
      <c r="N131">
        <v>55</v>
      </c>
      <c r="O131">
        <v>1.9390844106674194</v>
      </c>
      <c r="P131">
        <f t="shared" si="11"/>
        <v>7.7832727272727272E-3</v>
      </c>
      <c r="Q131">
        <v>29.814399999999996</v>
      </c>
      <c r="R131">
        <f t="shared" si="6"/>
        <v>2.0035276799999999</v>
      </c>
      <c r="T131">
        <v>7.7832727272727272E-3</v>
      </c>
      <c r="U131">
        <v>2001</v>
      </c>
      <c r="V131">
        <v>0.42808000000000002</v>
      </c>
      <c r="W131">
        <v>2.0035276799999999</v>
      </c>
    </row>
    <row r="132" spans="1:23" x14ac:dyDescent="0.2">
      <c r="A132" t="s">
        <v>143</v>
      </c>
      <c r="B132" t="s">
        <v>180</v>
      </c>
      <c r="C132">
        <v>1974</v>
      </c>
      <c r="D132">
        <v>2</v>
      </c>
      <c r="E132">
        <v>3</v>
      </c>
      <c r="F132">
        <v>23.716000000000001</v>
      </c>
      <c r="J132">
        <v>2001</v>
      </c>
      <c r="K132">
        <v>2</v>
      </c>
      <c r="L132">
        <v>3</v>
      </c>
      <c r="M132">
        <v>0.34223999999999999</v>
      </c>
      <c r="N132">
        <v>55</v>
      </c>
      <c r="O132" s="4">
        <v>2.3204684257507324</v>
      </c>
      <c r="P132">
        <f t="shared" si="11"/>
        <v>6.2225454545454546E-3</v>
      </c>
      <c r="Q132">
        <v>24.106033170731713</v>
      </c>
      <c r="R132">
        <f t="shared" si="6"/>
        <v>1.6199254290731713</v>
      </c>
      <c r="T132">
        <v>6.2225454545454546E-3</v>
      </c>
      <c r="U132">
        <v>2001</v>
      </c>
      <c r="V132">
        <v>0.34223999999999999</v>
      </c>
      <c r="W132">
        <v>1.6199254290731713</v>
      </c>
    </row>
    <row r="133" spans="1:23" x14ac:dyDescent="0.2">
      <c r="A133" t="s">
        <v>143</v>
      </c>
      <c r="B133" t="s">
        <v>180</v>
      </c>
      <c r="C133">
        <v>1974</v>
      </c>
      <c r="D133">
        <v>2</v>
      </c>
      <c r="E133">
        <v>4</v>
      </c>
      <c r="F133">
        <v>30.613</v>
      </c>
      <c r="J133">
        <v>2001</v>
      </c>
      <c r="K133">
        <v>2</v>
      </c>
      <c r="L133">
        <v>4</v>
      </c>
      <c r="M133">
        <v>0.29127999999999998</v>
      </c>
      <c r="N133">
        <v>55</v>
      </c>
      <c r="O133" s="4">
        <v>2.4736042022705078</v>
      </c>
      <c r="P133">
        <f t="shared" si="11"/>
        <v>5.2959999999999995E-3</v>
      </c>
      <c r="Q133">
        <v>23.036334146341463</v>
      </c>
      <c r="R133">
        <f t="shared" ref="R133:R196" si="12">Q133*60*1.12/1000</f>
        <v>1.5480416546341464</v>
      </c>
      <c r="T133">
        <v>5.2959999999999995E-3</v>
      </c>
      <c r="U133">
        <v>2001</v>
      </c>
      <c r="V133">
        <v>0.29127999999999998</v>
      </c>
      <c r="W133">
        <v>1.5480416546341464</v>
      </c>
    </row>
    <row r="134" spans="1:23" x14ac:dyDescent="0.2">
      <c r="A134" t="s">
        <v>143</v>
      </c>
      <c r="B134" t="s">
        <v>180</v>
      </c>
      <c r="C134">
        <v>1974</v>
      </c>
      <c r="D134">
        <v>2</v>
      </c>
      <c r="E134">
        <v>5</v>
      </c>
      <c r="F134">
        <v>32.186</v>
      </c>
      <c r="J134">
        <v>2001</v>
      </c>
      <c r="K134">
        <v>2</v>
      </c>
      <c r="L134">
        <v>5</v>
      </c>
      <c r="M134">
        <v>0.33574999999999999</v>
      </c>
      <c r="N134">
        <v>55</v>
      </c>
      <c r="O134" s="4">
        <v>2.4157588481903076</v>
      </c>
      <c r="P134">
        <f t="shared" si="11"/>
        <v>6.1045454545454545E-3</v>
      </c>
      <c r="Q134">
        <v>28.604842682926833</v>
      </c>
      <c r="R134">
        <f t="shared" si="12"/>
        <v>1.9222454282926833</v>
      </c>
      <c r="T134">
        <v>6.1045454545454545E-3</v>
      </c>
      <c r="U134">
        <v>2001</v>
      </c>
      <c r="V134">
        <v>0.33574999999999999</v>
      </c>
      <c r="W134">
        <v>1.9222454282926833</v>
      </c>
    </row>
    <row r="135" spans="1:23" x14ac:dyDescent="0.2">
      <c r="A135" t="s">
        <v>143</v>
      </c>
      <c r="B135" t="s">
        <v>180</v>
      </c>
      <c r="C135">
        <v>1974</v>
      </c>
      <c r="D135">
        <v>2</v>
      </c>
      <c r="E135">
        <v>6</v>
      </c>
      <c r="F135">
        <v>28.797999999999998</v>
      </c>
      <c r="J135">
        <v>2001</v>
      </c>
      <c r="K135">
        <v>2</v>
      </c>
      <c r="L135">
        <v>6</v>
      </c>
      <c r="M135">
        <v>0.23104</v>
      </c>
      <c r="N135">
        <v>55</v>
      </c>
      <c r="O135" s="4">
        <v>2.7410228252410889</v>
      </c>
      <c r="P135">
        <f t="shared" si="11"/>
        <v>4.2007272727272726E-3</v>
      </c>
      <c r="Q135">
        <v>20.63787804878049</v>
      </c>
      <c r="R135">
        <f t="shared" si="12"/>
        <v>1.3868654048780491</v>
      </c>
      <c r="T135">
        <v>4.2007272727272726E-3</v>
      </c>
      <c r="U135">
        <v>2001</v>
      </c>
      <c r="V135">
        <v>0.23104</v>
      </c>
      <c r="W135">
        <v>1.3868654048780491</v>
      </c>
    </row>
    <row r="136" spans="1:23" x14ac:dyDescent="0.2">
      <c r="A136" t="s">
        <v>143</v>
      </c>
      <c r="B136" t="s">
        <v>180</v>
      </c>
      <c r="C136">
        <v>1974</v>
      </c>
      <c r="D136">
        <v>2</v>
      </c>
      <c r="E136">
        <v>7</v>
      </c>
      <c r="F136">
        <v>25.773</v>
      </c>
      <c r="J136">
        <v>2001</v>
      </c>
      <c r="K136">
        <v>2</v>
      </c>
      <c r="L136">
        <v>7</v>
      </c>
      <c r="M136">
        <v>0.10492</v>
      </c>
      <c r="N136">
        <v>55</v>
      </c>
      <c r="O136" s="4">
        <v>2.506397008895874</v>
      </c>
      <c r="P136">
        <f t="shared" si="11"/>
        <v>1.9076363636363635E-3</v>
      </c>
      <c r="Q136">
        <v>8.4038926829268288</v>
      </c>
      <c r="R136">
        <f t="shared" si="12"/>
        <v>0.56474158829268295</v>
      </c>
      <c r="T136">
        <v>1.9076363636363635E-3</v>
      </c>
      <c r="U136">
        <v>2001</v>
      </c>
      <c r="V136">
        <v>0.10492</v>
      </c>
      <c r="W136">
        <v>0.56474158829268295</v>
      </c>
    </row>
    <row r="137" spans="1:23" x14ac:dyDescent="0.2">
      <c r="A137" t="s">
        <v>143</v>
      </c>
      <c r="B137" t="s">
        <v>180</v>
      </c>
      <c r="C137">
        <v>1974</v>
      </c>
      <c r="D137">
        <v>2</v>
      </c>
      <c r="E137">
        <v>8</v>
      </c>
      <c r="F137">
        <v>22.748000000000001</v>
      </c>
      <c r="J137">
        <v>2001</v>
      </c>
      <c r="K137">
        <v>2</v>
      </c>
      <c r="L137">
        <v>8</v>
      </c>
      <c r="M137" t="s">
        <v>17</v>
      </c>
      <c r="N137" t="s">
        <v>17</v>
      </c>
      <c r="O137">
        <v>2.5476338863372803</v>
      </c>
      <c r="P137" t="s">
        <v>17</v>
      </c>
      <c r="Q137">
        <v>22.72397707317073</v>
      </c>
      <c r="R137">
        <f t="shared" si="12"/>
        <v>1.5270512593170733</v>
      </c>
      <c r="U137">
        <v>2001</v>
      </c>
      <c r="W137">
        <v>1.5270512593170733</v>
      </c>
    </row>
    <row r="138" spans="1:23" x14ac:dyDescent="0.2">
      <c r="A138" t="s">
        <v>143</v>
      </c>
      <c r="B138" t="s">
        <v>180</v>
      </c>
      <c r="C138">
        <v>1974</v>
      </c>
      <c r="D138">
        <v>2</v>
      </c>
      <c r="E138">
        <v>9</v>
      </c>
      <c r="F138">
        <v>34.122</v>
      </c>
      <c r="J138">
        <v>2001</v>
      </c>
      <c r="K138">
        <v>2</v>
      </c>
      <c r="L138">
        <v>9</v>
      </c>
      <c r="M138" t="s">
        <v>17</v>
      </c>
      <c r="N138" t="s">
        <v>17</v>
      </c>
      <c r="O138">
        <v>2.4127006530761719</v>
      </c>
      <c r="P138" t="s">
        <v>17</v>
      </c>
      <c r="Q138">
        <v>18.427208048780486</v>
      </c>
      <c r="R138">
        <f t="shared" si="12"/>
        <v>1.2383083808780488</v>
      </c>
      <c r="U138">
        <v>2001</v>
      </c>
      <c r="W138">
        <v>1.2383083808780488</v>
      </c>
    </row>
    <row r="139" spans="1:23" x14ac:dyDescent="0.2">
      <c r="A139" t="s">
        <v>143</v>
      </c>
      <c r="B139" t="s">
        <v>180</v>
      </c>
      <c r="C139">
        <v>1974</v>
      </c>
      <c r="D139">
        <v>2</v>
      </c>
      <c r="E139">
        <v>10</v>
      </c>
      <c r="F139">
        <v>31.823</v>
      </c>
      <c r="J139">
        <v>2001</v>
      </c>
      <c r="K139">
        <v>2</v>
      </c>
      <c r="L139">
        <v>10</v>
      </c>
      <c r="M139" t="s">
        <v>17</v>
      </c>
      <c r="N139" t="s">
        <v>17</v>
      </c>
      <c r="O139">
        <v>2.2262308597564697</v>
      </c>
      <c r="P139" t="s">
        <v>17</v>
      </c>
      <c r="Q139">
        <v>29.120273170731707</v>
      </c>
      <c r="R139">
        <f t="shared" si="12"/>
        <v>1.9568823570731708</v>
      </c>
      <c r="U139">
        <v>2001</v>
      </c>
      <c r="W139">
        <v>1.9568823570731708</v>
      </c>
    </row>
    <row r="140" spans="1:23" x14ac:dyDescent="0.2">
      <c r="A140" t="s">
        <v>143</v>
      </c>
      <c r="B140" t="s">
        <v>180</v>
      </c>
      <c r="C140">
        <v>1974</v>
      </c>
      <c r="D140">
        <v>2</v>
      </c>
      <c r="E140">
        <v>11</v>
      </c>
      <c r="F140">
        <v>35.453000000000003</v>
      </c>
      <c r="J140">
        <v>2001</v>
      </c>
      <c r="K140">
        <v>2</v>
      </c>
      <c r="L140">
        <v>11</v>
      </c>
      <c r="M140" t="s">
        <v>17</v>
      </c>
      <c r="N140" t="s">
        <v>17</v>
      </c>
      <c r="O140">
        <v>2.1784656047821045</v>
      </c>
      <c r="P140" t="s">
        <v>17</v>
      </c>
      <c r="Q140">
        <v>32.68056536585366</v>
      </c>
      <c r="R140">
        <f t="shared" si="12"/>
        <v>2.196133992585366</v>
      </c>
      <c r="U140">
        <v>2001</v>
      </c>
      <c r="W140">
        <v>2.196133992585366</v>
      </c>
    </row>
    <row r="141" spans="1:23" x14ac:dyDescent="0.2">
      <c r="A141" t="s">
        <v>143</v>
      </c>
      <c r="B141" t="s">
        <v>180</v>
      </c>
      <c r="C141">
        <v>1974</v>
      </c>
      <c r="D141">
        <v>2</v>
      </c>
      <c r="E141">
        <v>12</v>
      </c>
      <c r="F141">
        <v>31.218</v>
      </c>
      <c r="J141">
        <v>2001</v>
      </c>
      <c r="K141">
        <v>2</v>
      </c>
      <c r="L141">
        <v>12</v>
      </c>
      <c r="M141" t="s">
        <v>17</v>
      </c>
      <c r="N141" t="s">
        <v>17</v>
      </c>
      <c r="O141">
        <v>2.3331050872802734</v>
      </c>
      <c r="P141" t="s">
        <v>17</v>
      </c>
      <c r="Q141">
        <v>15.798202682926826</v>
      </c>
      <c r="R141">
        <f t="shared" si="12"/>
        <v>1.061639220292683</v>
      </c>
      <c r="U141">
        <v>2001</v>
      </c>
      <c r="W141">
        <v>1.061639220292683</v>
      </c>
    </row>
    <row r="142" spans="1:23" x14ac:dyDescent="0.2">
      <c r="A142" t="s">
        <v>143</v>
      </c>
      <c r="B142" t="s">
        <v>180</v>
      </c>
      <c r="C142">
        <v>1974</v>
      </c>
      <c r="D142">
        <v>2</v>
      </c>
      <c r="E142">
        <v>13</v>
      </c>
      <c r="F142">
        <v>29.161000000000001</v>
      </c>
      <c r="J142">
        <v>2001</v>
      </c>
      <c r="K142">
        <v>2</v>
      </c>
      <c r="L142">
        <v>13</v>
      </c>
      <c r="M142" t="s">
        <v>17</v>
      </c>
      <c r="N142" t="s">
        <v>17</v>
      </c>
      <c r="O142">
        <v>2.5702559947967529</v>
      </c>
      <c r="P142" t="s">
        <v>17</v>
      </c>
      <c r="Q142">
        <v>26.150608536585363</v>
      </c>
      <c r="R142">
        <f t="shared" si="12"/>
        <v>1.7573208936585365</v>
      </c>
      <c r="U142">
        <v>2001</v>
      </c>
      <c r="W142">
        <v>1.7573208936585365</v>
      </c>
    </row>
    <row r="143" spans="1:23" x14ac:dyDescent="0.2">
      <c r="A143" t="s">
        <v>143</v>
      </c>
      <c r="B143" t="s">
        <v>180</v>
      </c>
      <c r="C143">
        <v>1974</v>
      </c>
      <c r="D143">
        <v>2</v>
      </c>
      <c r="E143">
        <v>14</v>
      </c>
      <c r="F143">
        <v>33.759</v>
      </c>
      <c r="J143">
        <v>2001</v>
      </c>
      <c r="K143">
        <v>2</v>
      </c>
      <c r="L143">
        <v>14</v>
      </c>
      <c r="M143" t="s">
        <v>17</v>
      </c>
      <c r="N143" t="s">
        <v>17</v>
      </c>
      <c r="O143">
        <v>2.3002283573150635</v>
      </c>
      <c r="P143" t="s">
        <v>17</v>
      </c>
      <c r="Q143">
        <v>26.02975609756097</v>
      </c>
      <c r="R143">
        <f t="shared" si="12"/>
        <v>1.7491996097560976</v>
      </c>
      <c r="U143">
        <v>2001</v>
      </c>
      <c r="W143">
        <v>1.7491996097560976</v>
      </c>
    </row>
    <row r="144" spans="1:23" x14ac:dyDescent="0.2">
      <c r="A144" t="s">
        <v>143</v>
      </c>
      <c r="B144" t="s">
        <v>180</v>
      </c>
      <c r="C144">
        <v>1974</v>
      </c>
      <c r="D144">
        <v>3</v>
      </c>
      <c r="E144">
        <v>1</v>
      </c>
      <c r="F144">
        <v>18.997</v>
      </c>
      <c r="J144">
        <v>2001</v>
      </c>
      <c r="K144">
        <v>3</v>
      </c>
      <c r="L144">
        <v>1</v>
      </c>
      <c r="M144">
        <v>0.19403999999999999</v>
      </c>
      <c r="N144">
        <v>55</v>
      </c>
      <c r="O144">
        <v>2.5285003185272217</v>
      </c>
      <c r="P144">
        <f t="shared" ref="P144:P150" si="13">M144/N144</f>
        <v>3.5279999999999999E-3</v>
      </c>
      <c r="Q144">
        <v>16.250004878048777</v>
      </c>
      <c r="R144">
        <f t="shared" si="12"/>
        <v>1.092000327804878</v>
      </c>
      <c r="T144">
        <v>3.5279999999999999E-3</v>
      </c>
      <c r="U144">
        <v>2001</v>
      </c>
      <c r="V144">
        <v>0.19403999999999999</v>
      </c>
      <c r="W144">
        <v>1.092000327804878</v>
      </c>
    </row>
    <row r="145" spans="1:23" x14ac:dyDescent="0.2">
      <c r="A145" t="s">
        <v>143</v>
      </c>
      <c r="B145" t="s">
        <v>180</v>
      </c>
      <c r="C145">
        <v>1974</v>
      </c>
      <c r="D145">
        <v>3</v>
      </c>
      <c r="E145">
        <v>2</v>
      </c>
      <c r="F145">
        <v>15.851000000000001</v>
      </c>
      <c r="J145">
        <v>2001</v>
      </c>
      <c r="K145">
        <v>3</v>
      </c>
      <c r="L145">
        <v>2</v>
      </c>
      <c r="M145">
        <v>0.38422000000000001</v>
      </c>
      <c r="N145">
        <v>55</v>
      </c>
      <c r="O145">
        <v>1.8582679033279419</v>
      </c>
      <c r="P145">
        <f t="shared" si="13"/>
        <v>6.9858181818181816E-3</v>
      </c>
      <c r="Q145">
        <v>28.708341951219509</v>
      </c>
      <c r="R145">
        <f t="shared" si="12"/>
        <v>1.9292005791219513</v>
      </c>
      <c r="T145">
        <v>6.9858181818181816E-3</v>
      </c>
      <c r="U145">
        <v>2001</v>
      </c>
      <c r="V145">
        <v>0.38422000000000001</v>
      </c>
      <c r="W145">
        <v>1.9292005791219513</v>
      </c>
    </row>
    <row r="146" spans="1:23" x14ac:dyDescent="0.2">
      <c r="A146" t="s">
        <v>143</v>
      </c>
      <c r="B146" t="s">
        <v>180</v>
      </c>
      <c r="C146">
        <v>1974</v>
      </c>
      <c r="D146">
        <v>3</v>
      </c>
      <c r="E146">
        <v>3</v>
      </c>
      <c r="F146">
        <v>24.079000000000001</v>
      </c>
      <c r="J146">
        <v>2001</v>
      </c>
      <c r="K146">
        <v>3</v>
      </c>
      <c r="L146">
        <v>3</v>
      </c>
      <c r="M146">
        <v>0.19603000000000001</v>
      </c>
      <c r="N146">
        <v>55</v>
      </c>
      <c r="O146" s="4">
        <v>2.7043232917785645</v>
      </c>
      <c r="P146">
        <f t="shared" si="13"/>
        <v>3.5641818181818183E-3</v>
      </c>
      <c r="Q146">
        <v>15.166671219512192</v>
      </c>
      <c r="R146">
        <f t="shared" si="12"/>
        <v>1.0192003059512194</v>
      </c>
      <c r="T146">
        <v>3.5641818181818183E-3</v>
      </c>
      <c r="U146">
        <v>2001</v>
      </c>
      <c r="V146">
        <v>0.19603000000000001</v>
      </c>
      <c r="W146">
        <v>1.0192003059512194</v>
      </c>
    </row>
    <row r="147" spans="1:23" x14ac:dyDescent="0.2">
      <c r="A147" t="s">
        <v>143</v>
      </c>
      <c r="B147" t="s">
        <v>180</v>
      </c>
      <c r="C147">
        <v>1974</v>
      </c>
      <c r="D147">
        <v>3</v>
      </c>
      <c r="E147">
        <v>4</v>
      </c>
      <c r="F147">
        <v>34.847999999999999</v>
      </c>
      <c r="J147">
        <v>2001</v>
      </c>
      <c r="K147">
        <v>3</v>
      </c>
      <c r="L147">
        <v>4</v>
      </c>
      <c r="M147">
        <v>0.27284000000000003</v>
      </c>
      <c r="N147">
        <v>55</v>
      </c>
      <c r="O147" s="4">
        <v>2.4195446968078613</v>
      </c>
      <c r="P147">
        <f t="shared" si="13"/>
        <v>4.9607272727272729E-3</v>
      </c>
      <c r="Q147">
        <v>21.548919512195127</v>
      </c>
      <c r="R147">
        <f t="shared" si="12"/>
        <v>1.4480873912195127</v>
      </c>
      <c r="T147">
        <v>4.9607272727272729E-3</v>
      </c>
      <c r="U147">
        <v>2001</v>
      </c>
      <c r="V147">
        <v>0.27284000000000003</v>
      </c>
      <c r="W147">
        <v>1.4480873912195127</v>
      </c>
    </row>
    <row r="148" spans="1:23" x14ac:dyDescent="0.2">
      <c r="A148" t="s">
        <v>143</v>
      </c>
      <c r="B148" t="s">
        <v>180</v>
      </c>
      <c r="C148">
        <v>1974</v>
      </c>
      <c r="D148">
        <v>3</v>
      </c>
      <c r="E148">
        <v>5</v>
      </c>
      <c r="F148">
        <v>28.677</v>
      </c>
      <c r="J148">
        <v>2001</v>
      </c>
      <c r="K148">
        <v>3</v>
      </c>
      <c r="L148">
        <v>5</v>
      </c>
      <c r="M148">
        <v>0.37007000000000001</v>
      </c>
      <c r="N148">
        <v>55</v>
      </c>
      <c r="O148" s="4">
        <v>2.4616053104400635</v>
      </c>
      <c r="P148">
        <f t="shared" si="13"/>
        <v>6.7285454545454549E-3</v>
      </c>
      <c r="Q148">
        <v>31.616857317073176</v>
      </c>
      <c r="R148">
        <f t="shared" si="12"/>
        <v>2.1246528117073176</v>
      </c>
      <c r="T148">
        <v>6.7285454545454549E-3</v>
      </c>
      <c r="U148">
        <v>2001</v>
      </c>
      <c r="V148">
        <v>0.37007000000000001</v>
      </c>
      <c r="W148">
        <v>2.1246528117073176</v>
      </c>
    </row>
    <row r="149" spans="1:23" x14ac:dyDescent="0.2">
      <c r="A149" t="s">
        <v>143</v>
      </c>
      <c r="B149" t="s">
        <v>180</v>
      </c>
      <c r="C149">
        <v>1974</v>
      </c>
      <c r="D149">
        <v>3</v>
      </c>
      <c r="E149">
        <v>6</v>
      </c>
      <c r="F149">
        <v>28.677</v>
      </c>
      <c r="J149">
        <v>2001</v>
      </c>
      <c r="K149">
        <v>3</v>
      </c>
      <c r="L149">
        <v>6</v>
      </c>
      <c r="M149">
        <v>0.29607</v>
      </c>
      <c r="N149">
        <v>55</v>
      </c>
      <c r="O149" s="4">
        <v>2.7018177509307861</v>
      </c>
      <c r="P149">
        <f t="shared" si="13"/>
        <v>5.3830909090909094E-3</v>
      </c>
      <c r="Q149">
        <v>26.41958268292683</v>
      </c>
      <c r="R149">
        <f t="shared" si="12"/>
        <v>1.7753959562926831</v>
      </c>
      <c r="T149">
        <v>5.3830909090909094E-3</v>
      </c>
      <c r="U149">
        <v>2001</v>
      </c>
      <c r="V149">
        <v>0.29607</v>
      </c>
      <c r="W149">
        <v>1.7753959562926831</v>
      </c>
    </row>
    <row r="150" spans="1:23" x14ac:dyDescent="0.2">
      <c r="A150" t="s">
        <v>143</v>
      </c>
      <c r="B150" t="s">
        <v>180</v>
      </c>
      <c r="C150">
        <v>1974</v>
      </c>
      <c r="D150">
        <v>3</v>
      </c>
      <c r="E150">
        <v>7</v>
      </c>
      <c r="F150">
        <v>26.257000000000001</v>
      </c>
      <c r="J150">
        <v>2001</v>
      </c>
      <c r="K150">
        <v>3</v>
      </c>
      <c r="L150">
        <v>7</v>
      </c>
      <c r="M150">
        <v>0.32894000000000001</v>
      </c>
      <c r="N150">
        <v>55</v>
      </c>
      <c r="O150" s="4">
        <v>2.7302510738372803</v>
      </c>
      <c r="P150">
        <f t="shared" si="13"/>
        <v>5.980727272727273E-3</v>
      </c>
      <c r="Q150">
        <v>20.339775365853662</v>
      </c>
      <c r="R150">
        <f t="shared" si="12"/>
        <v>1.3668329045853662</v>
      </c>
      <c r="T150">
        <v>5.980727272727273E-3</v>
      </c>
      <c r="U150">
        <v>2001</v>
      </c>
      <c r="V150">
        <v>0.32894000000000001</v>
      </c>
      <c r="W150">
        <v>1.3668329045853662</v>
      </c>
    </row>
    <row r="151" spans="1:23" x14ac:dyDescent="0.2">
      <c r="A151" t="s">
        <v>143</v>
      </c>
      <c r="B151" t="s">
        <v>180</v>
      </c>
      <c r="C151">
        <v>1974</v>
      </c>
      <c r="D151">
        <v>3</v>
      </c>
      <c r="E151">
        <v>8</v>
      </c>
      <c r="F151">
        <v>22.748000000000001</v>
      </c>
      <c r="J151">
        <v>2001</v>
      </c>
      <c r="K151">
        <v>3</v>
      </c>
      <c r="L151">
        <v>8</v>
      </c>
      <c r="M151" t="s">
        <v>17</v>
      </c>
      <c r="N151" t="s">
        <v>17</v>
      </c>
      <c r="O151">
        <v>2.2809088230133057</v>
      </c>
      <c r="P151" t="s">
        <v>17</v>
      </c>
      <c r="Q151">
        <v>23.426780487804873</v>
      </c>
      <c r="R151">
        <f t="shared" si="12"/>
        <v>1.5742796487804875</v>
      </c>
      <c r="U151">
        <v>2001</v>
      </c>
      <c r="W151">
        <v>1.5742796487804875</v>
      </c>
    </row>
    <row r="152" spans="1:23" x14ac:dyDescent="0.2">
      <c r="A152" t="s">
        <v>143</v>
      </c>
      <c r="B152" t="s">
        <v>180</v>
      </c>
      <c r="C152">
        <v>1974</v>
      </c>
      <c r="D152">
        <v>3</v>
      </c>
      <c r="E152">
        <v>9</v>
      </c>
      <c r="F152">
        <v>30.007999999999999</v>
      </c>
      <c r="J152">
        <v>2001</v>
      </c>
      <c r="K152">
        <v>3</v>
      </c>
      <c r="L152">
        <v>9</v>
      </c>
      <c r="M152" t="s">
        <v>17</v>
      </c>
      <c r="N152" t="s">
        <v>17</v>
      </c>
      <c r="O152">
        <v>2.4612185955047607</v>
      </c>
      <c r="P152" t="s">
        <v>17</v>
      </c>
      <c r="Q152">
        <v>28.938271463414633</v>
      </c>
      <c r="R152">
        <f t="shared" si="12"/>
        <v>1.9446518423414634</v>
      </c>
      <c r="U152">
        <v>2001</v>
      </c>
      <c r="W152">
        <v>1.9446518423414634</v>
      </c>
    </row>
    <row r="153" spans="1:23" x14ac:dyDescent="0.2">
      <c r="A153" t="s">
        <v>143</v>
      </c>
      <c r="B153" t="s">
        <v>180</v>
      </c>
      <c r="C153">
        <v>1974</v>
      </c>
      <c r="D153">
        <v>3</v>
      </c>
      <c r="E153">
        <v>10</v>
      </c>
      <c r="F153">
        <v>35.695</v>
      </c>
      <c r="J153">
        <v>2001</v>
      </c>
      <c r="K153">
        <v>3</v>
      </c>
      <c r="L153">
        <v>10</v>
      </c>
      <c r="M153" t="s">
        <v>17</v>
      </c>
      <c r="N153" t="s">
        <v>17</v>
      </c>
      <c r="O153">
        <v>2.4558348655700684</v>
      </c>
      <c r="P153" t="s">
        <v>17</v>
      </c>
      <c r="Q153">
        <v>30.098454878048777</v>
      </c>
      <c r="R153">
        <f t="shared" si="12"/>
        <v>2.0226161678048782</v>
      </c>
      <c r="U153">
        <v>2001</v>
      </c>
      <c r="W153">
        <v>2.0226161678048782</v>
      </c>
    </row>
    <row r="154" spans="1:23" x14ac:dyDescent="0.2">
      <c r="A154" t="s">
        <v>143</v>
      </c>
      <c r="B154" t="s">
        <v>180</v>
      </c>
      <c r="C154">
        <v>1974</v>
      </c>
      <c r="D154">
        <v>3</v>
      </c>
      <c r="E154">
        <v>11</v>
      </c>
      <c r="F154">
        <v>30.855</v>
      </c>
      <c r="J154">
        <v>2001</v>
      </c>
      <c r="K154">
        <v>3</v>
      </c>
      <c r="L154">
        <v>11</v>
      </c>
      <c r="M154" t="s">
        <v>17</v>
      </c>
      <c r="N154" t="s">
        <v>17</v>
      </c>
      <c r="O154">
        <v>2.6301701068878174</v>
      </c>
      <c r="P154" t="s">
        <v>17</v>
      </c>
      <c r="Q154">
        <v>27.263897073170725</v>
      </c>
      <c r="R154">
        <f t="shared" si="12"/>
        <v>1.8321338833170731</v>
      </c>
      <c r="U154">
        <v>2001</v>
      </c>
      <c r="W154">
        <v>1.8321338833170731</v>
      </c>
    </row>
    <row r="155" spans="1:23" x14ac:dyDescent="0.2">
      <c r="A155" t="s">
        <v>143</v>
      </c>
      <c r="B155" t="s">
        <v>180</v>
      </c>
      <c r="C155">
        <v>1974</v>
      </c>
      <c r="D155">
        <v>3</v>
      </c>
      <c r="E155">
        <v>12</v>
      </c>
      <c r="F155">
        <v>26.861999999999998</v>
      </c>
      <c r="J155">
        <v>2001</v>
      </c>
      <c r="K155">
        <v>3</v>
      </c>
      <c r="L155">
        <v>12</v>
      </c>
      <c r="M155" t="s">
        <v>17</v>
      </c>
      <c r="N155" t="s">
        <v>17</v>
      </c>
      <c r="O155">
        <v>2.0152280330657959</v>
      </c>
      <c r="P155" t="s">
        <v>17</v>
      </c>
      <c r="Q155">
        <v>34.807361707317071</v>
      </c>
      <c r="R155">
        <f t="shared" si="12"/>
        <v>2.3390547067317069</v>
      </c>
      <c r="U155">
        <v>2001</v>
      </c>
      <c r="W155">
        <v>2.3390547067317069</v>
      </c>
    </row>
    <row r="156" spans="1:23" x14ac:dyDescent="0.2">
      <c r="A156" t="s">
        <v>143</v>
      </c>
      <c r="B156" t="s">
        <v>180</v>
      </c>
      <c r="C156">
        <v>1974</v>
      </c>
      <c r="D156">
        <v>3</v>
      </c>
      <c r="E156">
        <v>13</v>
      </c>
      <c r="F156">
        <v>25.047000000000001</v>
      </c>
      <c r="J156">
        <v>2001</v>
      </c>
      <c r="K156">
        <v>3</v>
      </c>
      <c r="L156">
        <v>13</v>
      </c>
      <c r="M156" t="s">
        <v>17</v>
      </c>
      <c r="N156" t="s">
        <v>17</v>
      </c>
      <c r="O156">
        <v>2.5533089637756348</v>
      </c>
      <c r="P156" t="s">
        <v>17</v>
      </c>
      <c r="Q156">
        <v>29.746639999999996</v>
      </c>
      <c r="R156">
        <f t="shared" si="12"/>
        <v>1.9989742079999999</v>
      </c>
      <c r="U156">
        <v>2001</v>
      </c>
      <c r="W156">
        <v>1.9989742079999999</v>
      </c>
    </row>
    <row r="157" spans="1:23" x14ac:dyDescent="0.2">
      <c r="A157" t="s">
        <v>143</v>
      </c>
      <c r="B157" t="s">
        <v>180</v>
      </c>
      <c r="C157">
        <v>1974</v>
      </c>
      <c r="D157">
        <v>3</v>
      </c>
      <c r="E157">
        <v>14</v>
      </c>
      <c r="F157">
        <v>30.25</v>
      </c>
      <c r="J157">
        <v>2001</v>
      </c>
      <c r="K157">
        <v>3</v>
      </c>
      <c r="L157">
        <v>14</v>
      </c>
      <c r="M157" t="s">
        <v>17</v>
      </c>
      <c r="N157" t="s">
        <v>17</v>
      </c>
      <c r="O157">
        <v>2.283851146697998</v>
      </c>
      <c r="P157" t="s">
        <v>17</v>
      </c>
      <c r="Q157">
        <v>28.185061219512193</v>
      </c>
      <c r="R157">
        <f t="shared" si="12"/>
        <v>1.8940361139512194</v>
      </c>
      <c r="U157">
        <v>2001</v>
      </c>
      <c r="W157">
        <v>1.8940361139512194</v>
      </c>
    </row>
    <row r="158" spans="1:23" x14ac:dyDescent="0.2">
      <c r="A158" t="s">
        <v>143</v>
      </c>
      <c r="B158" t="s">
        <v>180</v>
      </c>
      <c r="C158">
        <v>1974</v>
      </c>
      <c r="D158">
        <v>4</v>
      </c>
      <c r="E158">
        <v>1</v>
      </c>
      <c r="F158">
        <v>19.602</v>
      </c>
      <c r="J158">
        <v>2001</v>
      </c>
      <c r="K158">
        <v>4</v>
      </c>
      <c r="L158">
        <v>1</v>
      </c>
      <c r="M158">
        <v>0.22944999999999999</v>
      </c>
      <c r="N158">
        <v>55</v>
      </c>
      <c r="O158">
        <v>2.2555255889892578</v>
      </c>
      <c r="P158">
        <f t="shared" ref="P158:P164" si="14">M158/N158</f>
        <v>4.1718181818181819E-3</v>
      </c>
      <c r="Q158">
        <v>19.632427073170735</v>
      </c>
      <c r="R158">
        <f t="shared" si="12"/>
        <v>1.3192990993170737</v>
      </c>
      <c r="T158">
        <v>4.1718181818181819E-3</v>
      </c>
      <c r="U158">
        <v>2001</v>
      </c>
      <c r="V158">
        <v>0.22944999999999999</v>
      </c>
      <c r="W158">
        <v>1.3192990993170737</v>
      </c>
    </row>
    <row r="159" spans="1:23" x14ac:dyDescent="0.2">
      <c r="A159" t="s">
        <v>143</v>
      </c>
      <c r="B159" t="s">
        <v>180</v>
      </c>
      <c r="C159">
        <v>1974</v>
      </c>
      <c r="D159">
        <v>4</v>
      </c>
      <c r="E159">
        <v>2</v>
      </c>
      <c r="F159">
        <v>17.786999999999999</v>
      </c>
      <c r="J159">
        <v>2001</v>
      </c>
      <c r="K159">
        <v>4</v>
      </c>
      <c r="L159">
        <v>2</v>
      </c>
      <c r="M159">
        <v>0.29524</v>
      </c>
      <c r="N159">
        <v>55</v>
      </c>
      <c r="O159">
        <v>2.0128376483917236</v>
      </c>
      <c r="P159">
        <f t="shared" si="14"/>
        <v>5.3680000000000004E-3</v>
      </c>
      <c r="Q159">
        <v>29.689415853658538</v>
      </c>
      <c r="R159">
        <f t="shared" si="12"/>
        <v>1.9951287453658539</v>
      </c>
      <c r="T159">
        <v>5.3680000000000004E-3</v>
      </c>
      <c r="U159">
        <v>2001</v>
      </c>
      <c r="V159">
        <v>0.29524</v>
      </c>
      <c r="W159">
        <v>1.9951287453658539</v>
      </c>
    </row>
    <row r="160" spans="1:23" x14ac:dyDescent="0.2">
      <c r="A160" t="s">
        <v>143</v>
      </c>
      <c r="B160" t="s">
        <v>180</v>
      </c>
      <c r="C160">
        <v>1974</v>
      </c>
      <c r="D160">
        <v>4</v>
      </c>
      <c r="E160">
        <v>3</v>
      </c>
      <c r="F160">
        <v>33.154000000000003</v>
      </c>
      <c r="J160">
        <v>2001</v>
      </c>
      <c r="K160">
        <v>4</v>
      </c>
      <c r="L160">
        <v>3</v>
      </c>
      <c r="M160">
        <v>0.23227</v>
      </c>
      <c r="N160">
        <v>55</v>
      </c>
      <c r="O160" s="4">
        <v>2.4653749465942383</v>
      </c>
      <c r="P160">
        <f t="shared" si="14"/>
        <v>4.223090909090909E-3</v>
      </c>
      <c r="Q160" s="135" t="s">
        <v>17</v>
      </c>
      <c r="R160" s="135" t="s">
        <v>370</v>
      </c>
      <c r="S160" s="135"/>
      <c r="T160">
        <v>4.223090909090909E-3</v>
      </c>
      <c r="U160">
        <v>2001</v>
      </c>
      <c r="V160">
        <v>0.23227</v>
      </c>
    </row>
    <row r="161" spans="1:23" x14ac:dyDescent="0.2">
      <c r="A161" t="s">
        <v>143</v>
      </c>
      <c r="B161" t="s">
        <v>180</v>
      </c>
      <c r="C161">
        <v>1974</v>
      </c>
      <c r="D161">
        <v>4</v>
      </c>
      <c r="E161">
        <v>4</v>
      </c>
      <c r="F161">
        <v>29.402999999999999</v>
      </c>
      <c r="J161">
        <v>2001</v>
      </c>
      <c r="K161">
        <v>4</v>
      </c>
      <c r="L161">
        <v>4</v>
      </c>
      <c r="M161">
        <v>0.25584000000000001</v>
      </c>
      <c r="N161">
        <v>55</v>
      </c>
      <c r="O161" s="4">
        <v>2.4275298118591309</v>
      </c>
      <c r="P161">
        <f t="shared" si="14"/>
        <v>4.6516363636363639E-3</v>
      </c>
      <c r="Q161">
        <v>29.718544390243906</v>
      </c>
      <c r="R161">
        <f t="shared" si="12"/>
        <v>1.9970861830243907</v>
      </c>
      <c r="T161">
        <v>4.6516363636363639E-3</v>
      </c>
      <c r="U161">
        <v>2001</v>
      </c>
      <c r="V161">
        <v>0.25584000000000001</v>
      </c>
      <c r="W161">
        <v>1.9970861830243907</v>
      </c>
    </row>
    <row r="162" spans="1:23" x14ac:dyDescent="0.2">
      <c r="A162" t="s">
        <v>143</v>
      </c>
      <c r="B162" t="s">
        <v>180</v>
      </c>
      <c r="C162">
        <v>1974</v>
      </c>
      <c r="D162">
        <v>4</v>
      </c>
      <c r="E162">
        <v>5</v>
      </c>
      <c r="F162">
        <v>26.62</v>
      </c>
      <c r="J162">
        <v>2001</v>
      </c>
      <c r="K162">
        <v>4</v>
      </c>
      <c r="L162">
        <v>5</v>
      </c>
      <c r="M162">
        <v>0.30593999999999999</v>
      </c>
      <c r="N162">
        <v>55</v>
      </c>
      <c r="O162" s="4">
        <v>2.6154611110687256</v>
      </c>
      <c r="P162">
        <f t="shared" si="14"/>
        <v>5.5625454545454546E-3</v>
      </c>
      <c r="Q162">
        <v>25.895269024390245</v>
      </c>
      <c r="R162">
        <f t="shared" si="12"/>
        <v>1.7401620784390248</v>
      </c>
      <c r="T162">
        <v>5.5625454545454546E-3</v>
      </c>
      <c r="U162">
        <v>2001</v>
      </c>
      <c r="V162">
        <v>0.30593999999999999</v>
      </c>
      <c r="W162">
        <v>1.7401620784390248</v>
      </c>
    </row>
    <row r="163" spans="1:23" x14ac:dyDescent="0.2">
      <c r="A163" t="s">
        <v>143</v>
      </c>
      <c r="B163" t="s">
        <v>180</v>
      </c>
      <c r="C163">
        <v>1974</v>
      </c>
      <c r="D163">
        <v>4</v>
      </c>
      <c r="E163">
        <v>6</v>
      </c>
      <c r="F163">
        <v>25.773</v>
      </c>
      <c r="J163">
        <v>2001</v>
      </c>
      <c r="K163">
        <v>4</v>
      </c>
      <c r="L163">
        <v>6</v>
      </c>
      <c r="M163">
        <v>0.19993</v>
      </c>
      <c r="N163">
        <v>55</v>
      </c>
      <c r="O163" s="4">
        <v>2.5392673015594482</v>
      </c>
      <c r="P163">
        <f t="shared" si="14"/>
        <v>3.635090909090909E-3</v>
      </c>
      <c r="Q163">
        <v>24.542341463414637</v>
      </c>
      <c r="R163">
        <f t="shared" si="12"/>
        <v>1.6492453463414638</v>
      </c>
      <c r="T163">
        <v>3.635090909090909E-3</v>
      </c>
      <c r="U163">
        <v>2001</v>
      </c>
      <c r="V163">
        <v>0.19993</v>
      </c>
      <c r="W163">
        <v>1.6492453463414638</v>
      </c>
    </row>
    <row r="164" spans="1:23" x14ac:dyDescent="0.2">
      <c r="A164" t="s">
        <v>143</v>
      </c>
      <c r="B164" t="s">
        <v>180</v>
      </c>
      <c r="C164">
        <v>1974</v>
      </c>
      <c r="D164">
        <v>4</v>
      </c>
      <c r="E164">
        <v>7</v>
      </c>
      <c r="F164">
        <v>28.193000000000001</v>
      </c>
      <c r="J164">
        <v>2001</v>
      </c>
      <c r="K164">
        <v>4</v>
      </c>
      <c r="L164">
        <v>7</v>
      </c>
      <c r="M164">
        <v>0.29831999999999997</v>
      </c>
      <c r="N164">
        <v>55</v>
      </c>
      <c r="O164" s="4">
        <v>2.6466310024261475</v>
      </c>
      <c r="P164">
        <f t="shared" si="14"/>
        <v>5.4239999999999991E-3</v>
      </c>
      <c r="Q164">
        <v>28.004299024390242</v>
      </c>
      <c r="R164">
        <f t="shared" si="12"/>
        <v>1.8818888944390244</v>
      </c>
      <c r="T164">
        <v>5.4239999999999991E-3</v>
      </c>
      <c r="U164">
        <v>2001</v>
      </c>
      <c r="V164">
        <v>0.29831999999999997</v>
      </c>
      <c r="W164">
        <v>1.8818888944390244</v>
      </c>
    </row>
    <row r="165" spans="1:23" x14ac:dyDescent="0.2">
      <c r="A165" t="s">
        <v>143</v>
      </c>
      <c r="B165" t="s">
        <v>180</v>
      </c>
      <c r="C165">
        <v>1974</v>
      </c>
      <c r="D165">
        <v>4</v>
      </c>
      <c r="E165">
        <v>8</v>
      </c>
      <c r="F165">
        <v>25.047000000000001</v>
      </c>
      <c r="J165">
        <v>2001</v>
      </c>
      <c r="K165">
        <v>4</v>
      </c>
      <c r="L165">
        <v>8</v>
      </c>
      <c r="M165" t="s">
        <v>17</v>
      </c>
      <c r="N165" t="s">
        <v>17</v>
      </c>
      <c r="O165">
        <v>2.3297531604766846</v>
      </c>
      <c r="P165" t="s">
        <v>17</v>
      </c>
      <c r="Q165">
        <v>23.21916219512195</v>
      </c>
      <c r="R165">
        <f t="shared" si="12"/>
        <v>1.5603276995121951</v>
      </c>
      <c r="U165">
        <v>2001</v>
      </c>
      <c r="W165">
        <v>1.5603276995121951</v>
      </c>
    </row>
    <row r="166" spans="1:23" x14ac:dyDescent="0.2">
      <c r="A166" t="s">
        <v>143</v>
      </c>
      <c r="B166" t="s">
        <v>180</v>
      </c>
      <c r="C166">
        <v>1974</v>
      </c>
      <c r="D166">
        <v>4</v>
      </c>
      <c r="E166">
        <v>9</v>
      </c>
      <c r="F166">
        <v>33.637999999999998</v>
      </c>
      <c r="J166">
        <v>2001</v>
      </c>
      <c r="K166">
        <v>4</v>
      </c>
      <c r="L166">
        <v>9</v>
      </c>
      <c r="M166" t="s">
        <v>17</v>
      </c>
      <c r="N166" t="s">
        <v>17</v>
      </c>
      <c r="O166">
        <v>2.316577672958374</v>
      </c>
      <c r="P166" t="s">
        <v>17</v>
      </c>
      <c r="Q166">
        <v>24.570230487804874</v>
      </c>
      <c r="R166">
        <f t="shared" si="12"/>
        <v>1.6511194887804879</v>
      </c>
      <c r="U166">
        <v>2001</v>
      </c>
      <c r="W166">
        <v>1.6511194887804879</v>
      </c>
    </row>
    <row r="167" spans="1:23" x14ac:dyDescent="0.2">
      <c r="A167" t="s">
        <v>143</v>
      </c>
      <c r="B167" t="s">
        <v>180</v>
      </c>
      <c r="C167">
        <v>1974</v>
      </c>
      <c r="D167">
        <v>4</v>
      </c>
      <c r="E167">
        <v>10</v>
      </c>
      <c r="F167">
        <v>29.524000000000001</v>
      </c>
      <c r="J167">
        <v>2001</v>
      </c>
      <c r="K167">
        <v>4</v>
      </c>
      <c r="L167">
        <v>10</v>
      </c>
      <c r="M167" t="s">
        <v>17</v>
      </c>
      <c r="N167" t="s">
        <v>17</v>
      </c>
      <c r="O167">
        <v>2.2817764282226562</v>
      </c>
      <c r="P167" t="s">
        <v>17</v>
      </c>
      <c r="Q167">
        <v>33.918424878048775</v>
      </c>
      <c r="R167">
        <f t="shared" si="12"/>
        <v>2.279318151804878</v>
      </c>
      <c r="U167">
        <v>2001</v>
      </c>
      <c r="W167">
        <v>2.279318151804878</v>
      </c>
    </row>
    <row r="168" spans="1:23" x14ac:dyDescent="0.2">
      <c r="A168" t="s">
        <v>143</v>
      </c>
      <c r="B168" t="s">
        <v>180</v>
      </c>
      <c r="C168">
        <v>1974</v>
      </c>
      <c r="D168">
        <v>4</v>
      </c>
      <c r="E168">
        <v>11</v>
      </c>
      <c r="F168">
        <v>35.090000000000003</v>
      </c>
      <c r="J168">
        <v>2001</v>
      </c>
      <c r="K168">
        <v>4</v>
      </c>
      <c r="L168">
        <v>11</v>
      </c>
      <c r="M168" t="s">
        <v>17</v>
      </c>
      <c r="N168" t="s">
        <v>17</v>
      </c>
      <c r="O168">
        <v>2.2143385410308838</v>
      </c>
      <c r="P168" t="s">
        <v>17</v>
      </c>
      <c r="Q168">
        <v>29.326858536585359</v>
      </c>
      <c r="R168">
        <f t="shared" si="12"/>
        <v>1.9707648936585362</v>
      </c>
      <c r="U168">
        <v>2001</v>
      </c>
      <c r="W168">
        <v>1.9707648936585362</v>
      </c>
    </row>
    <row r="169" spans="1:23" x14ac:dyDescent="0.2">
      <c r="A169" t="s">
        <v>143</v>
      </c>
      <c r="B169" t="s">
        <v>180</v>
      </c>
      <c r="C169">
        <v>1974</v>
      </c>
      <c r="D169">
        <v>4</v>
      </c>
      <c r="E169">
        <v>12</v>
      </c>
      <c r="F169">
        <v>30.734000000000002</v>
      </c>
      <c r="J169">
        <v>2001</v>
      </c>
      <c r="K169">
        <v>4</v>
      </c>
      <c r="L169">
        <v>12</v>
      </c>
      <c r="M169" t="s">
        <v>17</v>
      </c>
      <c r="N169" t="s">
        <v>17</v>
      </c>
      <c r="O169">
        <v>2.4478564262390137</v>
      </c>
      <c r="P169" t="s">
        <v>17</v>
      </c>
      <c r="Q169">
        <v>27.877868780487802</v>
      </c>
      <c r="R169">
        <f t="shared" si="12"/>
        <v>1.8733927820487803</v>
      </c>
      <c r="U169">
        <v>2001</v>
      </c>
      <c r="W169">
        <v>1.8733927820487803</v>
      </c>
    </row>
    <row r="170" spans="1:23" x14ac:dyDescent="0.2">
      <c r="A170" t="s">
        <v>143</v>
      </c>
      <c r="B170" t="s">
        <v>180</v>
      </c>
      <c r="C170">
        <v>1974</v>
      </c>
      <c r="D170">
        <v>4</v>
      </c>
      <c r="E170">
        <v>13</v>
      </c>
      <c r="F170">
        <v>27.103999999999999</v>
      </c>
      <c r="J170">
        <v>2001</v>
      </c>
      <c r="K170">
        <v>4</v>
      </c>
      <c r="L170">
        <v>13</v>
      </c>
      <c r="M170" t="s">
        <v>17</v>
      </c>
      <c r="N170" t="s">
        <v>17</v>
      </c>
      <c r="O170">
        <v>2.3527202606201172</v>
      </c>
      <c r="P170" t="s">
        <v>17</v>
      </c>
      <c r="Q170">
        <v>27.858036585365848</v>
      </c>
      <c r="R170">
        <f t="shared" si="12"/>
        <v>1.8720600585365852</v>
      </c>
      <c r="U170">
        <v>2001</v>
      </c>
      <c r="W170">
        <v>1.8720600585365852</v>
      </c>
    </row>
    <row r="171" spans="1:23" x14ac:dyDescent="0.2">
      <c r="A171" t="s">
        <v>143</v>
      </c>
      <c r="B171" t="s">
        <v>180</v>
      </c>
      <c r="C171">
        <v>1974</v>
      </c>
      <c r="D171">
        <v>4</v>
      </c>
      <c r="E171">
        <v>14</v>
      </c>
      <c r="F171">
        <v>30.370999999999999</v>
      </c>
      <c r="J171">
        <v>2001</v>
      </c>
      <c r="K171">
        <v>4</v>
      </c>
      <c r="L171">
        <v>14</v>
      </c>
      <c r="M171" t="s">
        <v>17</v>
      </c>
      <c r="N171" t="s">
        <v>17</v>
      </c>
      <c r="O171">
        <v>2.1864137649536133</v>
      </c>
      <c r="P171" t="s">
        <v>17</v>
      </c>
      <c r="Q171">
        <v>29.40783999999999</v>
      </c>
      <c r="R171">
        <f t="shared" si="12"/>
        <v>1.9762068479999997</v>
      </c>
      <c r="U171">
        <v>2001</v>
      </c>
      <c r="W171">
        <v>1.9762068479999997</v>
      </c>
    </row>
    <row r="172" spans="1:23" x14ac:dyDescent="0.2">
      <c r="A172" t="s">
        <v>143</v>
      </c>
      <c r="B172" t="s">
        <v>181</v>
      </c>
      <c r="C172">
        <v>1975</v>
      </c>
      <c r="D172">
        <v>1</v>
      </c>
      <c r="E172">
        <v>1</v>
      </c>
      <c r="F172">
        <v>23.353000000000002</v>
      </c>
      <c r="J172">
        <v>2002</v>
      </c>
      <c r="K172">
        <v>1</v>
      </c>
      <c r="L172">
        <v>1</v>
      </c>
      <c r="M172">
        <v>0.26109851200000006</v>
      </c>
      <c r="N172">
        <v>74</v>
      </c>
      <c r="O172">
        <v>1.9719483852386475</v>
      </c>
      <c r="P172">
        <f t="shared" ref="P172:P178" si="15">M172/N172</f>
        <v>3.5283582702702711E-3</v>
      </c>
      <c r="Q172">
        <v>31.45055609756098</v>
      </c>
      <c r="R172">
        <f t="shared" si="12"/>
        <v>2.1134773697560982</v>
      </c>
      <c r="T172">
        <v>3.5283582702702711E-3</v>
      </c>
      <c r="U172">
        <v>2002</v>
      </c>
      <c r="V172">
        <v>0.26109851200000006</v>
      </c>
      <c r="W172">
        <v>2.1134773697560982</v>
      </c>
    </row>
    <row r="173" spans="1:23" x14ac:dyDescent="0.2">
      <c r="A173" t="s">
        <v>143</v>
      </c>
      <c r="B173" t="s">
        <v>181</v>
      </c>
      <c r="C173">
        <v>1975</v>
      </c>
      <c r="D173">
        <v>1</v>
      </c>
      <c r="E173">
        <v>2</v>
      </c>
      <c r="F173">
        <v>24.442</v>
      </c>
      <c r="J173">
        <v>2002</v>
      </c>
      <c r="K173">
        <v>1</v>
      </c>
      <c r="L173">
        <v>2</v>
      </c>
      <c r="M173">
        <v>0.14172793200000006</v>
      </c>
      <c r="N173">
        <v>74</v>
      </c>
      <c r="O173">
        <v>1.8746379613876343</v>
      </c>
      <c r="P173">
        <f t="shared" si="15"/>
        <v>1.9152423243243252E-3</v>
      </c>
      <c r="Q173">
        <v>32.356432926829264</v>
      </c>
      <c r="R173">
        <f t="shared" si="12"/>
        <v>2.1743522926829271</v>
      </c>
      <c r="T173">
        <v>1.9152423243243252E-3</v>
      </c>
      <c r="U173">
        <v>2002</v>
      </c>
      <c r="V173">
        <v>0.14172793200000006</v>
      </c>
      <c r="W173">
        <v>2.1743522926829271</v>
      </c>
    </row>
    <row r="174" spans="1:23" x14ac:dyDescent="0.2">
      <c r="A174" t="s">
        <v>143</v>
      </c>
      <c r="B174" t="s">
        <v>181</v>
      </c>
      <c r="C174">
        <v>1975</v>
      </c>
      <c r="D174">
        <v>1</v>
      </c>
      <c r="E174">
        <v>3</v>
      </c>
      <c r="F174">
        <v>33.033000000000001</v>
      </c>
      <c r="J174">
        <v>2002</v>
      </c>
      <c r="K174">
        <v>1</v>
      </c>
      <c r="L174">
        <v>3</v>
      </c>
      <c r="M174">
        <v>0.50835934799999993</v>
      </c>
      <c r="N174">
        <v>74</v>
      </c>
      <c r="O174">
        <v>1.9373047351837158</v>
      </c>
      <c r="P174">
        <f t="shared" si="15"/>
        <v>6.8697209189189177E-3</v>
      </c>
      <c r="Q174">
        <v>52.871392682926803</v>
      </c>
      <c r="R174">
        <f t="shared" si="12"/>
        <v>3.5529575882926814</v>
      </c>
      <c r="T174">
        <v>6.8697209189189177E-3</v>
      </c>
      <c r="U174">
        <v>2002</v>
      </c>
      <c r="V174">
        <v>0.50835934799999993</v>
      </c>
      <c r="W174">
        <v>3.5529575882926814</v>
      </c>
    </row>
    <row r="175" spans="1:23" x14ac:dyDescent="0.2">
      <c r="A175" t="s">
        <v>143</v>
      </c>
      <c r="B175" t="s">
        <v>181</v>
      </c>
      <c r="C175">
        <v>1975</v>
      </c>
      <c r="D175">
        <v>1</v>
      </c>
      <c r="E175">
        <v>4</v>
      </c>
      <c r="F175">
        <v>34.969000000000001</v>
      </c>
      <c r="J175">
        <v>2002</v>
      </c>
      <c r="K175">
        <v>1</v>
      </c>
      <c r="L175">
        <v>4</v>
      </c>
      <c r="M175">
        <v>0.30345230799999995</v>
      </c>
      <c r="N175">
        <v>74</v>
      </c>
      <c r="O175">
        <v>2.0914719104766846</v>
      </c>
      <c r="P175">
        <f t="shared" si="15"/>
        <v>4.1007068648648646E-3</v>
      </c>
      <c r="Q175">
        <v>43.183365365853668</v>
      </c>
      <c r="R175">
        <f t="shared" si="12"/>
        <v>2.9019221525853669</v>
      </c>
      <c r="T175">
        <v>4.1007068648648646E-3</v>
      </c>
      <c r="U175">
        <v>2002</v>
      </c>
      <c r="V175">
        <v>0.30345230799999995</v>
      </c>
      <c r="W175">
        <v>2.9019221525853669</v>
      </c>
    </row>
    <row r="176" spans="1:23" x14ac:dyDescent="0.2">
      <c r="A176" t="s">
        <v>143</v>
      </c>
      <c r="B176" t="s">
        <v>181</v>
      </c>
      <c r="C176">
        <v>1975</v>
      </c>
      <c r="D176">
        <v>1</v>
      </c>
      <c r="E176">
        <v>5</v>
      </c>
      <c r="F176">
        <v>41.624000000000002</v>
      </c>
      <c r="J176">
        <v>2002</v>
      </c>
      <c r="K176">
        <v>1</v>
      </c>
      <c r="L176">
        <v>5</v>
      </c>
      <c r="M176">
        <v>0.32084494800000002</v>
      </c>
      <c r="N176">
        <v>74</v>
      </c>
      <c r="O176">
        <v>2.5064704418182373</v>
      </c>
      <c r="P176">
        <f t="shared" si="15"/>
        <v>4.3357425405405412E-3</v>
      </c>
      <c r="Q176">
        <v>41.637693658536591</v>
      </c>
      <c r="R176">
        <f t="shared" si="12"/>
        <v>2.798053013853659</v>
      </c>
      <c r="T176">
        <v>4.3357425405405412E-3</v>
      </c>
      <c r="U176">
        <v>2002</v>
      </c>
      <c r="V176">
        <v>0.32084494800000002</v>
      </c>
      <c r="W176">
        <v>2.798053013853659</v>
      </c>
    </row>
    <row r="177" spans="1:23" x14ac:dyDescent="0.2">
      <c r="A177" t="s">
        <v>143</v>
      </c>
      <c r="B177" t="s">
        <v>181</v>
      </c>
      <c r="C177">
        <v>1975</v>
      </c>
      <c r="D177">
        <v>1</v>
      </c>
      <c r="E177">
        <v>6</v>
      </c>
      <c r="F177">
        <v>53.119</v>
      </c>
      <c r="J177">
        <v>2002</v>
      </c>
      <c r="K177">
        <v>1</v>
      </c>
      <c r="L177">
        <v>6</v>
      </c>
      <c r="M177">
        <v>0.57200553999999992</v>
      </c>
      <c r="N177">
        <v>74</v>
      </c>
      <c r="O177">
        <v>2.5266757011413574</v>
      </c>
      <c r="P177">
        <f t="shared" si="15"/>
        <v>7.7298045945945939E-3</v>
      </c>
      <c r="Q177">
        <v>45.524184146341469</v>
      </c>
      <c r="R177">
        <f t="shared" si="12"/>
        <v>3.0592251746341472</v>
      </c>
      <c r="T177">
        <v>7.7298045945945939E-3</v>
      </c>
      <c r="U177">
        <v>2002</v>
      </c>
      <c r="V177">
        <v>0.57200553999999992</v>
      </c>
      <c r="W177">
        <v>3.0592251746341472</v>
      </c>
    </row>
    <row r="178" spans="1:23" x14ac:dyDescent="0.2">
      <c r="A178" t="s">
        <v>143</v>
      </c>
      <c r="B178" t="s">
        <v>181</v>
      </c>
      <c r="C178">
        <v>1975</v>
      </c>
      <c r="D178">
        <v>1</v>
      </c>
      <c r="E178">
        <v>7</v>
      </c>
      <c r="F178">
        <v>47.552999999999997</v>
      </c>
      <c r="J178">
        <v>2002</v>
      </c>
      <c r="K178">
        <v>1</v>
      </c>
      <c r="L178">
        <v>7</v>
      </c>
      <c r="M178">
        <v>0.369082348</v>
      </c>
      <c r="N178">
        <v>74</v>
      </c>
      <c r="O178">
        <v>2.6303417682647705</v>
      </c>
      <c r="P178">
        <f t="shared" si="15"/>
        <v>4.9875992972972976E-3</v>
      </c>
      <c r="Q178">
        <v>45.760311219512204</v>
      </c>
      <c r="R178">
        <f t="shared" si="12"/>
        <v>3.0750929139512206</v>
      </c>
      <c r="T178">
        <v>4.9875992972972976E-3</v>
      </c>
      <c r="U178">
        <v>2002</v>
      </c>
      <c r="V178">
        <v>0.369082348</v>
      </c>
      <c r="W178">
        <v>3.0750929139512206</v>
      </c>
    </row>
    <row r="179" spans="1:23" x14ac:dyDescent="0.2">
      <c r="A179" t="s">
        <v>143</v>
      </c>
      <c r="B179" t="s">
        <v>181</v>
      </c>
      <c r="C179">
        <v>1975</v>
      </c>
      <c r="D179">
        <v>1</v>
      </c>
      <c r="E179">
        <v>8</v>
      </c>
      <c r="F179">
        <v>49.368000000000002</v>
      </c>
      <c r="J179">
        <v>2002</v>
      </c>
      <c r="K179">
        <v>1</v>
      </c>
      <c r="L179">
        <v>8</v>
      </c>
      <c r="M179" t="s">
        <v>17</v>
      </c>
      <c r="N179" t="s">
        <v>17</v>
      </c>
      <c r="O179">
        <v>2.5030362606048584</v>
      </c>
      <c r="P179" t="s">
        <v>17</v>
      </c>
      <c r="Q179">
        <v>26.663146829268289</v>
      </c>
      <c r="R179">
        <f t="shared" si="12"/>
        <v>1.7917634669268294</v>
      </c>
      <c r="U179">
        <v>2002</v>
      </c>
      <c r="W179">
        <v>1.7917634669268294</v>
      </c>
    </row>
    <row r="180" spans="1:23" x14ac:dyDescent="0.2">
      <c r="A180" t="s">
        <v>143</v>
      </c>
      <c r="B180" t="s">
        <v>181</v>
      </c>
      <c r="C180">
        <v>1975</v>
      </c>
      <c r="D180">
        <v>1</v>
      </c>
      <c r="E180">
        <v>9</v>
      </c>
      <c r="F180">
        <v>43.680999999999997</v>
      </c>
      <c r="J180">
        <v>2002</v>
      </c>
      <c r="K180">
        <v>1</v>
      </c>
      <c r="L180">
        <v>9</v>
      </c>
      <c r="M180" t="s">
        <v>17</v>
      </c>
      <c r="N180" t="s">
        <v>17</v>
      </c>
      <c r="O180">
        <v>2.5487105846405029</v>
      </c>
      <c r="P180" t="s">
        <v>17</v>
      </c>
      <c r="Q180">
        <v>40.70475414634145</v>
      </c>
      <c r="R180">
        <f t="shared" si="12"/>
        <v>2.735359478634146</v>
      </c>
      <c r="U180">
        <v>2002</v>
      </c>
      <c r="W180">
        <v>2.735359478634146</v>
      </c>
    </row>
    <row r="181" spans="1:23" x14ac:dyDescent="0.2">
      <c r="A181" t="s">
        <v>143</v>
      </c>
      <c r="B181" t="s">
        <v>181</v>
      </c>
      <c r="C181">
        <v>1975</v>
      </c>
      <c r="D181">
        <v>1</v>
      </c>
      <c r="E181">
        <v>10</v>
      </c>
      <c r="F181">
        <v>42.591999999999999</v>
      </c>
      <c r="J181">
        <v>2002</v>
      </c>
      <c r="K181">
        <v>1</v>
      </c>
      <c r="L181">
        <v>10</v>
      </c>
      <c r="M181" t="s">
        <v>17</v>
      </c>
      <c r="N181" t="s">
        <v>17</v>
      </c>
      <c r="O181">
        <v>2.5033195018768311</v>
      </c>
      <c r="P181" t="s">
        <v>17</v>
      </c>
      <c r="Q181">
        <v>48.08274390243902</v>
      </c>
      <c r="R181">
        <f t="shared" si="12"/>
        <v>3.2311603902439026</v>
      </c>
      <c r="U181">
        <v>2002</v>
      </c>
      <c r="W181">
        <v>3.2311603902439026</v>
      </c>
    </row>
    <row r="182" spans="1:23" x14ac:dyDescent="0.2">
      <c r="A182" t="s">
        <v>143</v>
      </c>
      <c r="B182" t="s">
        <v>181</v>
      </c>
      <c r="C182">
        <v>1975</v>
      </c>
      <c r="D182">
        <v>1</v>
      </c>
      <c r="E182">
        <v>11</v>
      </c>
      <c r="F182">
        <v>49.005000000000003</v>
      </c>
      <c r="J182">
        <v>2002</v>
      </c>
      <c r="K182">
        <v>1</v>
      </c>
      <c r="L182">
        <v>11</v>
      </c>
      <c r="M182" t="s">
        <v>17</v>
      </c>
      <c r="N182" t="s">
        <v>17</v>
      </c>
      <c r="O182">
        <v>2.6516683101654053</v>
      </c>
      <c r="P182" t="s">
        <v>17</v>
      </c>
      <c r="Q182">
        <v>49.755259024390242</v>
      </c>
      <c r="R182">
        <f t="shared" si="12"/>
        <v>3.3435534064390247</v>
      </c>
      <c r="U182">
        <v>2002</v>
      </c>
      <c r="W182">
        <v>3.3435534064390247</v>
      </c>
    </row>
    <row r="183" spans="1:23" x14ac:dyDescent="0.2">
      <c r="A183" t="s">
        <v>143</v>
      </c>
      <c r="B183" t="s">
        <v>181</v>
      </c>
      <c r="C183">
        <v>1975</v>
      </c>
      <c r="D183">
        <v>1</v>
      </c>
      <c r="E183">
        <v>12</v>
      </c>
      <c r="F183">
        <v>45.253999999999998</v>
      </c>
      <c r="J183">
        <v>2002</v>
      </c>
      <c r="K183">
        <v>1</v>
      </c>
      <c r="L183">
        <v>12</v>
      </c>
      <c r="M183" t="s">
        <v>17</v>
      </c>
      <c r="N183" t="s">
        <v>17</v>
      </c>
      <c r="O183">
        <v>2.459930419921875</v>
      </c>
      <c r="P183" t="s">
        <v>17</v>
      </c>
      <c r="Q183">
        <v>44.948843902439016</v>
      </c>
      <c r="R183">
        <f t="shared" si="12"/>
        <v>3.0205623102439021</v>
      </c>
      <c r="U183">
        <v>2002</v>
      </c>
      <c r="W183">
        <v>3.0205623102439021</v>
      </c>
    </row>
    <row r="184" spans="1:23" x14ac:dyDescent="0.2">
      <c r="A184" t="s">
        <v>143</v>
      </c>
      <c r="B184" t="s">
        <v>181</v>
      </c>
      <c r="C184">
        <v>1975</v>
      </c>
      <c r="D184">
        <v>1</v>
      </c>
      <c r="E184">
        <v>13</v>
      </c>
      <c r="F184">
        <v>52.151000000000003</v>
      </c>
      <c r="J184">
        <v>2002</v>
      </c>
      <c r="K184">
        <v>1</v>
      </c>
      <c r="L184">
        <v>13</v>
      </c>
      <c r="M184" t="s">
        <v>17</v>
      </c>
      <c r="N184" t="s">
        <v>17</v>
      </c>
      <c r="O184">
        <v>2.7310118675231934</v>
      </c>
      <c r="P184" t="s">
        <v>17</v>
      </c>
      <c r="Q184">
        <v>54.720331707317072</v>
      </c>
      <c r="R184">
        <f t="shared" si="12"/>
        <v>3.6772062907317076</v>
      </c>
      <c r="U184">
        <v>2002</v>
      </c>
      <c r="W184">
        <v>3.6772062907317076</v>
      </c>
    </row>
    <row r="185" spans="1:23" x14ac:dyDescent="0.2">
      <c r="A185" t="s">
        <v>143</v>
      </c>
      <c r="B185" t="s">
        <v>181</v>
      </c>
      <c r="C185">
        <v>1975</v>
      </c>
      <c r="D185">
        <v>1</v>
      </c>
      <c r="E185">
        <v>14</v>
      </c>
      <c r="F185">
        <v>46.706000000000003</v>
      </c>
      <c r="J185">
        <v>2002</v>
      </c>
      <c r="K185">
        <v>1</v>
      </c>
      <c r="L185">
        <v>14</v>
      </c>
      <c r="M185" t="s">
        <v>17</v>
      </c>
      <c r="N185" t="s">
        <v>17</v>
      </c>
      <c r="O185">
        <v>2.4157013893127441</v>
      </c>
      <c r="P185" t="s">
        <v>17</v>
      </c>
      <c r="Q185">
        <v>43.925213414634143</v>
      </c>
      <c r="R185">
        <f t="shared" si="12"/>
        <v>2.9517743414634148</v>
      </c>
      <c r="U185">
        <v>2002</v>
      </c>
      <c r="W185">
        <v>2.9517743414634148</v>
      </c>
    </row>
    <row r="186" spans="1:23" x14ac:dyDescent="0.2">
      <c r="A186" t="s">
        <v>143</v>
      </c>
      <c r="B186" t="s">
        <v>181</v>
      </c>
      <c r="C186">
        <v>1975</v>
      </c>
      <c r="D186">
        <v>2</v>
      </c>
      <c r="E186">
        <v>1</v>
      </c>
      <c r="F186">
        <v>27.103999999999999</v>
      </c>
      <c r="J186">
        <v>2002</v>
      </c>
      <c r="K186">
        <v>2</v>
      </c>
      <c r="L186">
        <v>1</v>
      </c>
      <c r="M186">
        <v>0.32573662799999997</v>
      </c>
      <c r="N186">
        <v>74</v>
      </c>
      <c r="O186">
        <v>2.0048251152038574</v>
      </c>
      <c r="P186">
        <f t="shared" ref="P186:P192" si="16">M186/N186</f>
        <v>4.4018463243243235E-3</v>
      </c>
      <c r="Q186">
        <v>25.183375853658536</v>
      </c>
      <c r="R186">
        <f t="shared" si="12"/>
        <v>1.6923228573658537</v>
      </c>
      <c r="T186">
        <v>4.4018463243243235E-3</v>
      </c>
      <c r="U186">
        <v>2002</v>
      </c>
      <c r="V186">
        <v>0.32573662799999997</v>
      </c>
      <c r="W186">
        <v>1.6923228573658537</v>
      </c>
    </row>
    <row r="187" spans="1:23" x14ac:dyDescent="0.2">
      <c r="A187" t="s">
        <v>143</v>
      </c>
      <c r="B187" t="s">
        <v>181</v>
      </c>
      <c r="C187">
        <v>1975</v>
      </c>
      <c r="D187">
        <v>2</v>
      </c>
      <c r="E187">
        <v>2</v>
      </c>
      <c r="F187">
        <v>26.135999999999999</v>
      </c>
      <c r="J187">
        <v>2002</v>
      </c>
      <c r="K187">
        <v>2</v>
      </c>
      <c r="L187">
        <v>2</v>
      </c>
      <c r="M187">
        <v>0.43275571600000001</v>
      </c>
      <c r="N187">
        <v>74</v>
      </c>
      <c r="O187">
        <v>1.750579833984375</v>
      </c>
      <c r="P187">
        <f t="shared" si="16"/>
        <v>5.8480502162162164E-3</v>
      </c>
      <c r="Q187">
        <v>38.124709512195111</v>
      </c>
      <c r="R187">
        <f t="shared" si="12"/>
        <v>2.5619804792195118</v>
      </c>
      <c r="T187">
        <v>5.8480502162162164E-3</v>
      </c>
      <c r="U187">
        <v>2002</v>
      </c>
      <c r="V187">
        <v>0.43275571600000001</v>
      </c>
      <c r="W187">
        <v>2.5619804792195118</v>
      </c>
    </row>
    <row r="188" spans="1:23" x14ac:dyDescent="0.2">
      <c r="A188" t="s">
        <v>143</v>
      </c>
      <c r="B188" t="s">
        <v>181</v>
      </c>
      <c r="C188">
        <v>1975</v>
      </c>
      <c r="D188">
        <v>2</v>
      </c>
      <c r="E188">
        <v>3</v>
      </c>
      <c r="F188">
        <v>31.46</v>
      </c>
      <c r="J188">
        <v>2002</v>
      </c>
      <c r="K188">
        <v>2</v>
      </c>
      <c r="L188">
        <v>3</v>
      </c>
      <c r="M188">
        <v>0.39462778800000003</v>
      </c>
      <c r="N188">
        <v>74</v>
      </c>
      <c r="O188">
        <v>2.0401661396026611</v>
      </c>
      <c r="P188">
        <f t="shared" si="16"/>
        <v>5.3328079459459467E-3</v>
      </c>
      <c r="Q188">
        <v>47.116337560975609</v>
      </c>
      <c r="R188">
        <f t="shared" si="12"/>
        <v>3.166217884097561</v>
      </c>
      <c r="T188">
        <v>5.3328079459459467E-3</v>
      </c>
      <c r="U188">
        <v>2002</v>
      </c>
      <c r="V188">
        <v>0.39462778800000003</v>
      </c>
      <c r="W188">
        <v>3.166217884097561</v>
      </c>
    </row>
    <row r="189" spans="1:23" x14ac:dyDescent="0.2">
      <c r="A189" t="s">
        <v>143</v>
      </c>
      <c r="B189" t="s">
        <v>181</v>
      </c>
      <c r="C189">
        <v>1975</v>
      </c>
      <c r="D189">
        <v>2</v>
      </c>
      <c r="E189">
        <v>4</v>
      </c>
      <c r="F189">
        <v>43.317999999999998</v>
      </c>
      <c r="J189">
        <v>2002</v>
      </c>
      <c r="K189">
        <v>2</v>
      </c>
      <c r="L189">
        <v>4</v>
      </c>
      <c r="M189">
        <v>0.18226093599999998</v>
      </c>
      <c r="N189">
        <v>74</v>
      </c>
      <c r="O189">
        <v>2.4253149032592773</v>
      </c>
      <c r="P189">
        <f t="shared" si="16"/>
        <v>2.4629856216216214E-3</v>
      </c>
      <c r="Q189">
        <v>37.212635121951216</v>
      </c>
      <c r="R189">
        <f t="shared" si="12"/>
        <v>2.500689080195122</v>
      </c>
      <c r="T189">
        <v>2.4629856216216214E-3</v>
      </c>
      <c r="U189">
        <v>2002</v>
      </c>
      <c r="V189">
        <v>0.18226093599999998</v>
      </c>
      <c r="W189">
        <v>2.500689080195122</v>
      </c>
    </row>
    <row r="190" spans="1:23" x14ac:dyDescent="0.2">
      <c r="A190" t="s">
        <v>143</v>
      </c>
      <c r="B190" t="s">
        <v>181</v>
      </c>
      <c r="C190">
        <v>1975</v>
      </c>
      <c r="D190">
        <v>2</v>
      </c>
      <c r="E190">
        <v>5</v>
      </c>
      <c r="F190">
        <v>46.706000000000003</v>
      </c>
      <c r="J190">
        <v>2002</v>
      </c>
      <c r="K190">
        <v>2</v>
      </c>
      <c r="L190">
        <v>5</v>
      </c>
      <c r="M190">
        <v>0.46856009599999998</v>
      </c>
      <c r="N190">
        <v>74</v>
      </c>
      <c r="O190">
        <v>2.3660225868225098</v>
      </c>
      <c r="P190">
        <f t="shared" si="16"/>
        <v>6.3318931891891885E-3</v>
      </c>
      <c r="Q190">
        <v>53.249443902439019</v>
      </c>
      <c r="R190">
        <f t="shared" si="12"/>
        <v>3.5783626302439027</v>
      </c>
      <c r="T190">
        <v>6.3318931891891885E-3</v>
      </c>
      <c r="U190">
        <v>2002</v>
      </c>
      <c r="V190">
        <v>0.46856009599999998</v>
      </c>
      <c r="W190">
        <v>3.5783626302439027</v>
      </c>
    </row>
    <row r="191" spans="1:23" x14ac:dyDescent="0.2">
      <c r="A191" t="s">
        <v>143</v>
      </c>
      <c r="B191" t="s">
        <v>181</v>
      </c>
      <c r="C191">
        <v>1975</v>
      </c>
      <c r="D191">
        <v>2</v>
      </c>
      <c r="E191">
        <v>6</v>
      </c>
      <c r="F191">
        <v>52.393000000000001</v>
      </c>
      <c r="J191">
        <v>2002</v>
      </c>
      <c r="K191">
        <v>2</v>
      </c>
      <c r="L191">
        <v>6</v>
      </c>
      <c r="M191">
        <v>0.16670267599999994</v>
      </c>
      <c r="N191">
        <v>74</v>
      </c>
      <c r="O191">
        <v>2.3906002044677734</v>
      </c>
      <c r="P191">
        <f t="shared" si="16"/>
        <v>2.252738864864864E-3</v>
      </c>
      <c r="Q191">
        <v>47.063038536585374</v>
      </c>
      <c r="R191">
        <f t="shared" si="12"/>
        <v>3.1626361896585373</v>
      </c>
      <c r="T191">
        <v>2.252738864864864E-3</v>
      </c>
      <c r="U191">
        <v>2002</v>
      </c>
      <c r="V191">
        <v>0.16670267599999994</v>
      </c>
      <c r="W191">
        <v>3.1626361896585373</v>
      </c>
    </row>
    <row r="192" spans="1:23" x14ac:dyDescent="0.2">
      <c r="A192" t="s">
        <v>143</v>
      </c>
      <c r="B192" t="s">
        <v>181</v>
      </c>
      <c r="C192">
        <v>1975</v>
      </c>
      <c r="D192">
        <v>2</v>
      </c>
      <c r="E192">
        <v>7</v>
      </c>
      <c r="F192">
        <v>52.514000000000003</v>
      </c>
      <c r="J192">
        <v>2002</v>
      </c>
      <c r="K192">
        <v>2</v>
      </c>
      <c r="L192">
        <v>7</v>
      </c>
      <c r="M192">
        <v>0.34587404400000005</v>
      </c>
      <c r="N192">
        <v>74</v>
      </c>
      <c r="O192">
        <v>2.4016907215118408</v>
      </c>
      <c r="P192">
        <f t="shared" si="16"/>
        <v>4.6739735675675681E-3</v>
      </c>
      <c r="Q192">
        <v>39.446236097560977</v>
      </c>
      <c r="R192">
        <f t="shared" si="12"/>
        <v>2.6507870657560981</v>
      </c>
      <c r="T192">
        <v>4.6739735675675681E-3</v>
      </c>
      <c r="U192">
        <v>2002</v>
      </c>
      <c r="V192">
        <v>0.34587404400000005</v>
      </c>
      <c r="W192">
        <v>2.6507870657560981</v>
      </c>
    </row>
    <row r="193" spans="1:23" x14ac:dyDescent="0.2">
      <c r="A193" t="s">
        <v>143</v>
      </c>
      <c r="B193" t="s">
        <v>181</v>
      </c>
      <c r="C193">
        <v>1975</v>
      </c>
      <c r="D193">
        <v>2</v>
      </c>
      <c r="E193">
        <v>8</v>
      </c>
      <c r="F193">
        <v>50.82</v>
      </c>
      <c r="J193">
        <v>2002</v>
      </c>
      <c r="K193">
        <v>2</v>
      </c>
      <c r="L193">
        <v>8</v>
      </c>
      <c r="M193" t="s">
        <v>17</v>
      </c>
      <c r="N193" t="s">
        <v>17</v>
      </c>
      <c r="O193">
        <v>2.4813487529754639</v>
      </c>
      <c r="P193" t="s">
        <v>17</v>
      </c>
      <c r="Q193">
        <v>35.186445853658547</v>
      </c>
      <c r="R193">
        <f t="shared" si="12"/>
        <v>2.3645291613658541</v>
      </c>
      <c r="U193">
        <v>2002</v>
      </c>
      <c r="W193">
        <v>2.3645291613658541</v>
      </c>
    </row>
    <row r="194" spans="1:23" x14ac:dyDescent="0.2">
      <c r="A194" t="s">
        <v>143</v>
      </c>
      <c r="B194" t="s">
        <v>181</v>
      </c>
      <c r="C194">
        <v>1975</v>
      </c>
      <c r="D194">
        <v>2</v>
      </c>
      <c r="E194">
        <v>9</v>
      </c>
      <c r="F194">
        <v>45.375</v>
      </c>
      <c r="J194">
        <v>2002</v>
      </c>
      <c r="K194">
        <v>2</v>
      </c>
      <c r="L194">
        <v>9</v>
      </c>
      <c r="M194" t="s">
        <v>17</v>
      </c>
      <c r="N194" t="s">
        <v>17</v>
      </c>
      <c r="O194">
        <v>2.4799263477325439</v>
      </c>
      <c r="P194" t="s">
        <v>17</v>
      </c>
      <c r="Q194">
        <v>39.586920731707309</v>
      </c>
      <c r="R194">
        <f t="shared" si="12"/>
        <v>2.6602410731707313</v>
      </c>
      <c r="U194">
        <v>2002</v>
      </c>
      <c r="W194">
        <v>2.6602410731707313</v>
      </c>
    </row>
    <row r="195" spans="1:23" x14ac:dyDescent="0.2">
      <c r="A195" t="s">
        <v>143</v>
      </c>
      <c r="B195" t="s">
        <v>181</v>
      </c>
      <c r="C195">
        <v>1975</v>
      </c>
      <c r="D195">
        <v>2</v>
      </c>
      <c r="E195">
        <v>10</v>
      </c>
      <c r="F195">
        <v>46.100999999999999</v>
      </c>
      <c r="J195">
        <v>2002</v>
      </c>
      <c r="K195">
        <v>2</v>
      </c>
      <c r="L195">
        <v>10</v>
      </c>
      <c r="M195" t="s">
        <v>17</v>
      </c>
      <c r="N195" t="s">
        <v>17</v>
      </c>
      <c r="O195">
        <v>2.5689821243286133</v>
      </c>
      <c r="P195" t="s">
        <v>17</v>
      </c>
      <c r="Q195">
        <v>45.778284146341456</v>
      </c>
      <c r="R195">
        <f t="shared" si="12"/>
        <v>3.076300694634146</v>
      </c>
      <c r="U195">
        <v>2002</v>
      </c>
      <c r="W195">
        <v>3.076300694634146</v>
      </c>
    </row>
    <row r="196" spans="1:23" x14ac:dyDescent="0.2">
      <c r="A196" t="s">
        <v>143</v>
      </c>
      <c r="B196" t="s">
        <v>181</v>
      </c>
      <c r="C196">
        <v>1975</v>
      </c>
      <c r="D196">
        <v>2</v>
      </c>
      <c r="E196">
        <v>11</v>
      </c>
      <c r="F196">
        <v>43.802</v>
      </c>
      <c r="J196">
        <v>2002</v>
      </c>
      <c r="K196">
        <v>2</v>
      </c>
      <c r="L196">
        <v>11</v>
      </c>
      <c r="M196" t="s">
        <v>17</v>
      </c>
      <c r="N196" t="s">
        <v>17</v>
      </c>
      <c r="O196">
        <v>2.4563968181610107</v>
      </c>
      <c r="P196" t="s">
        <v>17</v>
      </c>
      <c r="Q196">
        <v>48.359568292682916</v>
      </c>
      <c r="R196">
        <f t="shared" si="12"/>
        <v>3.2497629892682927</v>
      </c>
      <c r="U196">
        <v>2002</v>
      </c>
      <c r="W196">
        <v>3.2497629892682927</v>
      </c>
    </row>
    <row r="197" spans="1:23" x14ac:dyDescent="0.2">
      <c r="A197" t="s">
        <v>143</v>
      </c>
      <c r="B197" t="s">
        <v>181</v>
      </c>
      <c r="C197">
        <v>1975</v>
      </c>
      <c r="D197">
        <v>2</v>
      </c>
      <c r="E197">
        <v>12</v>
      </c>
      <c r="F197">
        <v>49.005000000000003</v>
      </c>
      <c r="J197">
        <v>2002</v>
      </c>
      <c r="K197">
        <v>2</v>
      </c>
      <c r="L197">
        <v>12</v>
      </c>
      <c r="M197" t="s">
        <v>17</v>
      </c>
      <c r="N197" t="s">
        <v>17</v>
      </c>
      <c r="O197">
        <v>2.4778900146484375</v>
      </c>
      <c r="P197" t="s">
        <v>17</v>
      </c>
      <c r="Q197">
        <v>42.448954390243898</v>
      </c>
      <c r="R197">
        <f t="shared" ref="R197:R260" si="17">Q197*60*1.12/1000</f>
        <v>2.8525697350243906</v>
      </c>
      <c r="U197">
        <v>2002</v>
      </c>
      <c r="W197">
        <v>2.8525697350243906</v>
      </c>
    </row>
    <row r="198" spans="1:23" x14ac:dyDescent="0.2">
      <c r="A198" t="s">
        <v>143</v>
      </c>
      <c r="B198" t="s">
        <v>181</v>
      </c>
      <c r="C198">
        <v>1975</v>
      </c>
      <c r="D198">
        <v>2</v>
      </c>
      <c r="E198">
        <v>13</v>
      </c>
      <c r="F198">
        <v>48.4</v>
      </c>
      <c r="J198">
        <v>2002</v>
      </c>
      <c r="K198">
        <v>2</v>
      </c>
      <c r="L198">
        <v>13</v>
      </c>
      <c r="M198" t="s">
        <v>17</v>
      </c>
      <c r="N198" t="s">
        <v>17</v>
      </c>
      <c r="O198">
        <v>2.5899620056152344</v>
      </c>
      <c r="P198" t="s">
        <v>17</v>
      </c>
      <c r="Q198">
        <v>36.6751</v>
      </c>
      <c r="R198">
        <f t="shared" si="17"/>
        <v>2.4645667200000001</v>
      </c>
      <c r="U198">
        <v>2002</v>
      </c>
      <c r="W198">
        <v>2.4645667200000001</v>
      </c>
    </row>
    <row r="199" spans="1:23" x14ac:dyDescent="0.2">
      <c r="A199" t="s">
        <v>143</v>
      </c>
      <c r="B199" t="s">
        <v>181</v>
      </c>
      <c r="C199">
        <v>1975</v>
      </c>
      <c r="D199">
        <v>2</v>
      </c>
      <c r="E199">
        <v>14</v>
      </c>
      <c r="F199">
        <v>45.859000000000002</v>
      </c>
      <c r="J199">
        <v>2002</v>
      </c>
      <c r="K199">
        <v>2</v>
      </c>
      <c r="L199">
        <v>14</v>
      </c>
      <c r="M199" t="s">
        <v>17</v>
      </c>
      <c r="N199" t="s">
        <v>17</v>
      </c>
      <c r="O199">
        <v>2.2398295402526855</v>
      </c>
      <c r="P199" t="s">
        <v>17</v>
      </c>
      <c r="Q199">
        <v>46.980817560975602</v>
      </c>
      <c r="R199">
        <f t="shared" si="17"/>
        <v>3.1571109400975605</v>
      </c>
      <c r="U199">
        <v>2002</v>
      </c>
      <c r="W199">
        <v>3.1571109400975605</v>
      </c>
    </row>
    <row r="200" spans="1:23" x14ac:dyDescent="0.2">
      <c r="A200" t="s">
        <v>143</v>
      </c>
      <c r="B200" t="s">
        <v>181</v>
      </c>
      <c r="C200">
        <v>1975</v>
      </c>
      <c r="D200">
        <v>3</v>
      </c>
      <c r="E200">
        <v>1</v>
      </c>
      <c r="F200">
        <v>31.218</v>
      </c>
      <c r="J200">
        <v>2002</v>
      </c>
      <c r="K200">
        <v>3</v>
      </c>
      <c r="L200">
        <v>1</v>
      </c>
      <c r="M200">
        <v>0.31237962400000002</v>
      </c>
      <c r="N200">
        <v>74</v>
      </c>
      <c r="O200">
        <v>1.8836150169372559</v>
      </c>
      <c r="P200">
        <f t="shared" ref="P200:P206" si="18">M200/N200</f>
        <v>4.2213462702702705E-3</v>
      </c>
      <c r="Q200">
        <v>37.469627317073169</v>
      </c>
      <c r="R200">
        <f t="shared" si="17"/>
        <v>2.517958955707317</v>
      </c>
      <c r="T200">
        <v>4.2213462702702705E-3</v>
      </c>
      <c r="U200">
        <v>2002</v>
      </c>
      <c r="V200">
        <v>0.31237962400000002</v>
      </c>
      <c r="W200">
        <v>2.517958955707317</v>
      </c>
    </row>
    <row r="201" spans="1:23" x14ac:dyDescent="0.2">
      <c r="A201" t="s">
        <v>143</v>
      </c>
      <c r="B201" t="s">
        <v>181</v>
      </c>
      <c r="C201">
        <v>1975</v>
      </c>
      <c r="D201">
        <v>3</v>
      </c>
      <c r="E201">
        <v>2</v>
      </c>
      <c r="F201">
        <v>26.741</v>
      </c>
      <c r="J201">
        <v>2002</v>
      </c>
      <c r="K201">
        <v>3</v>
      </c>
      <c r="L201">
        <v>2</v>
      </c>
      <c r="M201">
        <v>0.45671136000000007</v>
      </c>
      <c r="N201">
        <v>74</v>
      </c>
      <c r="O201">
        <v>1.8406641483306885</v>
      </c>
      <c r="P201">
        <f t="shared" si="18"/>
        <v>6.1717751351351357E-3</v>
      </c>
      <c r="Q201">
        <v>38.683109756097551</v>
      </c>
      <c r="R201">
        <f t="shared" si="17"/>
        <v>2.5995049756097557</v>
      </c>
      <c r="T201">
        <v>6.1717751351351357E-3</v>
      </c>
      <c r="U201">
        <v>2002</v>
      </c>
      <c r="V201">
        <v>0.45671136000000007</v>
      </c>
      <c r="W201">
        <v>2.5995049756097557</v>
      </c>
    </row>
    <row r="202" spans="1:23" x14ac:dyDescent="0.2">
      <c r="A202" t="s">
        <v>143</v>
      </c>
      <c r="B202" t="s">
        <v>181</v>
      </c>
      <c r="C202">
        <v>1975</v>
      </c>
      <c r="D202">
        <v>3</v>
      </c>
      <c r="E202">
        <v>3</v>
      </c>
      <c r="F202">
        <v>34.122</v>
      </c>
      <c r="J202">
        <v>2002</v>
      </c>
      <c r="K202">
        <v>3</v>
      </c>
      <c r="L202">
        <v>3</v>
      </c>
      <c r="M202">
        <v>0.53366020400000003</v>
      </c>
      <c r="N202">
        <v>74</v>
      </c>
      <c r="O202">
        <v>2.0725944042205811</v>
      </c>
      <c r="P202">
        <f t="shared" si="18"/>
        <v>7.2116243783783788E-3</v>
      </c>
      <c r="Q202">
        <v>42.185558048780493</v>
      </c>
      <c r="R202">
        <f t="shared" si="17"/>
        <v>2.8348695008780491</v>
      </c>
      <c r="T202">
        <v>7.2116243783783788E-3</v>
      </c>
      <c r="U202">
        <v>2002</v>
      </c>
      <c r="V202">
        <v>0.53366020400000003</v>
      </c>
      <c r="W202">
        <v>2.8348695008780491</v>
      </c>
    </row>
    <row r="203" spans="1:23" x14ac:dyDescent="0.2">
      <c r="A203" t="s">
        <v>143</v>
      </c>
      <c r="B203" t="s">
        <v>181</v>
      </c>
      <c r="C203">
        <v>1975</v>
      </c>
      <c r="D203">
        <v>3</v>
      </c>
      <c r="E203">
        <v>4</v>
      </c>
      <c r="F203">
        <v>38.478000000000002</v>
      </c>
      <c r="J203">
        <v>2002</v>
      </c>
      <c r="K203">
        <v>3</v>
      </c>
      <c r="L203">
        <v>4</v>
      </c>
      <c r="M203">
        <v>0.51012578800000008</v>
      </c>
      <c r="N203">
        <v>74</v>
      </c>
      <c r="O203">
        <v>2.4050576686859131</v>
      </c>
      <c r="P203">
        <f t="shared" si="18"/>
        <v>6.8935917297297308E-3</v>
      </c>
      <c r="Q203">
        <v>51.64303609756098</v>
      </c>
      <c r="R203">
        <f t="shared" si="17"/>
        <v>3.4704120257560982</v>
      </c>
      <c r="T203">
        <v>6.8935917297297308E-3</v>
      </c>
      <c r="U203">
        <v>2002</v>
      </c>
      <c r="V203">
        <v>0.51012578800000008</v>
      </c>
      <c r="W203">
        <v>3.4704120257560982</v>
      </c>
    </row>
    <row r="204" spans="1:23" x14ac:dyDescent="0.2">
      <c r="A204" t="s">
        <v>143</v>
      </c>
      <c r="B204" t="s">
        <v>181</v>
      </c>
      <c r="C204">
        <v>1975</v>
      </c>
      <c r="D204">
        <v>3</v>
      </c>
      <c r="E204">
        <v>5</v>
      </c>
      <c r="F204">
        <v>48.762999999999998</v>
      </c>
      <c r="J204">
        <v>2002</v>
      </c>
      <c r="K204">
        <v>3</v>
      </c>
      <c r="L204">
        <v>5</v>
      </c>
      <c r="M204">
        <v>0.53261392799999996</v>
      </c>
      <c r="N204">
        <v>74</v>
      </c>
      <c r="O204">
        <v>2.6628131866455078</v>
      </c>
      <c r="P204">
        <f t="shared" si="18"/>
        <v>7.197485513513513E-3</v>
      </c>
      <c r="Q204">
        <v>49.140460975609763</v>
      </c>
      <c r="R204">
        <f t="shared" si="17"/>
        <v>3.3022389775609762</v>
      </c>
      <c r="T204">
        <v>7.197485513513513E-3</v>
      </c>
      <c r="U204">
        <v>2002</v>
      </c>
      <c r="V204">
        <v>0.53261392799999996</v>
      </c>
      <c r="W204">
        <v>3.3022389775609762</v>
      </c>
    </row>
    <row r="205" spans="1:23" x14ac:dyDescent="0.2">
      <c r="A205" t="s">
        <v>143</v>
      </c>
      <c r="B205" t="s">
        <v>181</v>
      </c>
      <c r="C205">
        <v>1975</v>
      </c>
      <c r="D205">
        <v>3</v>
      </c>
      <c r="E205">
        <v>6</v>
      </c>
      <c r="F205">
        <v>45.98</v>
      </c>
      <c r="J205">
        <v>2002</v>
      </c>
      <c r="K205">
        <v>3</v>
      </c>
      <c r="L205">
        <v>6</v>
      </c>
      <c r="M205">
        <v>0.360426792</v>
      </c>
      <c r="N205">
        <v>74</v>
      </c>
      <c r="O205">
        <v>2.411937952041626</v>
      </c>
      <c r="P205">
        <f t="shared" si="18"/>
        <v>4.8706323243243241E-3</v>
      </c>
      <c r="Q205">
        <v>35.218260000000001</v>
      </c>
      <c r="R205">
        <f t="shared" si="17"/>
        <v>2.3666670720000003</v>
      </c>
      <c r="T205">
        <v>4.8706323243243241E-3</v>
      </c>
      <c r="U205">
        <v>2002</v>
      </c>
      <c r="V205">
        <v>0.360426792</v>
      </c>
      <c r="W205">
        <v>2.3666670720000003</v>
      </c>
    </row>
    <row r="206" spans="1:23" x14ac:dyDescent="0.2">
      <c r="A206" t="s">
        <v>143</v>
      </c>
      <c r="B206" t="s">
        <v>181</v>
      </c>
      <c r="C206">
        <v>1975</v>
      </c>
      <c r="D206">
        <v>3</v>
      </c>
      <c r="E206">
        <v>7</v>
      </c>
      <c r="F206">
        <v>49.851999999999997</v>
      </c>
      <c r="J206">
        <v>2002</v>
      </c>
      <c r="K206">
        <v>3</v>
      </c>
      <c r="L206">
        <v>7</v>
      </c>
      <c r="M206">
        <v>0.22466908400000002</v>
      </c>
      <c r="N206">
        <v>74</v>
      </c>
      <c r="O206">
        <v>2.499781608581543</v>
      </c>
      <c r="P206">
        <f t="shared" si="18"/>
        <v>3.0360687027027032E-3</v>
      </c>
      <c r="Q206">
        <v>38.898371707317075</v>
      </c>
      <c r="R206">
        <f t="shared" si="17"/>
        <v>2.6139705787317076</v>
      </c>
      <c r="T206">
        <v>3.0360687027027032E-3</v>
      </c>
      <c r="U206">
        <v>2002</v>
      </c>
      <c r="V206">
        <v>0.22466908400000002</v>
      </c>
      <c r="W206">
        <v>2.6139705787317076</v>
      </c>
    </row>
    <row r="207" spans="1:23" x14ac:dyDescent="0.2">
      <c r="A207" t="s">
        <v>143</v>
      </c>
      <c r="B207" t="s">
        <v>181</v>
      </c>
      <c r="C207">
        <v>1975</v>
      </c>
      <c r="D207">
        <v>3</v>
      </c>
      <c r="E207">
        <v>8</v>
      </c>
      <c r="F207">
        <v>54.087000000000003</v>
      </c>
      <c r="J207">
        <v>2002</v>
      </c>
      <c r="K207">
        <v>3</v>
      </c>
      <c r="L207">
        <v>8</v>
      </c>
      <c r="M207" t="s">
        <v>17</v>
      </c>
      <c r="N207" t="s">
        <v>17</v>
      </c>
      <c r="O207">
        <v>2.4031765460968018</v>
      </c>
      <c r="P207" t="s">
        <v>17</v>
      </c>
      <c r="Q207">
        <v>38.228002195121945</v>
      </c>
      <c r="R207">
        <f t="shared" si="17"/>
        <v>2.5689217475121948</v>
      </c>
      <c r="U207">
        <v>2002</v>
      </c>
      <c r="W207">
        <v>2.5689217475121948</v>
      </c>
    </row>
    <row r="208" spans="1:23" x14ac:dyDescent="0.2">
      <c r="A208" t="s">
        <v>143</v>
      </c>
      <c r="B208" t="s">
        <v>181</v>
      </c>
      <c r="C208">
        <v>1975</v>
      </c>
      <c r="D208">
        <v>3</v>
      </c>
      <c r="E208">
        <v>9</v>
      </c>
      <c r="F208">
        <v>36.662999999999997</v>
      </c>
      <c r="J208">
        <v>2002</v>
      </c>
      <c r="K208">
        <v>3</v>
      </c>
      <c r="L208">
        <v>9</v>
      </c>
      <c r="M208" t="s">
        <v>17</v>
      </c>
      <c r="N208" t="s">
        <v>17</v>
      </c>
      <c r="O208">
        <v>2.5203790664672852</v>
      </c>
      <c r="P208" t="s">
        <v>17</v>
      </c>
      <c r="Q208">
        <v>49.776330731707311</v>
      </c>
      <c r="R208">
        <f t="shared" si="17"/>
        <v>3.3449694251707318</v>
      </c>
      <c r="U208">
        <v>2002</v>
      </c>
      <c r="W208">
        <v>3.3449694251707318</v>
      </c>
    </row>
    <row r="209" spans="1:23" x14ac:dyDescent="0.2">
      <c r="A209" t="s">
        <v>143</v>
      </c>
      <c r="B209" t="s">
        <v>181</v>
      </c>
      <c r="C209">
        <v>1975</v>
      </c>
      <c r="D209">
        <v>3</v>
      </c>
      <c r="E209">
        <v>10</v>
      </c>
      <c r="F209">
        <v>47.069000000000003</v>
      </c>
      <c r="J209">
        <v>2002</v>
      </c>
      <c r="K209">
        <v>3</v>
      </c>
      <c r="L209">
        <v>10</v>
      </c>
      <c r="M209" t="s">
        <v>17</v>
      </c>
      <c r="N209" t="s">
        <v>17</v>
      </c>
      <c r="O209">
        <v>2.4365859031677246</v>
      </c>
      <c r="P209" t="s">
        <v>17</v>
      </c>
      <c r="Q209">
        <v>45.215752195121951</v>
      </c>
      <c r="R209">
        <f t="shared" si="17"/>
        <v>3.0384985475121957</v>
      </c>
      <c r="U209">
        <v>2002</v>
      </c>
      <c r="W209">
        <v>3.0384985475121957</v>
      </c>
    </row>
    <row r="210" spans="1:23" x14ac:dyDescent="0.2">
      <c r="A210" t="s">
        <v>143</v>
      </c>
      <c r="B210" t="s">
        <v>181</v>
      </c>
      <c r="C210">
        <v>1975</v>
      </c>
      <c r="D210">
        <v>3</v>
      </c>
      <c r="E210">
        <v>11</v>
      </c>
      <c r="F210">
        <v>46.826999999999998</v>
      </c>
      <c r="J210">
        <v>2002</v>
      </c>
      <c r="K210">
        <v>3</v>
      </c>
      <c r="L210">
        <v>11</v>
      </c>
      <c r="M210" t="s">
        <v>17</v>
      </c>
      <c r="N210" t="s">
        <v>17</v>
      </c>
      <c r="O210">
        <v>2.6150736808776855</v>
      </c>
      <c r="P210" t="s">
        <v>17</v>
      </c>
      <c r="Q210">
        <v>45.830963414634134</v>
      </c>
      <c r="R210">
        <f t="shared" si="17"/>
        <v>3.0798407414634146</v>
      </c>
      <c r="U210">
        <v>2002</v>
      </c>
      <c r="W210">
        <v>3.0798407414634146</v>
      </c>
    </row>
    <row r="211" spans="1:23" x14ac:dyDescent="0.2">
      <c r="A211" t="s">
        <v>143</v>
      </c>
      <c r="B211" t="s">
        <v>181</v>
      </c>
      <c r="C211">
        <v>1975</v>
      </c>
      <c r="D211">
        <v>3</v>
      </c>
      <c r="E211">
        <v>12</v>
      </c>
      <c r="F211">
        <v>46.948</v>
      </c>
      <c r="J211">
        <v>2002</v>
      </c>
      <c r="K211">
        <v>3</v>
      </c>
      <c r="L211">
        <v>12</v>
      </c>
      <c r="M211" t="s">
        <v>17</v>
      </c>
      <c r="N211" t="s">
        <v>17</v>
      </c>
      <c r="O211">
        <v>2.6420543193817139</v>
      </c>
      <c r="P211" t="s">
        <v>17</v>
      </c>
      <c r="Q211">
        <v>44.701148048780489</v>
      </c>
      <c r="R211">
        <f t="shared" si="17"/>
        <v>3.0039171488780489</v>
      </c>
      <c r="U211">
        <v>2002</v>
      </c>
      <c r="W211">
        <v>3.0039171488780489</v>
      </c>
    </row>
    <row r="212" spans="1:23" x14ac:dyDescent="0.2">
      <c r="A212" t="s">
        <v>143</v>
      </c>
      <c r="B212" t="s">
        <v>181</v>
      </c>
      <c r="C212">
        <v>1975</v>
      </c>
      <c r="D212">
        <v>3</v>
      </c>
      <c r="E212">
        <v>13</v>
      </c>
      <c r="F212">
        <v>44.649000000000001</v>
      </c>
      <c r="J212">
        <v>2002</v>
      </c>
      <c r="K212">
        <v>3</v>
      </c>
      <c r="L212">
        <v>13</v>
      </c>
      <c r="M212" t="s">
        <v>17</v>
      </c>
      <c r="N212" t="s">
        <v>17</v>
      </c>
      <c r="O212">
        <v>2.7179999351501465</v>
      </c>
      <c r="P212" t="s">
        <v>17</v>
      </c>
      <c r="Q212">
        <v>40.93117170731707</v>
      </c>
      <c r="R212">
        <f t="shared" si="17"/>
        <v>2.7505747387317072</v>
      </c>
      <c r="U212">
        <v>2002</v>
      </c>
      <c r="W212">
        <v>2.7505747387317072</v>
      </c>
    </row>
    <row r="213" spans="1:23" x14ac:dyDescent="0.2">
      <c r="A213" t="s">
        <v>143</v>
      </c>
      <c r="B213" t="s">
        <v>181</v>
      </c>
      <c r="C213">
        <v>1975</v>
      </c>
      <c r="D213">
        <v>3</v>
      </c>
      <c r="E213">
        <v>14</v>
      </c>
      <c r="F213">
        <v>45.012</v>
      </c>
      <c r="J213">
        <v>2002</v>
      </c>
      <c r="K213">
        <v>3</v>
      </c>
      <c r="L213">
        <v>14</v>
      </c>
      <c r="M213" t="s">
        <v>17</v>
      </c>
      <c r="N213" t="s">
        <v>17</v>
      </c>
      <c r="O213">
        <v>2.4725940227508545</v>
      </c>
      <c r="P213" t="s">
        <v>17</v>
      </c>
      <c r="Q213">
        <v>48.471124390243901</v>
      </c>
      <c r="R213">
        <f t="shared" si="17"/>
        <v>3.2572595590243902</v>
      </c>
      <c r="U213">
        <v>2002</v>
      </c>
      <c r="W213">
        <v>3.2572595590243902</v>
      </c>
    </row>
    <row r="214" spans="1:23" x14ac:dyDescent="0.2">
      <c r="A214" t="s">
        <v>143</v>
      </c>
      <c r="B214" t="s">
        <v>181</v>
      </c>
      <c r="C214">
        <v>1975</v>
      </c>
      <c r="D214">
        <v>4</v>
      </c>
      <c r="E214">
        <v>1</v>
      </c>
      <c r="F214">
        <v>33.517000000000003</v>
      </c>
      <c r="J214">
        <v>2002</v>
      </c>
      <c r="K214">
        <v>4</v>
      </c>
      <c r="L214">
        <v>1</v>
      </c>
      <c r="M214">
        <v>0.36429937200000001</v>
      </c>
      <c r="N214">
        <v>74</v>
      </c>
      <c r="O214">
        <v>2.1274874210357666</v>
      </c>
      <c r="P214">
        <f t="shared" ref="P214:P220" si="19">M214/N214</f>
        <v>4.9229644864864867E-3</v>
      </c>
      <c r="Q214">
        <v>34.767490731707312</v>
      </c>
      <c r="R214">
        <f t="shared" si="17"/>
        <v>2.3363753771707314</v>
      </c>
      <c r="T214">
        <v>4.9229644864864867E-3</v>
      </c>
      <c r="U214">
        <v>2002</v>
      </c>
      <c r="V214">
        <v>0.36429937200000001</v>
      </c>
      <c r="W214">
        <v>2.3363753771707314</v>
      </c>
    </row>
    <row r="215" spans="1:23" x14ac:dyDescent="0.2">
      <c r="A215" t="s">
        <v>143</v>
      </c>
      <c r="B215" t="s">
        <v>181</v>
      </c>
      <c r="C215">
        <v>1975</v>
      </c>
      <c r="D215">
        <v>4</v>
      </c>
      <c r="E215">
        <v>2</v>
      </c>
      <c r="F215">
        <v>30.129000000000001</v>
      </c>
      <c r="J215">
        <v>2002</v>
      </c>
      <c r="K215">
        <v>4</v>
      </c>
      <c r="L215">
        <v>2</v>
      </c>
      <c r="M215">
        <v>0.42703516799999991</v>
      </c>
      <c r="N215">
        <v>74</v>
      </c>
      <c r="O215">
        <v>2.0187234878540039</v>
      </c>
      <c r="P215">
        <f t="shared" si="19"/>
        <v>5.770745513513512E-3</v>
      </c>
      <c r="Q215">
        <v>36.430502926829263</v>
      </c>
      <c r="R215">
        <f t="shared" si="17"/>
        <v>2.4481297966829265</v>
      </c>
      <c r="T215">
        <v>5.770745513513512E-3</v>
      </c>
      <c r="U215">
        <v>2002</v>
      </c>
      <c r="V215">
        <v>0.42703516799999991</v>
      </c>
      <c r="W215">
        <v>2.4481297966829265</v>
      </c>
    </row>
    <row r="216" spans="1:23" x14ac:dyDescent="0.2">
      <c r="A216" t="s">
        <v>143</v>
      </c>
      <c r="B216" t="s">
        <v>181</v>
      </c>
      <c r="C216">
        <v>1975</v>
      </c>
      <c r="D216">
        <v>4</v>
      </c>
      <c r="E216">
        <v>3</v>
      </c>
      <c r="F216">
        <v>40.898000000000003</v>
      </c>
      <c r="J216">
        <v>2002</v>
      </c>
      <c r="K216">
        <v>4</v>
      </c>
      <c r="L216">
        <v>3</v>
      </c>
      <c r="M216">
        <v>0.50868546000000014</v>
      </c>
      <c r="N216">
        <v>74</v>
      </c>
      <c r="O216">
        <v>2.248833179473877</v>
      </c>
      <c r="P216">
        <f t="shared" si="19"/>
        <v>6.8741278378378397E-3</v>
      </c>
      <c r="Q216">
        <v>45.026519999999998</v>
      </c>
      <c r="R216">
        <f t="shared" si="17"/>
        <v>3.0257821440000003</v>
      </c>
      <c r="T216">
        <v>6.8741278378378397E-3</v>
      </c>
      <c r="U216">
        <v>2002</v>
      </c>
      <c r="V216">
        <v>0.50868546000000014</v>
      </c>
      <c r="W216">
        <v>3.0257821440000003</v>
      </c>
    </row>
    <row r="217" spans="1:23" x14ac:dyDescent="0.2">
      <c r="A217" t="s">
        <v>143</v>
      </c>
      <c r="B217" t="s">
        <v>181</v>
      </c>
      <c r="C217">
        <v>1975</v>
      </c>
      <c r="D217">
        <v>4</v>
      </c>
      <c r="E217">
        <v>4</v>
      </c>
      <c r="F217">
        <v>42.107999999999997</v>
      </c>
      <c r="J217">
        <v>2002</v>
      </c>
      <c r="K217">
        <v>4</v>
      </c>
      <c r="L217">
        <v>4</v>
      </c>
      <c r="M217">
        <v>0.58890901200000001</v>
      </c>
      <c r="N217">
        <v>74</v>
      </c>
      <c r="O217">
        <v>2.1969661712646484</v>
      </c>
      <c r="P217">
        <f t="shared" si="19"/>
        <v>7.9582298918918926E-3</v>
      </c>
      <c r="Q217">
        <v>60.333256097560977</v>
      </c>
      <c r="R217">
        <f t="shared" si="17"/>
        <v>4.054394809756098</v>
      </c>
      <c r="T217">
        <v>7.9582298918918926E-3</v>
      </c>
      <c r="U217">
        <v>2002</v>
      </c>
      <c r="V217">
        <v>0.58890901200000001</v>
      </c>
      <c r="W217">
        <v>4.054394809756098</v>
      </c>
    </row>
    <row r="218" spans="1:23" x14ac:dyDescent="0.2">
      <c r="A218" t="s">
        <v>143</v>
      </c>
      <c r="B218" t="s">
        <v>181</v>
      </c>
      <c r="C218">
        <v>1975</v>
      </c>
      <c r="D218">
        <v>4</v>
      </c>
      <c r="E218">
        <v>5</v>
      </c>
      <c r="F218">
        <v>50.335999999999999</v>
      </c>
      <c r="J218">
        <v>2002</v>
      </c>
      <c r="K218">
        <v>4</v>
      </c>
      <c r="L218">
        <v>5</v>
      </c>
      <c r="M218">
        <v>0.38692339199999998</v>
      </c>
      <c r="N218">
        <v>74</v>
      </c>
      <c r="O218">
        <v>2.4685065746307373</v>
      </c>
      <c r="P218">
        <f t="shared" si="19"/>
        <v>5.2286944864864864E-3</v>
      </c>
      <c r="Q218">
        <v>34.398322682926832</v>
      </c>
      <c r="R218">
        <f t="shared" si="17"/>
        <v>2.3115672842926833</v>
      </c>
      <c r="T218">
        <v>5.2286944864864864E-3</v>
      </c>
      <c r="U218">
        <v>2002</v>
      </c>
      <c r="V218">
        <v>0.38692339199999998</v>
      </c>
      <c r="W218">
        <v>2.3115672842926833</v>
      </c>
    </row>
    <row r="219" spans="1:23" x14ac:dyDescent="0.2">
      <c r="A219" t="s">
        <v>143</v>
      </c>
      <c r="B219" t="s">
        <v>181</v>
      </c>
      <c r="C219">
        <v>1975</v>
      </c>
      <c r="D219">
        <v>4</v>
      </c>
      <c r="E219">
        <v>6</v>
      </c>
      <c r="F219">
        <v>53.603000000000002</v>
      </c>
      <c r="J219">
        <v>2002</v>
      </c>
      <c r="K219">
        <v>4</v>
      </c>
      <c r="L219">
        <v>6</v>
      </c>
      <c r="M219">
        <v>0.53467930399999997</v>
      </c>
      <c r="N219">
        <v>74</v>
      </c>
      <c r="O219">
        <v>2.7621397972106934</v>
      </c>
      <c r="P219">
        <f t="shared" si="19"/>
        <v>7.2253959999999994E-3</v>
      </c>
      <c r="Q219">
        <v>42.391317073170732</v>
      </c>
      <c r="R219">
        <f t="shared" si="17"/>
        <v>2.8486965073170736</v>
      </c>
      <c r="T219">
        <v>7.2253959999999994E-3</v>
      </c>
      <c r="U219">
        <v>2002</v>
      </c>
      <c r="V219">
        <v>0.53467930399999997</v>
      </c>
      <c r="W219">
        <v>2.8486965073170736</v>
      </c>
    </row>
    <row r="220" spans="1:23" x14ac:dyDescent="0.2">
      <c r="A220" t="s">
        <v>143</v>
      </c>
      <c r="B220" t="s">
        <v>181</v>
      </c>
      <c r="C220">
        <v>1975</v>
      </c>
      <c r="D220">
        <v>4</v>
      </c>
      <c r="E220">
        <v>7</v>
      </c>
      <c r="F220">
        <v>52.271999999999998</v>
      </c>
      <c r="J220">
        <v>2002</v>
      </c>
      <c r="K220">
        <v>4</v>
      </c>
      <c r="L220">
        <v>7</v>
      </c>
      <c r="M220">
        <v>0.55140613199999988</v>
      </c>
      <c r="N220">
        <v>74</v>
      </c>
      <c r="O220">
        <v>2.5299584865570068</v>
      </c>
      <c r="P220">
        <f t="shared" si="19"/>
        <v>7.4514342162162149E-3</v>
      </c>
      <c r="Q220">
        <v>51.557509756097566</v>
      </c>
      <c r="R220">
        <f t="shared" si="17"/>
        <v>3.4646646556097567</v>
      </c>
      <c r="T220">
        <v>7.4514342162162149E-3</v>
      </c>
      <c r="U220">
        <v>2002</v>
      </c>
      <c r="V220">
        <v>0.55140613199999988</v>
      </c>
      <c r="W220">
        <v>3.4646646556097567</v>
      </c>
    </row>
    <row r="221" spans="1:23" x14ac:dyDescent="0.2">
      <c r="A221" t="s">
        <v>143</v>
      </c>
      <c r="B221" t="s">
        <v>181</v>
      </c>
      <c r="C221">
        <v>1975</v>
      </c>
      <c r="D221">
        <v>4</v>
      </c>
      <c r="E221">
        <v>8</v>
      </c>
      <c r="F221">
        <v>50.457000000000001</v>
      </c>
      <c r="J221">
        <v>2002</v>
      </c>
      <c r="K221">
        <v>4</v>
      </c>
      <c r="L221">
        <v>8</v>
      </c>
      <c r="M221" t="s">
        <v>17</v>
      </c>
      <c r="N221" t="s">
        <v>17</v>
      </c>
      <c r="O221">
        <v>2.2140407562255859</v>
      </c>
      <c r="P221" t="s">
        <v>17</v>
      </c>
      <c r="Q221">
        <v>43.30091243902438</v>
      </c>
      <c r="R221">
        <f t="shared" si="17"/>
        <v>2.9098213159024384</v>
      </c>
      <c r="U221">
        <v>2002</v>
      </c>
      <c r="W221">
        <v>2.9098213159024384</v>
      </c>
    </row>
    <row r="222" spans="1:23" x14ac:dyDescent="0.2">
      <c r="A222" t="s">
        <v>143</v>
      </c>
      <c r="B222" t="s">
        <v>181</v>
      </c>
      <c r="C222">
        <v>1975</v>
      </c>
      <c r="D222">
        <v>4</v>
      </c>
      <c r="E222">
        <v>9</v>
      </c>
      <c r="F222">
        <v>49.731000000000002</v>
      </c>
      <c r="J222">
        <v>2002</v>
      </c>
      <c r="K222">
        <v>4</v>
      </c>
      <c r="L222">
        <v>9</v>
      </c>
      <c r="M222" t="s">
        <v>17</v>
      </c>
      <c r="N222" t="s">
        <v>17</v>
      </c>
      <c r="O222">
        <v>2.2919292449951172</v>
      </c>
      <c r="P222" t="s">
        <v>17</v>
      </c>
      <c r="Q222">
        <v>45.883642682926833</v>
      </c>
      <c r="R222">
        <f t="shared" si="17"/>
        <v>3.0833807882926836</v>
      </c>
      <c r="U222">
        <v>2002</v>
      </c>
      <c r="W222">
        <v>3.0833807882926836</v>
      </c>
    </row>
    <row r="223" spans="1:23" x14ac:dyDescent="0.2">
      <c r="A223" t="s">
        <v>143</v>
      </c>
      <c r="B223" t="s">
        <v>181</v>
      </c>
      <c r="C223">
        <v>1975</v>
      </c>
      <c r="D223">
        <v>4</v>
      </c>
      <c r="E223">
        <v>10</v>
      </c>
      <c r="F223">
        <v>45.133000000000003</v>
      </c>
      <c r="J223">
        <v>2002</v>
      </c>
      <c r="K223">
        <v>4</v>
      </c>
      <c r="L223">
        <v>10</v>
      </c>
      <c r="M223" t="s">
        <v>17</v>
      </c>
      <c r="N223" t="s">
        <v>17</v>
      </c>
      <c r="O223">
        <v>2.6328940391540527</v>
      </c>
      <c r="P223" t="s">
        <v>17</v>
      </c>
      <c r="Q223">
        <v>44.134897560975602</v>
      </c>
      <c r="R223">
        <f t="shared" si="17"/>
        <v>2.9658651160975609</v>
      </c>
      <c r="U223">
        <v>2002</v>
      </c>
      <c r="W223">
        <v>2.9658651160975609</v>
      </c>
    </row>
    <row r="224" spans="1:23" x14ac:dyDescent="0.2">
      <c r="A224" t="s">
        <v>143</v>
      </c>
      <c r="B224" t="s">
        <v>181</v>
      </c>
      <c r="C224">
        <v>1975</v>
      </c>
      <c r="D224">
        <v>4</v>
      </c>
      <c r="E224">
        <v>11</v>
      </c>
      <c r="F224">
        <v>47.673999999999999</v>
      </c>
      <c r="J224">
        <v>2002</v>
      </c>
      <c r="K224">
        <v>4</v>
      </c>
      <c r="L224">
        <v>11</v>
      </c>
      <c r="M224" t="s">
        <v>17</v>
      </c>
      <c r="N224" t="s">
        <v>17</v>
      </c>
      <c r="O224">
        <v>2.4006681442260742</v>
      </c>
      <c r="P224" t="s">
        <v>17</v>
      </c>
      <c r="Q224">
        <v>51.340595121951225</v>
      </c>
      <c r="R224">
        <f t="shared" si="17"/>
        <v>3.4500879921951229</v>
      </c>
      <c r="U224">
        <v>2002</v>
      </c>
      <c r="W224">
        <v>3.4500879921951229</v>
      </c>
    </row>
    <row r="225" spans="1:23" x14ac:dyDescent="0.2">
      <c r="A225" t="s">
        <v>143</v>
      </c>
      <c r="B225" t="s">
        <v>181</v>
      </c>
      <c r="C225">
        <v>1975</v>
      </c>
      <c r="D225">
        <v>4</v>
      </c>
      <c r="E225">
        <v>12</v>
      </c>
      <c r="F225">
        <v>47.552999999999997</v>
      </c>
      <c r="J225">
        <v>2002</v>
      </c>
      <c r="K225">
        <v>4</v>
      </c>
      <c r="L225">
        <v>12</v>
      </c>
      <c r="M225" t="s">
        <v>17</v>
      </c>
      <c r="N225" t="s">
        <v>17</v>
      </c>
      <c r="O225">
        <v>2.6083133220672607</v>
      </c>
      <c r="P225" t="s">
        <v>17</v>
      </c>
      <c r="Q225">
        <v>50.317377804878042</v>
      </c>
      <c r="R225">
        <f t="shared" si="17"/>
        <v>3.381327788487805</v>
      </c>
      <c r="U225">
        <v>2002</v>
      </c>
      <c r="W225">
        <v>3.381327788487805</v>
      </c>
    </row>
    <row r="226" spans="1:23" x14ac:dyDescent="0.2">
      <c r="A226" t="s">
        <v>143</v>
      </c>
      <c r="B226" t="s">
        <v>181</v>
      </c>
      <c r="C226">
        <v>1975</v>
      </c>
      <c r="D226">
        <v>4</v>
      </c>
      <c r="E226">
        <v>13</v>
      </c>
      <c r="F226">
        <v>49.731000000000002</v>
      </c>
      <c r="J226">
        <v>2002</v>
      </c>
      <c r="K226">
        <v>4</v>
      </c>
      <c r="L226">
        <v>13</v>
      </c>
      <c r="M226" t="s">
        <v>17</v>
      </c>
      <c r="N226" t="s">
        <v>17</v>
      </c>
      <c r="O226">
        <v>2.4873178005218506</v>
      </c>
      <c r="P226" t="s">
        <v>17</v>
      </c>
      <c r="Q226">
        <v>33.944454634146346</v>
      </c>
      <c r="R226">
        <f t="shared" si="17"/>
        <v>2.2810673514146349</v>
      </c>
      <c r="U226">
        <v>2002</v>
      </c>
      <c r="W226">
        <v>2.2810673514146349</v>
      </c>
    </row>
    <row r="227" spans="1:23" x14ac:dyDescent="0.2">
      <c r="A227" t="s">
        <v>143</v>
      </c>
      <c r="B227" t="s">
        <v>181</v>
      </c>
      <c r="C227">
        <v>1975</v>
      </c>
      <c r="D227">
        <v>4</v>
      </c>
      <c r="E227">
        <v>14</v>
      </c>
      <c r="F227">
        <v>54.087000000000003</v>
      </c>
      <c r="J227">
        <v>2002</v>
      </c>
      <c r="K227">
        <v>4</v>
      </c>
      <c r="L227">
        <v>14</v>
      </c>
      <c r="M227" t="s">
        <v>17</v>
      </c>
      <c r="N227" t="s">
        <v>17</v>
      </c>
      <c r="O227">
        <v>2.4550673961639404</v>
      </c>
      <c r="P227" t="s">
        <v>17</v>
      </c>
      <c r="Q227">
        <v>51.579820975609756</v>
      </c>
      <c r="R227">
        <f t="shared" si="17"/>
        <v>3.4661639695609763</v>
      </c>
      <c r="U227">
        <v>2002</v>
      </c>
      <c r="W227">
        <v>3.4661639695609763</v>
      </c>
    </row>
    <row r="228" spans="1:23" x14ac:dyDescent="0.2">
      <c r="A228" t="s">
        <v>143</v>
      </c>
      <c r="B228" t="s">
        <v>181</v>
      </c>
      <c r="C228">
        <v>1976</v>
      </c>
      <c r="D228">
        <v>1</v>
      </c>
      <c r="E228">
        <v>1</v>
      </c>
      <c r="F228">
        <v>21.78</v>
      </c>
      <c r="J228">
        <v>2003</v>
      </c>
      <c r="K228">
        <v>1</v>
      </c>
      <c r="L228">
        <v>1</v>
      </c>
      <c r="M228">
        <v>0.46797389099999998</v>
      </c>
      <c r="N228">
        <v>89</v>
      </c>
      <c r="O228" s="4">
        <v>1.9703879356384277</v>
      </c>
      <c r="P228">
        <f>M228/N228</f>
        <v>5.2581336067415727E-3</v>
      </c>
      <c r="Q228">
        <v>29.881097560975618</v>
      </c>
      <c r="R228">
        <f t="shared" si="17"/>
        <v>2.0080097560975618</v>
      </c>
      <c r="T228">
        <v>5.2581336067415727E-3</v>
      </c>
      <c r="U228">
        <v>2003</v>
      </c>
      <c r="V228">
        <v>0.46797389099999998</v>
      </c>
      <c r="W228">
        <v>2.0080097560975618</v>
      </c>
    </row>
    <row r="229" spans="1:23" x14ac:dyDescent="0.2">
      <c r="A229" t="s">
        <v>143</v>
      </c>
      <c r="B229" t="s">
        <v>181</v>
      </c>
      <c r="C229">
        <v>1976</v>
      </c>
      <c r="D229">
        <v>1</v>
      </c>
      <c r="E229">
        <v>2</v>
      </c>
      <c r="F229">
        <v>19.239000000000001</v>
      </c>
      <c r="J229">
        <v>2003</v>
      </c>
      <c r="K229">
        <v>1</v>
      </c>
      <c r="L229">
        <v>2</v>
      </c>
      <c r="M229">
        <v>0.43982700000000002</v>
      </c>
      <c r="N229">
        <v>89</v>
      </c>
      <c r="O229" s="4">
        <v>1.9146268367767334</v>
      </c>
      <c r="P229">
        <f>M229/N229</f>
        <v>4.941876404494382E-3</v>
      </c>
      <c r="Q229">
        <v>32.094512195121958</v>
      </c>
      <c r="R229">
        <f t="shared" si="17"/>
        <v>2.1567512195121958</v>
      </c>
      <c r="T229">
        <v>4.941876404494382E-3</v>
      </c>
      <c r="U229">
        <v>2003</v>
      </c>
      <c r="V229">
        <v>0.43982700000000002</v>
      </c>
      <c r="W229">
        <v>2.1567512195121958</v>
      </c>
    </row>
    <row r="230" spans="1:23" x14ac:dyDescent="0.2">
      <c r="A230" t="s">
        <v>143</v>
      </c>
      <c r="B230" t="s">
        <v>181</v>
      </c>
      <c r="C230">
        <v>1976</v>
      </c>
      <c r="D230">
        <v>1</v>
      </c>
      <c r="E230">
        <v>3</v>
      </c>
      <c r="F230">
        <v>24.805</v>
      </c>
      <c r="J230">
        <v>2003</v>
      </c>
      <c r="K230">
        <v>1</v>
      </c>
      <c r="L230">
        <v>3</v>
      </c>
      <c r="M230" t="s">
        <v>17</v>
      </c>
      <c r="N230">
        <v>89</v>
      </c>
      <c r="O230" s="4">
        <v>1.8519691228866577</v>
      </c>
      <c r="P230" s="135" t="s">
        <v>17</v>
      </c>
      <c r="Q230">
        <v>53.951981707317081</v>
      </c>
      <c r="R230">
        <f t="shared" si="17"/>
        <v>3.6255731707317085</v>
      </c>
      <c r="U230">
        <v>2003</v>
      </c>
      <c r="W230">
        <v>3.6255731707317085</v>
      </c>
    </row>
    <row r="231" spans="1:23" x14ac:dyDescent="0.2">
      <c r="A231" t="s">
        <v>143</v>
      </c>
      <c r="B231" t="s">
        <v>181</v>
      </c>
      <c r="C231">
        <v>1976</v>
      </c>
      <c r="D231">
        <v>1</v>
      </c>
      <c r="E231">
        <v>4</v>
      </c>
      <c r="F231">
        <v>29.04</v>
      </c>
      <c r="J231">
        <v>2003</v>
      </c>
      <c r="K231">
        <v>1</v>
      </c>
      <c r="L231">
        <v>4</v>
      </c>
      <c r="M231">
        <v>0.70128621700000005</v>
      </c>
      <c r="N231">
        <v>89</v>
      </c>
      <c r="O231" s="4">
        <v>1.821092963218689</v>
      </c>
      <c r="P231">
        <f>M231/N231</f>
        <v>7.8796204157303377E-3</v>
      </c>
      <c r="Q231">
        <v>50.355182926829272</v>
      </c>
      <c r="R231">
        <f t="shared" si="17"/>
        <v>3.3838682926829273</v>
      </c>
      <c r="T231">
        <v>7.8796204157303377E-3</v>
      </c>
      <c r="U231">
        <v>2003</v>
      </c>
      <c r="V231">
        <v>0.70128621700000005</v>
      </c>
      <c r="W231">
        <v>3.3838682926829273</v>
      </c>
    </row>
    <row r="232" spans="1:23" x14ac:dyDescent="0.2">
      <c r="A232" t="s">
        <v>143</v>
      </c>
      <c r="B232" t="s">
        <v>181</v>
      </c>
      <c r="C232">
        <v>1976</v>
      </c>
      <c r="D232">
        <v>1</v>
      </c>
      <c r="E232">
        <v>5</v>
      </c>
      <c r="F232">
        <v>39.808999999999997</v>
      </c>
      <c r="J232">
        <v>2003</v>
      </c>
      <c r="K232">
        <v>1</v>
      </c>
      <c r="L232">
        <v>5</v>
      </c>
      <c r="M232">
        <v>0.75533109799999998</v>
      </c>
      <c r="N232">
        <v>89</v>
      </c>
      <c r="O232" s="4">
        <v>1.9638280868530273</v>
      </c>
      <c r="P232">
        <f>M232/N232</f>
        <v>8.4868662696629214E-3</v>
      </c>
      <c r="Q232">
        <v>71.935975609756099</v>
      </c>
      <c r="R232">
        <f t="shared" si="17"/>
        <v>4.8340975609756107</v>
      </c>
      <c r="T232">
        <v>8.4868662696629214E-3</v>
      </c>
      <c r="U232">
        <v>2003</v>
      </c>
      <c r="V232">
        <v>0.75533109799999998</v>
      </c>
      <c r="W232">
        <v>4.8340975609756107</v>
      </c>
    </row>
    <row r="233" spans="1:23" x14ac:dyDescent="0.2">
      <c r="A233" t="s">
        <v>143</v>
      </c>
      <c r="B233" t="s">
        <v>181</v>
      </c>
      <c r="C233">
        <v>1976</v>
      </c>
      <c r="D233">
        <v>1</v>
      </c>
      <c r="E233">
        <v>6</v>
      </c>
      <c r="F233">
        <v>40.898000000000003</v>
      </c>
      <c r="J233">
        <v>2003</v>
      </c>
      <c r="K233">
        <v>1</v>
      </c>
      <c r="L233">
        <v>6</v>
      </c>
      <c r="M233">
        <v>0.76742703400000001</v>
      </c>
      <c r="N233">
        <v>89</v>
      </c>
      <c r="O233" s="4">
        <v>2.2099466323852539</v>
      </c>
      <c r="P233">
        <f>M233/N233</f>
        <v>8.6227756629213489E-3</v>
      </c>
      <c r="Q233">
        <v>80.78963414634147</v>
      </c>
      <c r="R233">
        <f t="shared" si="17"/>
        <v>5.4290634146341468</v>
      </c>
      <c r="T233">
        <v>8.6227756629213489E-3</v>
      </c>
      <c r="U233">
        <v>2003</v>
      </c>
      <c r="V233">
        <v>0.76742703400000001</v>
      </c>
      <c r="W233">
        <v>5.4290634146341468</v>
      </c>
    </row>
    <row r="234" spans="1:23" x14ac:dyDescent="0.2">
      <c r="A234" t="s">
        <v>143</v>
      </c>
      <c r="B234" t="s">
        <v>181</v>
      </c>
      <c r="C234">
        <v>1976</v>
      </c>
      <c r="D234">
        <v>1</v>
      </c>
      <c r="E234">
        <v>7</v>
      </c>
      <c r="F234">
        <v>47.915999999999997</v>
      </c>
      <c r="J234">
        <v>2003</v>
      </c>
      <c r="K234">
        <v>1</v>
      </c>
      <c r="L234">
        <v>7</v>
      </c>
      <c r="M234">
        <v>0.80169577400000003</v>
      </c>
      <c r="N234">
        <v>89</v>
      </c>
      <c r="O234" s="4">
        <v>2.6728212833404541</v>
      </c>
      <c r="P234">
        <f>M234/N234</f>
        <v>9.0078176853932591E-3</v>
      </c>
      <c r="Q234">
        <v>88.813262195121965</v>
      </c>
      <c r="R234">
        <f t="shared" si="17"/>
        <v>5.9682512195121964</v>
      </c>
      <c r="T234">
        <v>9.0078176853932591E-3</v>
      </c>
      <c r="U234">
        <v>2003</v>
      </c>
      <c r="V234">
        <v>0.80169577400000003</v>
      </c>
      <c r="W234">
        <v>5.9682512195121964</v>
      </c>
    </row>
    <row r="235" spans="1:23" x14ac:dyDescent="0.2">
      <c r="A235" t="s">
        <v>143</v>
      </c>
      <c r="B235" t="s">
        <v>181</v>
      </c>
      <c r="C235">
        <v>1976</v>
      </c>
      <c r="D235">
        <v>1</v>
      </c>
      <c r="E235">
        <v>8</v>
      </c>
      <c r="F235">
        <v>34.606000000000002</v>
      </c>
      <c r="J235">
        <v>2003</v>
      </c>
      <c r="K235">
        <v>1</v>
      </c>
      <c r="L235">
        <v>8</v>
      </c>
      <c r="M235" t="s">
        <v>17</v>
      </c>
      <c r="N235" t="s">
        <v>17</v>
      </c>
      <c r="O235" s="4">
        <v>2.5467772483825684</v>
      </c>
      <c r="P235" t="s">
        <v>17</v>
      </c>
      <c r="Q235">
        <v>70.275914634146346</v>
      </c>
      <c r="R235">
        <f t="shared" si="17"/>
        <v>4.7225414634146343</v>
      </c>
      <c r="U235">
        <v>2003</v>
      </c>
      <c r="W235">
        <v>4.7225414634146343</v>
      </c>
    </row>
    <row r="236" spans="1:23" x14ac:dyDescent="0.2">
      <c r="A236" t="s">
        <v>143</v>
      </c>
      <c r="B236" t="s">
        <v>181</v>
      </c>
      <c r="C236">
        <v>1976</v>
      </c>
      <c r="D236">
        <v>1</v>
      </c>
      <c r="E236">
        <v>9</v>
      </c>
      <c r="F236">
        <v>37.026000000000003</v>
      </c>
      <c r="J236">
        <v>2003</v>
      </c>
      <c r="K236">
        <v>1</v>
      </c>
      <c r="L236">
        <v>9</v>
      </c>
      <c r="M236" t="s">
        <v>17</v>
      </c>
      <c r="N236" t="s">
        <v>17</v>
      </c>
      <c r="O236" s="4">
        <v>2.2185816764831543</v>
      </c>
      <c r="P236" t="s">
        <v>17</v>
      </c>
      <c r="Q236">
        <v>73.319359756097569</v>
      </c>
      <c r="R236">
        <f t="shared" si="17"/>
        <v>4.9270609756097574</v>
      </c>
      <c r="U236">
        <v>2003</v>
      </c>
      <c r="W236">
        <v>4.9270609756097574</v>
      </c>
    </row>
    <row r="237" spans="1:23" x14ac:dyDescent="0.2">
      <c r="A237" t="s">
        <v>143</v>
      </c>
      <c r="B237" t="s">
        <v>181</v>
      </c>
      <c r="C237">
        <v>1976</v>
      </c>
      <c r="D237">
        <v>1</v>
      </c>
      <c r="E237">
        <v>10</v>
      </c>
      <c r="F237">
        <v>37.872999999999998</v>
      </c>
      <c r="J237">
        <v>2003</v>
      </c>
      <c r="K237">
        <v>1</v>
      </c>
      <c r="L237">
        <v>10</v>
      </c>
      <c r="M237" t="s">
        <v>17</v>
      </c>
      <c r="N237" t="s">
        <v>17</v>
      </c>
      <c r="O237" s="4">
        <v>2.1574103832244873</v>
      </c>
      <c r="P237" t="s">
        <v>17</v>
      </c>
      <c r="Q237">
        <v>83.279725609756113</v>
      </c>
      <c r="R237">
        <f t="shared" si="17"/>
        <v>5.5963975609756114</v>
      </c>
      <c r="U237">
        <v>2003</v>
      </c>
      <c r="W237">
        <v>5.5963975609756114</v>
      </c>
    </row>
    <row r="238" spans="1:23" x14ac:dyDescent="0.2">
      <c r="A238" t="s">
        <v>143</v>
      </c>
      <c r="B238" t="s">
        <v>181</v>
      </c>
      <c r="C238">
        <v>1976</v>
      </c>
      <c r="D238">
        <v>1</v>
      </c>
      <c r="E238">
        <v>11</v>
      </c>
      <c r="F238">
        <v>42.107999999999997</v>
      </c>
      <c r="J238">
        <v>2003</v>
      </c>
      <c r="K238">
        <v>1</v>
      </c>
      <c r="L238">
        <v>11</v>
      </c>
      <c r="M238" t="s">
        <v>17</v>
      </c>
      <c r="N238" t="s">
        <v>17</v>
      </c>
      <c r="O238" s="4">
        <v>2.6758465766906738</v>
      </c>
      <c r="P238" t="s">
        <v>17</v>
      </c>
      <c r="Q238">
        <v>73.042682926829272</v>
      </c>
      <c r="R238">
        <f t="shared" si="17"/>
        <v>4.9084682926829277</v>
      </c>
      <c r="U238">
        <v>2003</v>
      </c>
      <c r="W238">
        <v>4.9084682926829277</v>
      </c>
    </row>
    <row r="239" spans="1:23" x14ac:dyDescent="0.2">
      <c r="A239" t="s">
        <v>143</v>
      </c>
      <c r="B239" t="s">
        <v>181</v>
      </c>
      <c r="C239">
        <v>1976</v>
      </c>
      <c r="D239">
        <v>1</v>
      </c>
      <c r="E239">
        <v>12</v>
      </c>
      <c r="F239">
        <v>36.905000000000001</v>
      </c>
      <c r="J239">
        <v>2003</v>
      </c>
      <c r="K239">
        <v>1</v>
      </c>
      <c r="L239">
        <v>12</v>
      </c>
      <c r="M239" t="s">
        <v>17</v>
      </c>
      <c r="N239" t="s">
        <v>17</v>
      </c>
      <c r="O239" s="4">
        <v>2.6636064052581787</v>
      </c>
      <c r="P239" t="s">
        <v>17</v>
      </c>
      <c r="Q239">
        <v>97.943597560975618</v>
      </c>
      <c r="R239">
        <f t="shared" si="17"/>
        <v>6.5818097560975621</v>
      </c>
      <c r="U239">
        <v>2003</v>
      </c>
      <c r="W239">
        <v>6.5818097560975621</v>
      </c>
    </row>
    <row r="240" spans="1:23" x14ac:dyDescent="0.2">
      <c r="A240" t="s">
        <v>143</v>
      </c>
      <c r="B240" t="s">
        <v>181</v>
      </c>
      <c r="C240">
        <v>1976</v>
      </c>
      <c r="D240">
        <v>1</v>
      </c>
      <c r="E240">
        <v>13</v>
      </c>
      <c r="F240">
        <v>46.343000000000004</v>
      </c>
      <c r="J240">
        <v>2003</v>
      </c>
      <c r="K240">
        <v>1</v>
      </c>
      <c r="L240">
        <v>13</v>
      </c>
      <c r="M240" t="s">
        <v>17</v>
      </c>
      <c r="N240" t="s">
        <v>17</v>
      </c>
      <c r="O240" s="135" t="s">
        <v>17</v>
      </c>
      <c r="P240" t="s">
        <v>17</v>
      </c>
      <c r="Q240">
        <v>71.382621951219519</v>
      </c>
      <c r="R240">
        <f t="shared" si="17"/>
        <v>4.7969121951219522</v>
      </c>
      <c r="U240">
        <v>2003</v>
      </c>
      <c r="W240">
        <v>4.7969121951219522</v>
      </c>
    </row>
    <row r="241" spans="1:23" x14ac:dyDescent="0.2">
      <c r="A241" t="s">
        <v>143</v>
      </c>
      <c r="B241" t="s">
        <v>181</v>
      </c>
      <c r="C241">
        <v>1976</v>
      </c>
      <c r="D241">
        <v>1</v>
      </c>
      <c r="E241">
        <v>14</v>
      </c>
      <c r="F241">
        <v>40.292999999999999</v>
      </c>
      <c r="J241">
        <v>2003</v>
      </c>
      <c r="K241">
        <v>1</v>
      </c>
      <c r="L241">
        <v>14</v>
      </c>
      <c r="M241" t="s">
        <v>17</v>
      </c>
      <c r="N241" t="s">
        <v>17</v>
      </c>
      <c r="O241" s="4">
        <v>2.1257412433624268</v>
      </c>
      <c r="P241" t="s">
        <v>17</v>
      </c>
      <c r="Q241">
        <v>76.639481707317088</v>
      </c>
      <c r="R241">
        <f t="shared" si="17"/>
        <v>5.1501731707317084</v>
      </c>
      <c r="U241">
        <v>2003</v>
      </c>
      <c r="W241">
        <v>5.1501731707317084</v>
      </c>
    </row>
    <row r="242" spans="1:23" x14ac:dyDescent="0.2">
      <c r="A242" t="s">
        <v>143</v>
      </c>
      <c r="B242" t="s">
        <v>181</v>
      </c>
      <c r="C242">
        <v>1976</v>
      </c>
      <c r="D242">
        <v>2</v>
      </c>
      <c r="E242">
        <v>1</v>
      </c>
      <c r="F242">
        <v>23.474</v>
      </c>
      <c r="J242">
        <v>2003</v>
      </c>
      <c r="K242">
        <v>2</v>
      </c>
      <c r="L242">
        <v>1</v>
      </c>
      <c r="M242">
        <v>0.42804341000000001</v>
      </c>
      <c r="N242">
        <v>89</v>
      </c>
      <c r="O242" s="4">
        <v>1.8945884704589844</v>
      </c>
      <c r="P242">
        <f t="shared" ref="P242:P248" si="20">M242/N242</f>
        <v>4.8094765168539329E-3</v>
      </c>
      <c r="Q242">
        <v>22.6875</v>
      </c>
      <c r="R242">
        <f t="shared" si="17"/>
        <v>1.5246000000000002</v>
      </c>
      <c r="T242">
        <v>4.8094765168539329E-3</v>
      </c>
      <c r="U242">
        <v>2003</v>
      </c>
      <c r="V242">
        <v>0.42804341000000001</v>
      </c>
      <c r="W242">
        <v>1.5246000000000002</v>
      </c>
    </row>
    <row r="243" spans="1:23" x14ac:dyDescent="0.2">
      <c r="A243" t="s">
        <v>143</v>
      </c>
      <c r="B243" t="s">
        <v>181</v>
      </c>
      <c r="C243">
        <v>1976</v>
      </c>
      <c r="D243">
        <v>2</v>
      </c>
      <c r="E243">
        <v>2</v>
      </c>
      <c r="F243">
        <v>24.805</v>
      </c>
      <c r="J243">
        <v>2003</v>
      </c>
      <c r="K243">
        <v>2</v>
      </c>
      <c r="L243">
        <v>2</v>
      </c>
      <c r="M243">
        <v>0.56648767899999997</v>
      </c>
      <c r="N243">
        <v>89</v>
      </c>
      <c r="O243" s="4">
        <v>1.7768585681915283</v>
      </c>
      <c r="P243">
        <f t="shared" si="20"/>
        <v>6.3650301011235954E-3</v>
      </c>
      <c r="Q243">
        <v>39.564786585365859</v>
      </c>
      <c r="R243">
        <f t="shared" si="17"/>
        <v>2.6587536585365861</v>
      </c>
      <c r="T243">
        <v>6.3650301011235954E-3</v>
      </c>
      <c r="U243">
        <v>2003</v>
      </c>
      <c r="V243">
        <v>0.56648767899999997</v>
      </c>
      <c r="W243">
        <v>2.6587536585365861</v>
      </c>
    </row>
    <row r="244" spans="1:23" x14ac:dyDescent="0.2">
      <c r="A244" t="s">
        <v>143</v>
      </c>
      <c r="B244" t="s">
        <v>181</v>
      </c>
      <c r="C244">
        <v>1976</v>
      </c>
      <c r="D244">
        <v>2</v>
      </c>
      <c r="E244">
        <v>3</v>
      </c>
      <c r="F244">
        <v>25.289000000000001</v>
      </c>
      <c r="J244">
        <v>2003</v>
      </c>
      <c r="K244">
        <v>2</v>
      </c>
      <c r="L244">
        <v>3</v>
      </c>
      <c r="M244">
        <v>0.60980182500000002</v>
      </c>
      <c r="N244">
        <v>89</v>
      </c>
      <c r="O244" s="4">
        <v>1.8751169443130493</v>
      </c>
      <c r="P244">
        <f t="shared" si="20"/>
        <v>6.8517058988764043E-3</v>
      </c>
      <c r="Q244">
        <v>44.268292682926834</v>
      </c>
      <c r="R244">
        <f t="shared" si="17"/>
        <v>2.9748292682926833</v>
      </c>
      <c r="T244">
        <v>6.8517058988764043E-3</v>
      </c>
      <c r="U244">
        <v>2003</v>
      </c>
      <c r="V244">
        <v>0.60980182500000002</v>
      </c>
      <c r="W244">
        <v>2.9748292682926833</v>
      </c>
    </row>
    <row r="245" spans="1:23" x14ac:dyDescent="0.2">
      <c r="A245" t="s">
        <v>143</v>
      </c>
      <c r="B245" t="s">
        <v>181</v>
      </c>
      <c r="C245">
        <v>1976</v>
      </c>
      <c r="D245">
        <v>2</v>
      </c>
      <c r="E245">
        <v>4</v>
      </c>
      <c r="F245">
        <v>32.064999999999998</v>
      </c>
      <c r="J245">
        <v>2003</v>
      </c>
      <c r="K245">
        <v>2</v>
      </c>
      <c r="L245">
        <v>4</v>
      </c>
      <c r="M245">
        <v>0.70548253699999997</v>
      </c>
      <c r="N245">
        <v>89</v>
      </c>
      <c r="O245" s="4">
        <v>2.3964643478393555</v>
      </c>
      <c r="P245">
        <f t="shared" si="20"/>
        <v>7.9267700786516855E-3</v>
      </c>
      <c r="Q245">
        <v>73.596036585365866</v>
      </c>
      <c r="R245">
        <f t="shared" si="17"/>
        <v>4.9456536585365862</v>
      </c>
      <c r="T245">
        <v>7.9267700786516855E-3</v>
      </c>
      <c r="U245">
        <v>2003</v>
      </c>
      <c r="V245">
        <v>0.70548253699999997</v>
      </c>
      <c r="W245">
        <v>4.9456536585365862</v>
      </c>
    </row>
    <row r="246" spans="1:23" x14ac:dyDescent="0.2">
      <c r="A246" t="s">
        <v>143</v>
      </c>
      <c r="B246" t="s">
        <v>181</v>
      </c>
      <c r="C246">
        <v>1976</v>
      </c>
      <c r="D246">
        <v>2</v>
      </c>
      <c r="E246">
        <v>5</v>
      </c>
      <c r="F246">
        <v>41.261000000000003</v>
      </c>
      <c r="J246">
        <v>2003</v>
      </c>
      <c r="K246">
        <v>2</v>
      </c>
      <c r="L246">
        <v>5</v>
      </c>
      <c r="M246">
        <v>0.74419301900000001</v>
      </c>
      <c r="N246">
        <v>89</v>
      </c>
      <c r="O246" s="4">
        <v>1.8725122213363647</v>
      </c>
      <c r="P246">
        <f t="shared" si="20"/>
        <v>8.3617193146067418E-3</v>
      </c>
      <c r="Q246">
        <v>69.999237804878064</v>
      </c>
      <c r="R246">
        <f t="shared" si="17"/>
        <v>4.7039487804878064</v>
      </c>
      <c r="T246">
        <v>8.3617193146067418E-3</v>
      </c>
      <c r="U246">
        <v>2003</v>
      </c>
      <c r="V246">
        <v>0.74419301900000001</v>
      </c>
      <c r="W246">
        <v>4.7039487804878064</v>
      </c>
    </row>
    <row r="247" spans="1:23" x14ac:dyDescent="0.2">
      <c r="A247" t="s">
        <v>143</v>
      </c>
      <c r="B247" t="s">
        <v>181</v>
      </c>
      <c r="C247">
        <v>1976</v>
      </c>
      <c r="D247">
        <v>2</v>
      </c>
      <c r="E247">
        <v>6</v>
      </c>
      <c r="F247">
        <v>46.463999999999999</v>
      </c>
      <c r="J247">
        <v>2003</v>
      </c>
      <c r="K247">
        <v>2</v>
      </c>
      <c r="L247">
        <v>6</v>
      </c>
      <c r="M247">
        <v>0.803211389</v>
      </c>
      <c r="N247">
        <v>89</v>
      </c>
      <c r="O247" s="4">
        <v>2.2884190082550049</v>
      </c>
      <c r="P247">
        <f t="shared" si="20"/>
        <v>9.02484706741573E-3</v>
      </c>
      <c r="Q247">
        <v>98.773628048780509</v>
      </c>
      <c r="R247">
        <f t="shared" si="17"/>
        <v>6.6375878048780512</v>
      </c>
      <c r="T247">
        <v>9.02484706741573E-3</v>
      </c>
      <c r="U247">
        <v>2003</v>
      </c>
      <c r="V247">
        <v>0.803211389</v>
      </c>
      <c r="W247">
        <v>6.6375878048780512</v>
      </c>
    </row>
    <row r="248" spans="1:23" x14ac:dyDescent="0.2">
      <c r="A248" t="s">
        <v>143</v>
      </c>
      <c r="B248" t="s">
        <v>181</v>
      </c>
      <c r="C248">
        <v>1976</v>
      </c>
      <c r="D248">
        <v>2</v>
      </c>
      <c r="E248">
        <v>7</v>
      </c>
      <c r="F248">
        <v>48.884</v>
      </c>
      <c r="J248">
        <v>2003</v>
      </c>
      <c r="K248">
        <v>2</v>
      </c>
      <c r="L248">
        <v>7</v>
      </c>
      <c r="M248">
        <v>0.822571685</v>
      </c>
      <c r="N248">
        <v>89</v>
      </c>
      <c r="O248" s="4">
        <v>2.7278752326965332</v>
      </c>
      <c r="P248">
        <f t="shared" si="20"/>
        <v>9.2423784831460673E-3</v>
      </c>
      <c r="Q248">
        <v>84.939786585365866</v>
      </c>
      <c r="R248">
        <f t="shared" si="17"/>
        <v>5.7079536585365869</v>
      </c>
      <c r="T248">
        <v>9.2423784831460673E-3</v>
      </c>
      <c r="U248">
        <v>2003</v>
      </c>
      <c r="V248">
        <v>0.822571685</v>
      </c>
      <c r="W248">
        <v>5.7079536585365869</v>
      </c>
    </row>
    <row r="249" spans="1:23" x14ac:dyDescent="0.2">
      <c r="A249" t="s">
        <v>143</v>
      </c>
      <c r="B249" t="s">
        <v>181</v>
      </c>
      <c r="C249">
        <v>1976</v>
      </c>
      <c r="D249">
        <v>2</v>
      </c>
      <c r="E249">
        <v>8</v>
      </c>
      <c r="F249">
        <v>35.695</v>
      </c>
      <c r="J249">
        <v>2003</v>
      </c>
      <c r="K249">
        <v>2</v>
      </c>
      <c r="L249">
        <v>8</v>
      </c>
      <c r="M249" t="s">
        <v>17</v>
      </c>
      <c r="N249" t="s">
        <v>17</v>
      </c>
      <c r="O249" s="4">
        <v>2.210676908493042</v>
      </c>
      <c r="P249" t="s">
        <v>17</v>
      </c>
      <c r="Q249">
        <v>74.149390243902445</v>
      </c>
      <c r="R249">
        <f t="shared" si="17"/>
        <v>4.9828390243902447</v>
      </c>
      <c r="U249">
        <v>2003</v>
      </c>
      <c r="W249">
        <v>4.9828390243902447</v>
      </c>
    </row>
    <row r="250" spans="1:23" x14ac:dyDescent="0.2">
      <c r="A250" t="s">
        <v>143</v>
      </c>
      <c r="B250" t="s">
        <v>181</v>
      </c>
      <c r="C250">
        <v>1976</v>
      </c>
      <c r="D250">
        <v>2</v>
      </c>
      <c r="E250">
        <v>9</v>
      </c>
      <c r="F250">
        <v>42.35</v>
      </c>
      <c r="J250">
        <v>2003</v>
      </c>
      <c r="K250">
        <v>2</v>
      </c>
      <c r="L250">
        <v>9</v>
      </c>
      <c r="M250" t="s">
        <v>17</v>
      </c>
      <c r="N250" t="s">
        <v>17</v>
      </c>
      <c r="O250" s="4">
        <v>2.2187459468841553</v>
      </c>
      <c r="P250" t="s">
        <v>17</v>
      </c>
      <c r="Q250">
        <v>90.473323170731732</v>
      </c>
      <c r="R250">
        <f t="shared" si="17"/>
        <v>6.0798073170731728</v>
      </c>
      <c r="U250">
        <v>2003</v>
      </c>
      <c r="W250">
        <v>6.0798073170731728</v>
      </c>
    </row>
    <row r="251" spans="1:23" x14ac:dyDescent="0.2">
      <c r="A251" t="s">
        <v>143</v>
      </c>
      <c r="B251" t="s">
        <v>181</v>
      </c>
      <c r="C251">
        <v>1976</v>
      </c>
      <c r="D251">
        <v>2</v>
      </c>
      <c r="E251">
        <v>10</v>
      </c>
      <c r="F251">
        <v>39.808999999999997</v>
      </c>
      <c r="J251">
        <v>2003</v>
      </c>
      <c r="K251">
        <v>2</v>
      </c>
      <c r="L251">
        <v>10</v>
      </c>
      <c r="M251" t="s">
        <v>17</v>
      </c>
      <c r="N251" t="s">
        <v>17</v>
      </c>
      <c r="O251" s="4">
        <v>2.2094707489013672</v>
      </c>
      <c r="P251" t="s">
        <v>17</v>
      </c>
      <c r="Q251">
        <v>97.113567073170742</v>
      </c>
      <c r="R251">
        <f t="shared" si="17"/>
        <v>6.5260317073170748</v>
      </c>
      <c r="U251">
        <v>2003</v>
      </c>
      <c r="W251">
        <v>6.5260317073170748</v>
      </c>
    </row>
    <row r="252" spans="1:23" x14ac:dyDescent="0.2">
      <c r="A252" t="s">
        <v>143</v>
      </c>
      <c r="B252" t="s">
        <v>181</v>
      </c>
      <c r="C252">
        <v>1976</v>
      </c>
      <c r="D252">
        <v>2</v>
      </c>
      <c r="E252">
        <v>11</v>
      </c>
      <c r="F252">
        <v>39.445999999999998</v>
      </c>
      <c r="J252">
        <v>2003</v>
      </c>
      <c r="K252">
        <v>2</v>
      </c>
      <c r="L252">
        <v>11</v>
      </c>
      <c r="M252" t="s">
        <v>17</v>
      </c>
      <c r="N252" t="s">
        <v>17</v>
      </c>
      <c r="O252" s="4">
        <v>2.3096871376037598</v>
      </c>
      <c r="P252" t="s">
        <v>17</v>
      </c>
      <c r="Q252">
        <v>87.153201219512212</v>
      </c>
      <c r="R252">
        <f t="shared" si="17"/>
        <v>5.8566951219512209</v>
      </c>
      <c r="U252">
        <v>2003</v>
      </c>
      <c r="W252">
        <v>5.8566951219512209</v>
      </c>
    </row>
    <row r="253" spans="1:23" x14ac:dyDescent="0.2">
      <c r="A253" t="s">
        <v>143</v>
      </c>
      <c r="B253" t="s">
        <v>181</v>
      </c>
      <c r="C253">
        <v>1976</v>
      </c>
      <c r="D253">
        <v>2</v>
      </c>
      <c r="E253">
        <v>12</v>
      </c>
      <c r="F253">
        <v>44.890999999999998</v>
      </c>
      <c r="J253">
        <v>2003</v>
      </c>
      <c r="K253">
        <v>2</v>
      </c>
      <c r="L253">
        <v>12</v>
      </c>
      <c r="M253" t="s">
        <v>17</v>
      </c>
      <c r="N253" t="s">
        <v>17</v>
      </c>
      <c r="O253" s="4">
        <v>2.4047732353210449</v>
      </c>
      <c r="P253" t="s">
        <v>17</v>
      </c>
      <c r="Q253">
        <v>97.666920731707307</v>
      </c>
      <c r="R253">
        <f t="shared" si="17"/>
        <v>6.5632170731707316</v>
      </c>
      <c r="U253">
        <v>2003</v>
      </c>
      <c r="W253">
        <v>6.5632170731707316</v>
      </c>
    </row>
    <row r="254" spans="1:23" x14ac:dyDescent="0.2">
      <c r="A254" t="s">
        <v>143</v>
      </c>
      <c r="B254" t="s">
        <v>181</v>
      </c>
      <c r="C254">
        <v>1976</v>
      </c>
      <c r="D254">
        <v>2</v>
      </c>
      <c r="E254">
        <v>13</v>
      </c>
      <c r="F254">
        <v>47.915999999999997</v>
      </c>
      <c r="J254">
        <v>2003</v>
      </c>
      <c r="K254">
        <v>2</v>
      </c>
      <c r="L254">
        <v>13</v>
      </c>
      <c r="M254" t="s">
        <v>17</v>
      </c>
      <c r="N254" t="s">
        <v>17</v>
      </c>
      <c r="O254" s="4">
        <v>2.7419147491455078</v>
      </c>
      <c r="P254" t="s">
        <v>17</v>
      </c>
      <c r="Q254">
        <v>77.746189024390247</v>
      </c>
      <c r="R254">
        <f t="shared" si="17"/>
        <v>5.2245439024390246</v>
      </c>
      <c r="U254">
        <v>2003</v>
      </c>
      <c r="W254">
        <v>5.2245439024390246</v>
      </c>
    </row>
    <row r="255" spans="1:23" x14ac:dyDescent="0.2">
      <c r="A255" t="s">
        <v>143</v>
      </c>
      <c r="B255" t="s">
        <v>181</v>
      </c>
      <c r="C255">
        <v>1976</v>
      </c>
      <c r="D255">
        <v>2</v>
      </c>
      <c r="E255">
        <v>14</v>
      </c>
      <c r="F255">
        <v>45.012</v>
      </c>
      <c r="J255">
        <v>2003</v>
      </c>
      <c r="K255">
        <v>2</v>
      </c>
      <c r="L255">
        <v>14</v>
      </c>
      <c r="M255" t="s">
        <v>17</v>
      </c>
      <c r="N255" t="s">
        <v>17</v>
      </c>
      <c r="O255" s="4">
        <v>2.243032693862915</v>
      </c>
      <c r="P255" t="s">
        <v>17</v>
      </c>
      <c r="Q255">
        <v>95.730182926829286</v>
      </c>
      <c r="R255">
        <f t="shared" si="17"/>
        <v>6.433068292682929</v>
      </c>
      <c r="U255">
        <v>2003</v>
      </c>
      <c r="W255">
        <v>6.433068292682929</v>
      </c>
    </row>
    <row r="256" spans="1:23" x14ac:dyDescent="0.2">
      <c r="A256" t="s">
        <v>143</v>
      </c>
      <c r="B256" t="s">
        <v>181</v>
      </c>
      <c r="C256">
        <v>1976</v>
      </c>
      <c r="D256">
        <v>3</v>
      </c>
      <c r="E256">
        <v>1</v>
      </c>
      <c r="F256">
        <v>26.135999999999999</v>
      </c>
      <c r="J256">
        <v>2003</v>
      </c>
      <c r="K256">
        <v>3</v>
      </c>
      <c r="L256">
        <v>1</v>
      </c>
      <c r="M256">
        <v>0.461603661</v>
      </c>
      <c r="N256">
        <v>89</v>
      </c>
      <c r="O256" s="4">
        <v>1.8384608030319214</v>
      </c>
      <c r="P256">
        <f t="shared" ref="P256:P262" si="21">M256/N256</f>
        <v>5.1865579887640451E-3</v>
      </c>
      <c r="Q256">
        <v>32.094512195121958</v>
      </c>
      <c r="R256">
        <f t="shared" si="17"/>
        <v>2.1567512195121958</v>
      </c>
      <c r="T256">
        <v>5.1865579887640451E-3</v>
      </c>
      <c r="U256">
        <v>2003</v>
      </c>
      <c r="V256">
        <v>0.461603661</v>
      </c>
      <c r="W256">
        <v>2.1567512195121958</v>
      </c>
    </row>
    <row r="257" spans="1:23" x14ac:dyDescent="0.2">
      <c r="A257" t="s">
        <v>143</v>
      </c>
      <c r="B257" t="s">
        <v>181</v>
      </c>
      <c r="C257">
        <v>1976</v>
      </c>
      <c r="D257">
        <v>3</v>
      </c>
      <c r="E257">
        <v>2</v>
      </c>
      <c r="F257">
        <v>24.2</v>
      </c>
      <c r="J257">
        <v>2003</v>
      </c>
      <c r="K257">
        <v>3</v>
      </c>
      <c r="L257">
        <v>2</v>
      </c>
      <c r="M257">
        <v>0.55479744200000003</v>
      </c>
      <c r="N257">
        <v>89</v>
      </c>
      <c r="O257" s="4">
        <v>1.8395529985427856</v>
      </c>
      <c r="P257">
        <f t="shared" si="21"/>
        <v>6.233679123595506E-3</v>
      </c>
      <c r="Q257">
        <v>38.734756097560982</v>
      </c>
      <c r="R257">
        <f t="shared" si="17"/>
        <v>2.6029756097560979</v>
      </c>
      <c r="T257">
        <v>6.233679123595506E-3</v>
      </c>
      <c r="U257">
        <v>2003</v>
      </c>
      <c r="V257">
        <v>0.55479744200000003</v>
      </c>
      <c r="W257">
        <v>2.6029756097560979</v>
      </c>
    </row>
    <row r="258" spans="1:23" x14ac:dyDescent="0.2">
      <c r="A258" t="s">
        <v>143</v>
      </c>
      <c r="B258" t="s">
        <v>181</v>
      </c>
      <c r="C258">
        <v>1976</v>
      </c>
      <c r="D258">
        <v>3</v>
      </c>
      <c r="E258">
        <v>3</v>
      </c>
      <c r="F258">
        <v>29.887</v>
      </c>
      <c r="J258">
        <v>2003</v>
      </c>
      <c r="K258">
        <v>3</v>
      </c>
      <c r="L258">
        <v>3</v>
      </c>
      <c r="M258">
        <v>0.75973327800000001</v>
      </c>
      <c r="N258">
        <v>89</v>
      </c>
      <c r="O258" s="4">
        <v>1.9332047700881958</v>
      </c>
      <c r="P258">
        <f t="shared" si="21"/>
        <v>8.5363289662921341E-3</v>
      </c>
      <c r="Q258">
        <v>63.082317073170742</v>
      </c>
      <c r="R258">
        <f t="shared" si="17"/>
        <v>4.2391317073170738</v>
      </c>
      <c r="T258">
        <v>8.5363289662921341E-3</v>
      </c>
      <c r="U258">
        <v>2003</v>
      </c>
      <c r="V258">
        <v>0.75973327800000001</v>
      </c>
      <c r="W258">
        <v>4.2391317073170738</v>
      </c>
    </row>
    <row r="259" spans="1:23" x14ac:dyDescent="0.2">
      <c r="A259" t="s">
        <v>143</v>
      </c>
      <c r="B259" t="s">
        <v>181</v>
      </c>
      <c r="C259">
        <v>1976</v>
      </c>
      <c r="D259">
        <v>3</v>
      </c>
      <c r="E259">
        <v>4</v>
      </c>
      <c r="F259">
        <v>35.816000000000003</v>
      </c>
      <c r="J259">
        <v>2003</v>
      </c>
      <c r="K259">
        <v>3</v>
      </c>
      <c r="L259">
        <v>4</v>
      </c>
      <c r="M259">
        <v>0.78487313000000003</v>
      </c>
      <c r="N259">
        <v>89</v>
      </c>
      <c r="O259" s="4">
        <v>1.9973645210266113</v>
      </c>
      <c r="P259">
        <f t="shared" si="21"/>
        <v>8.8187992134831465E-3</v>
      </c>
      <c r="Q259">
        <v>74.426067073170742</v>
      </c>
      <c r="R259">
        <f t="shared" si="17"/>
        <v>5.0014317073170744</v>
      </c>
      <c r="T259">
        <v>8.8187992134831465E-3</v>
      </c>
      <c r="U259">
        <v>2003</v>
      </c>
      <c r="V259">
        <v>0.78487313000000003</v>
      </c>
      <c r="W259">
        <v>5.0014317073170744</v>
      </c>
    </row>
    <row r="260" spans="1:23" x14ac:dyDescent="0.2">
      <c r="A260" t="s">
        <v>143</v>
      </c>
      <c r="B260" t="s">
        <v>181</v>
      </c>
      <c r="C260">
        <v>1976</v>
      </c>
      <c r="D260">
        <v>3</v>
      </c>
      <c r="E260">
        <v>5</v>
      </c>
      <c r="F260">
        <v>38.356999999999999</v>
      </c>
      <c r="J260">
        <v>2003</v>
      </c>
      <c r="K260">
        <v>3</v>
      </c>
      <c r="L260">
        <v>5</v>
      </c>
      <c r="M260">
        <v>0.77330563500000005</v>
      </c>
      <c r="N260">
        <v>89</v>
      </c>
      <c r="O260" s="4">
        <v>2.2845780849456787</v>
      </c>
      <c r="P260">
        <f t="shared" si="21"/>
        <v>8.6888273595505626E-3</v>
      </c>
      <c r="Q260">
        <v>73.319359756097569</v>
      </c>
      <c r="R260">
        <f t="shared" si="17"/>
        <v>4.9270609756097574</v>
      </c>
      <c r="T260">
        <v>8.6888273595505626E-3</v>
      </c>
      <c r="U260">
        <v>2003</v>
      </c>
      <c r="V260">
        <v>0.77330563500000005</v>
      </c>
      <c r="W260">
        <v>4.9270609756097574</v>
      </c>
    </row>
    <row r="261" spans="1:23" x14ac:dyDescent="0.2">
      <c r="A261" t="s">
        <v>143</v>
      </c>
      <c r="B261" t="s">
        <v>181</v>
      </c>
      <c r="C261">
        <v>1976</v>
      </c>
      <c r="D261">
        <v>3</v>
      </c>
      <c r="E261">
        <v>6</v>
      </c>
      <c r="F261">
        <v>45.738</v>
      </c>
      <c r="J261">
        <v>2003</v>
      </c>
      <c r="K261">
        <v>3</v>
      </c>
      <c r="L261">
        <v>6</v>
      </c>
      <c r="M261">
        <v>0.79255108900000004</v>
      </c>
      <c r="N261">
        <v>89</v>
      </c>
      <c r="O261" s="4">
        <v>2.5081124305725098</v>
      </c>
      <c r="P261">
        <f t="shared" si="21"/>
        <v>8.9050684157303377E-3</v>
      </c>
      <c r="Q261">
        <v>91.856707317073202</v>
      </c>
      <c r="R261">
        <f t="shared" ref="R261:R324" si="22">Q261*60*1.12/1000</f>
        <v>6.1727707317073204</v>
      </c>
      <c r="T261">
        <v>8.9050684157303377E-3</v>
      </c>
      <c r="U261">
        <v>2003</v>
      </c>
      <c r="V261">
        <v>0.79255108900000004</v>
      </c>
      <c r="W261">
        <v>6.1727707317073204</v>
      </c>
    </row>
    <row r="262" spans="1:23" x14ac:dyDescent="0.2">
      <c r="A262" t="s">
        <v>143</v>
      </c>
      <c r="B262" t="s">
        <v>181</v>
      </c>
      <c r="C262">
        <v>1976</v>
      </c>
      <c r="D262">
        <v>3</v>
      </c>
      <c r="E262">
        <v>7</v>
      </c>
      <c r="F262">
        <v>45.738</v>
      </c>
      <c r="J262">
        <v>2003</v>
      </c>
      <c r="K262">
        <v>3</v>
      </c>
      <c r="L262">
        <v>7</v>
      </c>
      <c r="M262">
        <v>0.80792036199999995</v>
      </c>
      <c r="N262">
        <v>89</v>
      </c>
      <c r="O262" s="4">
        <v>2.4342656135559082</v>
      </c>
      <c r="P262">
        <f t="shared" si="21"/>
        <v>9.0777568764044934E-3</v>
      </c>
      <c r="Q262">
        <v>85.769817073170742</v>
      </c>
      <c r="R262">
        <f t="shared" si="22"/>
        <v>5.7637317073170742</v>
      </c>
      <c r="T262">
        <v>9.0777568764044934E-3</v>
      </c>
      <c r="U262">
        <v>2003</v>
      </c>
      <c r="V262">
        <v>0.80792036199999995</v>
      </c>
      <c r="W262">
        <v>5.7637317073170742</v>
      </c>
    </row>
    <row r="263" spans="1:23" x14ac:dyDescent="0.2">
      <c r="A263" t="s">
        <v>143</v>
      </c>
      <c r="B263" t="s">
        <v>181</v>
      </c>
      <c r="C263">
        <v>1976</v>
      </c>
      <c r="D263">
        <v>3</v>
      </c>
      <c r="E263">
        <v>8</v>
      </c>
      <c r="F263">
        <v>44.890999999999998</v>
      </c>
      <c r="J263">
        <v>2003</v>
      </c>
      <c r="K263">
        <v>3</v>
      </c>
      <c r="L263">
        <v>8</v>
      </c>
      <c r="M263" t="s">
        <v>17</v>
      </c>
      <c r="N263" t="s">
        <v>17</v>
      </c>
      <c r="O263" s="4">
        <v>2.2002105712890625</v>
      </c>
      <c r="P263" t="s">
        <v>17</v>
      </c>
      <c r="Q263">
        <v>91.580030487804891</v>
      </c>
      <c r="R263">
        <f t="shared" si="22"/>
        <v>6.1541780487804898</v>
      </c>
      <c r="U263">
        <v>2003</v>
      </c>
      <c r="W263">
        <v>6.1541780487804898</v>
      </c>
    </row>
    <row r="264" spans="1:23" x14ac:dyDescent="0.2">
      <c r="A264" t="s">
        <v>143</v>
      </c>
      <c r="B264" t="s">
        <v>181</v>
      </c>
      <c r="C264">
        <v>1976</v>
      </c>
      <c r="D264">
        <v>3</v>
      </c>
      <c r="E264">
        <v>9</v>
      </c>
      <c r="F264">
        <v>38.115000000000002</v>
      </c>
      <c r="J264">
        <v>2003</v>
      </c>
      <c r="K264">
        <v>3</v>
      </c>
      <c r="L264">
        <v>9</v>
      </c>
      <c r="M264" t="s">
        <v>17</v>
      </c>
      <c r="N264" t="s">
        <v>17</v>
      </c>
      <c r="O264" s="4">
        <v>2.1215794086456299</v>
      </c>
      <c r="P264" t="s">
        <v>17</v>
      </c>
      <c r="Q264">
        <v>72.489329268292693</v>
      </c>
      <c r="R264">
        <f t="shared" si="22"/>
        <v>4.8712829268292692</v>
      </c>
      <c r="U264">
        <v>2003</v>
      </c>
      <c r="W264">
        <v>4.8712829268292692</v>
      </c>
    </row>
    <row r="265" spans="1:23" x14ac:dyDescent="0.2">
      <c r="A265" t="s">
        <v>143</v>
      </c>
      <c r="B265" t="s">
        <v>181</v>
      </c>
      <c r="C265">
        <v>1976</v>
      </c>
      <c r="D265">
        <v>3</v>
      </c>
      <c r="E265">
        <v>10</v>
      </c>
      <c r="F265">
        <v>40.777000000000001</v>
      </c>
      <c r="J265">
        <v>2003</v>
      </c>
      <c r="K265">
        <v>3</v>
      </c>
      <c r="L265">
        <v>10</v>
      </c>
      <c r="M265" t="s">
        <v>17</v>
      </c>
      <c r="N265" t="s">
        <v>17</v>
      </c>
      <c r="O265" s="4">
        <v>2.18829345703125</v>
      </c>
      <c r="P265" t="s">
        <v>17</v>
      </c>
      <c r="Q265">
        <v>96.006859756097583</v>
      </c>
      <c r="R265">
        <f t="shared" si="22"/>
        <v>6.4516609756097578</v>
      </c>
      <c r="U265">
        <v>2003</v>
      </c>
      <c r="W265">
        <v>6.4516609756097578</v>
      </c>
    </row>
    <row r="266" spans="1:23" x14ac:dyDescent="0.2">
      <c r="A266" t="s">
        <v>143</v>
      </c>
      <c r="B266" t="s">
        <v>181</v>
      </c>
      <c r="C266">
        <v>1976</v>
      </c>
      <c r="D266">
        <v>3</v>
      </c>
      <c r="E266">
        <v>11</v>
      </c>
      <c r="F266">
        <v>39.082999999999998</v>
      </c>
      <c r="J266">
        <v>2003</v>
      </c>
      <c r="K266">
        <v>3</v>
      </c>
      <c r="L266">
        <v>11</v>
      </c>
      <c r="M266" t="s">
        <v>17</v>
      </c>
      <c r="N266" t="s">
        <v>17</v>
      </c>
      <c r="O266" s="4">
        <v>2.466053469106555E-3</v>
      </c>
      <c r="P266" t="s">
        <v>17</v>
      </c>
      <c r="Q266">
        <v>86.876524390243915</v>
      </c>
      <c r="R266">
        <f t="shared" si="22"/>
        <v>5.8381024390243912</v>
      </c>
      <c r="U266">
        <v>2003</v>
      </c>
      <c r="W266">
        <v>5.8381024390243912</v>
      </c>
    </row>
    <row r="267" spans="1:23" x14ac:dyDescent="0.2">
      <c r="A267" t="s">
        <v>143</v>
      </c>
      <c r="B267" t="s">
        <v>181</v>
      </c>
      <c r="C267">
        <v>1976</v>
      </c>
      <c r="D267">
        <v>3</v>
      </c>
      <c r="E267">
        <v>12</v>
      </c>
      <c r="F267">
        <v>36.299999999999997</v>
      </c>
      <c r="J267">
        <v>2003</v>
      </c>
      <c r="K267">
        <v>3</v>
      </c>
      <c r="L267">
        <v>12</v>
      </c>
      <c r="M267" t="s">
        <v>17</v>
      </c>
      <c r="N267" t="s">
        <v>17</v>
      </c>
      <c r="O267" s="4">
        <v>2.4702868461608887</v>
      </c>
      <c r="P267" t="s">
        <v>17</v>
      </c>
      <c r="Q267">
        <v>78.576219512195138</v>
      </c>
      <c r="R267">
        <f t="shared" si="22"/>
        <v>5.2803219512195136</v>
      </c>
      <c r="U267">
        <v>2003</v>
      </c>
      <c r="W267">
        <v>5.2803219512195136</v>
      </c>
    </row>
    <row r="268" spans="1:23" x14ac:dyDescent="0.2">
      <c r="A268" t="s">
        <v>143</v>
      </c>
      <c r="B268" t="s">
        <v>181</v>
      </c>
      <c r="C268">
        <v>1976</v>
      </c>
      <c r="D268">
        <v>3</v>
      </c>
      <c r="E268">
        <v>13</v>
      </c>
      <c r="F268">
        <v>44.406999999999996</v>
      </c>
      <c r="J268">
        <v>2003</v>
      </c>
      <c r="K268">
        <v>3</v>
      </c>
      <c r="L268">
        <v>13</v>
      </c>
      <c r="M268" t="s">
        <v>17</v>
      </c>
      <c r="N268" t="s">
        <v>17</v>
      </c>
      <c r="O268" s="4">
        <v>3.0354354381561279</v>
      </c>
      <c r="P268" t="s">
        <v>17</v>
      </c>
      <c r="Q268">
        <v>71.935975609756099</v>
      </c>
      <c r="R268">
        <f t="shared" si="22"/>
        <v>4.8340975609756107</v>
      </c>
      <c r="U268">
        <v>2003</v>
      </c>
      <c r="W268">
        <v>4.8340975609756107</v>
      </c>
    </row>
    <row r="269" spans="1:23" x14ac:dyDescent="0.2">
      <c r="A269" t="s">
        <v>143</v>
      </c>
      <c r="B269" t="s">
        <v>181</v>
      </c>
      <c r="C269">
        <v>1976</v>
      </c>
      <c r="D269">
        <v>3</v>
      </c>
      <c r="E269">
        <v>14</v>
      </c>
      <c r="F269">
        <v>39.082999999999998</v>
      </c>
      <c r="J269">
        <v>2003</v>
      </c>
      <c r="K269">
        <v>3</v>
      </c>
      <c r="L269">
        <v>14</v>
      </c>
      <c r="M269" t="s">
        <v>17</v>
      </c>
      <c r="N269" t="s">
        <v>17</v>
      </c>
      <c r="O269" s="4">
        <v>2.0872418880462646</v>
      </c>
      <c r="P269" t="s">
        <v>17</v>
      </c>
      <c r="Q269">
        <v>88.259908536585371</v>
      </c>
      <c r="R269">
        <f t="shared" si="22"/>
        <v>5.9310658536585379</v>
      </c>
      <c r="U269">
        <v>2003</v>
      </c>
      <c r="W269">
        <v>5.9310658536585379</v>
      </c>
    </row>
    <row r="270" spans="1:23" x14ac:dyDescent="0.2">
      <c r="A270" t="s">
        <v>143</v>
      </c>
      <c r="B270" t="s">
        <v>181</v>
      </c>
      <c r="C270">
        <v>1976</v>
      </c>
      <c r="D270">
        <v>4</v>
      </c>
      <c r="E270">
        <v>1</v>
      </c>
      <c r="F270">
        <v>30.370999999999999</v>
      </c>
      <c r="J270">
        <v>2003</v>
      </c>
      <c r="K270">
        <v>4</v>
      </c>
      <c r="L270">
        <v>1</v>
      </c>
      <c r="M270">
        <v>0.55406825000000004</v>
      </c>
      <c r="N270">
        <v>89</v>
      </c>
      <c r="O270" s="4">
        <v>1.9064465761184692</v>
      </c>
      <c r="P270">
        <f t="shared" ref="P270:P276" si="23">M270/N270</f>
        <v>6.2254859550561802E-3</v>
      </c>
      <c r="Q270">
        <v>36.798018292682933</v>
      </c>
      <c r="R270">
        <f t="shared" si="22"/>
        <v>2.4728268292682931</v>
      </c>
      <c r="T270">
        <v>6.2254859550561802E-3</v>
      </c>
      <c r="U270">
        <v>2003</v>
      </c>
      <c r="V270">
        <v>0.55406825000000004</v>
      </c>
      <c r="W270">
        <v>2.4728268292682931</v>
      </c>
    </row>
    <row r="271" spans="1:23" x14ac:dyDescent="0.2">
      <c r="A271" t="s">
        <v>143</v>
      </c>
      <c r="B271" t="s">
        <v>181</v>
      </c>
      <c r="C271">
        <v>1976</v>
      </c>
      <c r="D271">
        <v>4</v>
      </c>
      <c r="E271">
        <v>2</v>
      </c>
      <c r="F271">
        <v>24.805</v>
      </c>
      <c r="J271">
        <v>2003</v>
      </c>
      <c r="K271">
        <v>4</v>
      </c>
      <c r="L271">
        <v>2</v>
      </c>
      <c r="M271">
        <v>0.60317079200000001</v>
      </c>
      <c r="N271">
        <v>89</v>
      </c>
      <c r="O271" s="4">
        <v>2.0777962207794189</v>
      </c>
      <c r="P271">
        <f t="shared" si="23"/>
        <v>6.7771999101123599E-3</v>
      </c>
      <c r="Q271">
        <v>48.141768292682926</v>
      </c>
      <c r="R271">
        <f t="shared" si="22"/>
        <v>3.2351268292682924</v>
      </c>
      <c r="T271">
        <v>6.7771999101123599E-3</v>
      </c>
      <c r="U271">
        <v>2003</v>
      </c>
      <c r="V271">
        <v>0.60317079200000001</v>
      </c>
      <c r="W271">
        <v>3.2351268292682924</v>
      </c>
    </row>
    <row r="272" spans="1:23" x14ac:dyDescent="0.2">
      <c r="A272" t="s">
        <v>143</v>
      </c>
      <c r="B272" t="s">
        <v>181</v>
      </c>
      <c r="C272">
        <v>1976</v>
      </c>
      <c r="D272">
        <v>4</v>
      </c>
      <c r="E272">
        <v>3</v>
      </c>
      <c r="F272">
        <v>30.007999999999999</v>
      </c>
      <c r="J272">
        <v>2003</v>
      </c>
      <c r="K272">
        <v>4</v>
      </c>
      <c r="L272">
        <v>3</v>
      </c>
      <c r="M272">
        <v>0.72085941099999995</v>
      </c>
      <c r="N272">
        <v>89</v>
      </c>
      <c r="O272" s="4">
        <v>1.9055101871490479</v>
      </c>
      <c r="P272">
        <f t="shared" si="23"/>
        <v>8.0995439438202241E-3</v>
      </c>
      <c r="Q272">
        <v>57.548780487804883</v>
      </c>
      <c r="R272">
        <f t="shared" si="22"/>
        <v>3.8672780487804888</v>
      </c>
      <c r="T272">
        <v>8.0995439438202241E-3</v>
      </c>
      <c r="U272">
        <v>2003</v>
      </c>
      <c r="V272">
        <v>0.72085941099999995</v>
      </c>
      <c r="W272">
        <v>3.8672780487804888</v>
      </c>
    </row>
    <row r="273" spans="1:23" x14ac:dyDescent="0.2">
      <c r="A273" t="s">
        <v>143</v>
      </c>
      <c r="B273" t="s">
        <v>181</v>
      </c>
      <c r="C273">
        <v>1976</v>
      </c>
      <c r="D273">
        <v>4</v>
      </c>
      <c r="E273">
        <v>4</v>
      </c>
      <c r="F273">
        <v>31.338999999999999</v>
      </c>
      <c r="J273">
        <v>2003</v>
      </c>
      <c r="K273">
        <v>4</v>
      </c>
      <c r="L273">
        <v>4</v>
      </c>
      <c r="M273">
        <v>0.76361431000000002</v>
      </c>
      <c r="N273">
        <v>89</v>
      </c>
      <c r="O273" s="4">
        <v>2.2631800174713135</v>
      </c>
      <c r="P273">
        <f t="shared" si="23"/>
        <v>8.5799360674157308E-3</v>
      </c>
      <c r="Q273">
        <v>72.766006097560989</v>
      </c>
      <c r="R273">
        <f t="shared" si="22"/>
        <v>4.8898756097560989</v>
      </c>
      <c r="T273">
        <v>8.5799360674157308E-3</v>
      </c>
      <c r="U273">
        <v>2003</v>
      </c>
      <c r="V273">
        <v>0.76361431000000002</v>
      </c>
      <c r="W273">
        <v>4.8898756097560989</v>
      </c>
    </row>
    <row r="274" spans="1:23" x14ac:dyDescent="0.2">
      <c r="A274" t="s">
        <v>143</v>
      </c>
      <c r="B274" t="s">
        <v>181</v>
      </c>
      <c r="C274">
        <v>1976</v>
      </c>
      <c r="D274">
        <v>4</v>
      </c>
      <c r="E274">
        <v>5</v>
      </c>
      <c r="F274">
        <v>41.018999999999998</v>
      </c>
      <c r="J274">
        <v>2003</v>
      </c>
      <c r="K274">
        <v>4</v>
      </c>
      <c r="L274">
        <v>5</v>
      </c>
      <c r="M274">
        <v>0.81385938899999999</v>
      </c>
      <c r="N274">
        <v>89</v>
      </c>
      <c r="O274" s="4">
        <v>2.2155613899230957</v>
      </c>
      <c r="P274">
        <f t="shared" si="23"/>
        <v>9.1444875168539327E-3</v>
      </c>
      <c r="Q274">
        <v>87.706554878048792</v>
      </c>
      <c r="R274">
        <f t="shared" si="22"/>
        <v>5.8938804878048794</v>
      </c>
      <c r="T274">
        <v>9.1444875168539327E-3</v>
      </c>
      <c r="U274">
        <v>2003</v>
      </c>
      <c r="V274">
        <v>0.81385938899999999</v>
      </c>
      <c r="W274">
        <v>5.8938804878048794</v>
      </c>
    </row>
    <row r="275" spans="1:23" x14ac:dyDescent="0.2">
      <c r="A275" t="s">
        <v>143</v>
      </c>
      <c r="B275" t="s">
        <v>181</v>
      </c>
      <c r="C275">
        <v>1976</v>
      </c>
      <c r="D275">
        <v>4</v>
      </c>
      <c r="E275">
        <v>6</v>
      </c>
      <c r="F275">
        <v>45.253999999999998</v>
      </c>
      <c r="J275">
        <v>2003</v>
      </c>
      <c r="K275">
        <v>4</v>
      </c>
      <c r="L275">
        <v>6</v>
      </c>
      <c r="M275">
        <v>0.82757874099999995</v>
      </c>
      <c r="N275">
        <v>89</v>
      </c>
      <c r="O275" s="4">
        <v>2.7509527206420898</v>
      </c>
      <c r="P275">
        <f t="shared" si="23"/>
        <v>9.2986375393258429E-3</v>
      </c>
      <c r="Q275">
        <v>85.493140243902445</v>
      </c>
      <c r="R275">
        <f t="shared" si="22"/>
        <v>5.7451390243902454</v>
      </c>
      <c r="T275">
        <v>9.2986375393258429E-3</v>
      </c>
      <c r="U275">
        <v>2003</v>
      </c>
      <c r="V275">
        <v>0.82757874099999995</v>
      </c>
      <c r="W275">
        <v>5.7451390243902454</v>
      </c>
    </row>
    <row r="276" spans="1:23" x14ac:dyDescent="0.2">
      <c r="A276" t="s">
        <v>143</v>
      </c>
      <c r="B276" t="s">
        <v>181</v>
      </c>
      <c r="C276">
        <v>1976</v>
      </c>
      <c r="D276">
        <v>4</v>
      </c>
      <c r="E276">
        <v>7</v>
      </c>
      <c r="F276">
        <v>44.406999999999996</v>
      </c>
      <c r="J276">
        <v>2003</v>
      </c>
      <c r="K276">
        <v>4</v>
      </c>
      <c r="L276">
        <v>7</v>
      </c>
      <c r="M276">
        <v>0.82997088500000005</v>
      </c>
      <c r="N276">
        <v>89</v>
      </c>
      <c r="O276" s="4">
        <v>2.6286838054656982</v>
      </c>
      <c r="P276">
        <f t="shared" si="23"/>
        <v>9.3255155617977536E-3</v>
      </c>
      <c r="Q276">
        <v>93.793445121951237</v>
      </c>
      <c r="R276">
        <f t="shared" si="22"/>
        <v>6.3029195121951238</v>
      </c>
      <c r="T276">
        <v>9.3255155617977536E-3</v>
      </c>
      <c r="U276">
        <v>2003</v>
      </c>
      <c r="V276">
        <v>0.82997088500000005</v>
      </c>
      <c r="W276">
        <v>6.3029195121951238</v>
      </c>
    </row>
    <row r="277" spans="1:23" x14ac:dyDescent="0.2">
      <c r="A277" t="s">
        <v>143</v>
      </c>
      <c r="B277" t="s">
        <v>181</v>
      </c>
      <c r="C277">
        <v>1976</v>
      </c>
      <c r="D277">
        <v>4</v>
      </c>
      <c r="E277">
        <v>8</v>
      </c>
      <c r="F277">
        <v>44.649000000000001</v>
      </c>
      <c r="J277">
        <v>2003</v>
      </c>
      <c r="K277">
        <v>4</v>
      </c>
      <c r="L277">
        <v>8</v>
      </c>
      <c r="M277" t="s">
        <v>17</v>
      </c>
      <c r="N277" t="s">
        <v>17</v>
      </c>
      <c r="O277" s="4">
        <v>2.1955821514129639</v>
      </c>
      <c r="P277" t="s">
        <v>17</v>
      </c>
      <c r="Q277">
        <v>81.896341463414643</v>
      </c>
      <c r="R277">
        <f t="shared" si="22"/>
        <v>5.5034341463414638</v>
      </c>
      <c r="U277">
        <v>2003</v>
      </c>
      <c r="W277">
        <v>5.5034341463414638</v>
      </c>
    </row>
    <row r="278" spans="1:23" x14ac:dyDescent="0.2">
      <c r="A278" t="s">
        <v>143</v>
      </c>
      <c r="B278" t="s">
        <v>181</v>
      </c>
      <c r="C278">
        <v>1976</v>
      </c>
      <c r="D278">
        <v>4</v>
      </c>
      <c r="E278">
        <v>9</v>
      </c>
      <c r="F278">
        <v>40.534999999999997</v>
      </c>
      <c r="J278">
        <v>2003</v>
      </c>
      <c r="K278">
        <v>4</v>
      </c>
      <c r="L278">
        <v>9</v>
      </c>
      <c r="M278" t="s">
        <v>17</v>
      </c>
      <c r="N278" t="s">
        <v>17</v>
      </c>
      <c r="O278" s="4">
        <v>2.3037607669830322</v>
      </c>
      <c r="P278" t="s">
        <v>17</v>
      </c>
      <c r="Q278">
        <v>93.793445121951237</v>
      </c>
      <c r="R278">
        <f t="shared" si="22"/>
        <v>6.3029195121951238</v>
      </c>
      <c r="U278">
        <v>2003</v>
      </c>
      <c r="W278">
        <v>6.3029195121951238</v>
      </c>
    </row>
    <row r="279" spans="1:23" x14ac:dyDescent="0.2">
      <c r="A279" t="s">
        <v>143</v>
      </c>
      <c r="B279" t="s">
        <v>181</v>
      </c>
      <c r="C279">
        <v>1976</v>
      </c>
      <c r="D279">
        <v>4</v>
      </c>
      <c r="E279">
        <v>10</v>
      </c>
      <c r="F279">
        <v>33.154000000000003</v>
      </c>
      <c r="J279">
        <v>2003</v>
      </c>
      <c r="K279">
        <v>4</v>
      </c>
      <c r="L279">
        <v>10</v>
      </c>
      <c r="M279" t="s">
        <v>17</v>
      </c>
      <c r="N279" t="s">
        <v>17</v>
      </c>
      <c r="O279" s="4">
        <v>2.5254726409912109</v>
      </c>
      <c r="P279" t="s">
        <v>17</v>
      </c>
      <c r="Q279">
        <v>89.089939024390276</v>
      </c>
      <c r="R279">
        <f t="shared" si="22"/>
        <v>5.986843902439027</v>
      </c>
      <c r="U279">
        <v>2003</v>
      </c>
      <c r="W279">
        <v>5.986843902439027</v>
      </c>
    </row>
    <row r="280" spans="1:23" x14ac:dyDescent="0.2">
      <c r="A280" t="s">
        <v>143</v>
      </c>
      <c r="B280" t="s">
        <v>181</v>
      </c>
      <c r="C280">
        <v>1976</v>
      </c>
      <c r="D280">
        <v>4</v>
      </c>
      <c r="E280">
        <v>11</v>
      </c>
      <c r="F280">
        <v>36.542000000000002</v>
      </c>
      <c r="J280">
        <v>2003</v>
      </c>
      <c r="K280">
        <v>4</v>
      </c>
      <c r="L280">
        <v>11</v>
      </c>
      <c r="M280" t="s">
        <v>17</v>
      </c>
      <c r="N280" t="s">
        <v>17</v>
      </c>
      <c r="O280" s="4">
        <v>2.401524543762207</v>
      </c>
      <c r="P280" t="s">
        <v>17</v>
      </c>
      <c r="Q280">
        <v>89.643292682926841</v>
      </c>
      <c r="R280">
        <f t="shared" si="22"/>
        <v>6.0240292682926846</v>
      </c>
      <c r="U280">
        <v>2003</v>
      </c>
      <c r="W280">
        <v>6.0240292682926846</v>
      </c>
    </row>
    <row r="281" spans="1:23" x14ac:dyDescent="0.2">
      <c r="A281" t="s">
        <v>143</v>
      </c>
      <c r="B281" t="s">
        <v>181</v>
      </c>
      <c r="C281">
        <v>1976</v>
      </c>
      <c r="D281">
        <v>4</v>
      </c>
      <c r="E281">
        <v>12</v>
      </c>
      <c r="F281">
        <v>38.841000000000001</v>
      </c>
      <c r="J281">
        <v>2003</v>
      </c>
      <c r="K281">
        <v>4</v>
      </c>
      <c r="L281">
        <v>12</v>
      </c>
      <c r="M281" t="s">
        <v>17</v>
      </c>
      <c r="N281" t="s">
        <v>17</v>
      </c>
      <c r="O281" s="4">
        <v>2.2904746532440186</v>
      </c>
      <c r="P281" t="s">
        <v>17</v>
      </c>
      <c r="Q281">
        <v>100.15701219512198</v>
      </c>
      <c r="R281">
        <f t="shared" si="22"/>
        <v>6.730551219512197</v>
      </c>
      <c r="U281">
        <v>2003</v>
      </c>
      <c r="W281">
        <v>6.730551219512197</v>
      </c>
    </row>
    <row r="282" spans="1:23" x14ac:dyDescent="0.2">
      <c r="A282" t="s">
        <v>143</v>
      </c>
      <c r="B282" t="s">
        <v>181</v>
      </c>
      <c r="C282">
        <v>1976</v>
      </c>
      <c r="D282">
        <v>4</v>
      </c>
      <c r="E282">
        <v>13</v>
      </c>
      <c r="F282">
        <v>45.616999999999997</v>
      </c>
      <c r="J282">
        <v>2003</v>
      </c>
      <c r="K282">
        <v>4</v>
      </c>
      <c r="L282">
        <v>13</v>
      </c>
      <c r="M282" t="s">
        <v>17</v>
      </c>
      <c r="N282" t="s">
        <v>17</v>
      </c>
      <c r="O282" s="4">
        <v>2.7298452854156494</v>
      </c>
      <c r="P282" t="s">
        <v>17</v>
      </c>
      <c r="Q282">
        <v>68.339176829268297</v>
      </c>
      <c r="R282">
        <f t="shared" si="22"/>
        <v>4.5923926829268291</v>
      </c>
      <c r="U282">
        <v>2003</v>
      </c>
      <c r="W282">
        <v>4.5923926829268291</v>
      </c>
    </row>
    <row r="283" spans="1:23" x14ac:dyDescent="0.2">
      <c r="A283" t="s">
        <v>143</v>
      </c>
      <c r="B283" t="s">
        <v>181</v>
      </c>
      <c r="C283">
        <v>1976</v>
      </c>
      <c r="D283">
        <v>4</v>
      </c>
      <c r="E283">
        <v>14</v>
      </c>
      <c r="F283">
        <v>47.673999999999999</v>
      </c>
      <c r="J283">
        <v>2003</v>
      </c>
      <c r="K283">
        <v>4</v>
      </c>
      <c r="L283">
        <v>14</v>
      </c>
      <c r="M283" t="s">
        <v>17</v>
      </c>
      <c r="N283" t="s">
        <v>17</v>
      </c>
      <c r="O283" s="4">
        <v>2.0536959171295166</v>
      </c>
      <c r="P283" t="s">
        <v>17</v>
      </c>
      <c r="Q283">
        <v>96.006859756097583</v>
      </c>
      <c r="R283">
        <f t="shared" si="22"/>
        <v>6.4516609756097578</v>
      </c>
      <c r="U283">
        <v>2003</v>
      </c>
      <c r="W283">
        <v>6.4516609756097578</v>
      </c>
    </row>
    <row r="284" spans="1:23" x14ac:dyDescent="0.2">
      <c r="A284" t="s">
        <v>143</v>
      </c>
      <c r="B284" t="s">
        <v>131</v>
      </c>
      <c r="C284">
        <v>1977</v>
      </c>
      <c r="D284">
        <v>1</v>
      </c>
      <c r="E284">
        <v>1</v>
      </c>
      <c r="F284">
        <v>14.882999999999999</v>
      </c>
      <c r="J284">
        <v>2004</v>
      </c>
      <c r="K284">
        <v>1</v>
      </c>
      <c r="L284">
        <v>1</v>
      </c>
      <c r="M284">
        <v>0.28158666666666665</v>
      </c>
      <c r="N284">
        <v>85</v>
      </c>
      <c r="O284" s="4">
        <v>2.3469808101654053</v>
      </c>
      <c r="P284">
        <f t="shared" ref="P284:P290" si="24">M284/N284</f>
        <v>3.3127843137254901E-3</v>
      </c>
      <c r="Q284">
        <v>28.829725609756103</v>
      </c>
      <c r="R284">
        <f t="shared" si="22"/>
        <v>1.9373575609756104</v>
      </c>
      <c r="T284">
        <v>3.3127843137254901E-3</v>
      </c>
      <c r="U284">
        <v>2004</v>
      </c>
      <c r="V284">
        <v>0.28158666666666665</v>
      </c>
      <c r="W284">
        <v>1.9373575609756104</v>
      </c>
    </row>
    <row r="285" spans="1:23" x14ac:dyDescent="0.2">
      <c r="A285" t="s">
        <v>143</v>
      </c>
      <c r="B285" t="s">
        <v>131</v>
      </c>
      <c r="C285">
        <v>1977</v>
      </c>
      <c r="D285">
        <v>1</v>
      </c>
      <c r="E285">
        <v>2</v>
      </c>
      <c r="F285">
        <v>14.641</v>
      </c>
      <c r="J285">
        <v>2004</v>
      </c>
      <c r="K285">
        <v>1</v>
      </c>
      <c r="L285">
        <v>2</v>
      </c>
      <c r="M285">
        <v>0.40662968122921689</v>
      </c>
      <c r="N285">
        <v>85</v>
      </c>
      <c r="O285">
        <v>2.3791935443878174</v>
      </c>
      <c r="P285">
        <f t="shared" si="24"/>
        <v>4.7838786026966696E-3</v>
      </c>
      <c r="Q285">
        <v>15.862804878048783</v>
      </c>
      <c r="R285">
        <f t="shared" si="22"/>
        <v>1.0659804878048782</v>
      </c>
      <c r="T285">
        <v>4.7838786026966696E-3</v>
      </c>
      <c r="U285">
        <v>2004</v>
      </c>
      <c r="V285">
        <v>0.40662968122921689</v>
      </c>
      <c r="W285">
        <v>1.0659804878048782</v>
      </c>
    </row>
    <row r="286" spans="1:23" x14ac:dyDescent="0.2">
      <c r="A286" t="s">
        <v>143</v>
      </c>
      <c r="B286" t="s">
        <v>131</v>
      </c>
      <c r="C286">
        <v>1977</v>
      </c>
      <c r="D286">
        <v>1</v>
      </c>
      <c r="E286">
        <v>3</v>
      </c>
      <c r="F286">
        <v>26.983000000000001</v>
      </c>
      <c r="J286">
        <v>2004</v>
      </c>
      <c r="K286">
        <v>1</v>
      </c>
      <c r="L286">
        <v>3</v>
      </c>
      <c r="M286">
        <v>0.62222316176470593</v>
      </c>
      <c r="N286">
        <v>85</v>
      </c>
      <c r="O286">
        <v>2.3755354881286621</v>
      </c>
      <c r="P286">
        <f t="shared" si="24"/>
        <v>7.320272491349482E-3</v>
      </c>
      <c r="Q286">
        <v>25.8969512195122</v>
      </c>
      <c r="R286">
        <f t="shared" si="22"/>
        <v>1.7402751219512202</v>
      </c>
      <c r="T286">
        <v>7.320272491349482E-3</v>
      </c>
      <c r="U286">
        <v>2004</v>
      </c>
      <c r="V286">
        <v>0.62222316176470593</v>
      </c>
      <c r="W286">
        <v>1.7402751219512202</v>
      </c>
    </row>
    <row r="287" spans="1:23" x14ac:dyDescent="0.2">
      <c r="A287" t="s">
        <v>143</v>
      </c>
      <c r="B287" t="s">
        <v>131</v>
      </c>
      <c r="C287">
        <v>1977</v>
      </c>
      <c r="D287">
        <v>1</v>
      </c>
      <c r="E287">
        <v>4</v>
      </c>
      <c r="F287">
        <v>26.861999999999998</v>
      </c>
      <c r="J287">
        <v>2004</v>
      </c>
      <c r="K287">
        <v>1</v>
      </c>
      <c r="L287">
        <v>4</v>
      </c>
      <c r="M287">
        <v>0.6585271062271062</v>
      </c>
      <c r="N287">
        <v>85</v>
      </c>
      <c r="O287">
        <v>2.3474993705749512</v>
      </c>
      <c r="P287">
        <f t="shared" si="24"/>
        <v>7.7473777203188963E-3</v>
      </c>
      <c r="Q287">
        <v>26.19207317073171</v>
      </c>
      <c r="R287">
        <f t="shared" si="22"/>
        <v>1.7601073170731711</v>
      </c>
      <c r="T287">
        <v>7.7473777203188963E-3</v>
      </c>
      <c r="U287">
        <v>2004</v>
      </c>
      <c r="V287">
        <v>0.6585271062271062</v>
      </c>
      <c r="W287">
        <v>1.7601073170731711</v>
      </c>
    </row>
    <row r="288" spans="1:23" x14ac:dyDescent="0.2">
      <c r="A288" t="s">
        <v>143</v>
      </c>
      <c r="B288" t="s">
        <v>131</v>
      </c>
      <c r="C288">
        <v>1977</v>
      </c>
      <c r="D288">
        <v>1</v>
      </c>
      <c r="E288">
        <v>5</v>
      </c>
      <c r="F288">
        <v>30.25</v>
      </c>
      <c r="J288">
        <v>2004</v>
      </c>
      <c r="K288">
        <v>1</v>
      </c>
      <c r="L288">
        <v>5</v>
      </c>
      <c r="M288">
        <v>0.77760709150326812</v>
      </c>
      <c r="N288">
        <v>85</v>
      </c>
      <c r="O288">
        <v>2.3678464889526367</v>
      </c>
      <c r="P288">
        <f t="shared" si="24"/>
        <v>9.1483187235678609E-3</v>
      </c>
      <c r="Q288">
        <v>45.780792682926837</v>
      </c>
      <c r="R288">
        <f t="shared" si="22"/>
        <v>3.0764692682926835</v>
      </c>
      <c r="T288">
        <v>9.1483187235678609E-3</v>
      </c>
      <c r="U288">
        <v>2004</v>
      </c>
      <c r="V288">
        <v>0.77760709150326812</v>
      </c>
      <c r="W288">
        <v>3.0764692682926835</v>
      </c>
    </row>
    <row r="289" spans="1:23" x14ac:dyDescent="0.2">
      <c r="A289" t="s">
        <v>143</v>
      </c>
      <c r="B289" t="s">
        <v>131</v>
      </c>
      <c r="C289">
        <v>1977</v>
      </c>
      <c r="D289">
        <v>1</v>
      </c>
      <c r="E289">
        <v>6</v>
      </c>
      <c r="F289">
        <v>29.04</v>
      </c>
      <c r="J289">
        <v>2004</v>
      </c>
      <c r="K289">
        <v>1</v>
      </c>
      <c r="L289">
        <v>6</v>
      </c>
      <c r="M289">
        <v>0.45086569444444441</v>
      </c>
      <c r="N289">
        <v>85</v>
      </c>
      <c r="O289">
        <v>2.3888192176818848</v>
      </c>
      <c r="P289">
        <f t="shared" si="24"/>
        <v>5.3043022875816992E-3</v>
      </c>
      <c r="Q289">
        <v>46.850609756097569</v>
      </c>
      <c r="R289">
        <f t="shared" si="22"/>
        <v>3.1483609756097568</v>
      </c>
      <c r="T289">
        <v>5.3043022875816992E-3</v>
      </c>
      <c r="U289">
        <v>2004</v>
      </c>
      <c r="V289">
        <v>0.45086569444444441</v>
      </c>
      <c r="W289">
        <v>3.1483609756097568</v>
      </c>
    </row>
    <row r="290" spans="1:23" x14ac:dyDescent="0.2">
      <c r="A290" t="s">
        <v>143</v>
      </c>
      <c r="B290" t="s">
        <v>131</v>
      </c>
      <c r="C290">
        <v>1977</v>
      </c>
      <c r="D290">
        <v>1</v>
      </c>
      <c r="E290">
        <v>7</v>
      </c>
      <c r="F290">
        <v>26.015000000000001</v>
      </c>
      <c r="J290">
        <v>2004</v>
      </c>
      <c r="K290">
        <v>1</v>
      </c>
      <c r="L290">
        <v>7</v>
      </c>
      <c r="M290">
        <v>0.48169725490196075</v>
      </c>
      <c r="N290">
        <v>85</v>
      </c>
      <c r="O290">
        <v>2.5534071922302246</v>
      </c>
      <c r="P290">
        <f t="shared" si="24"/>
        <v>5.6670265282583619E-3</v>
      </c>
      <c r="Q290">
        <v>64.816158536585377</v>
      </c>
      <c r="R290">
        <f t="shared" si="22"/>
        <v>4.3556458536585376</v>
      </c>
      <c r="T290">
        <v>5.6670265282583619E-3</v>
      </c>
      <c r="U290">
        <v>2004</v>
      </c>
      <c r="V290">
        <v>0.48169725490196075</v>
      </c>
      <c r="W290">
        <v>4.3556458536585376</v>
      </c>
    </row>
    <row r="291" spans="1:23" x14ac:dyDescent="0.2">
      <c r="A291" t="s">
        <v>143</v>
      </c>
      <c r="B291" t="s">
        <v>131</v>
      </c>
      <c r="C291">
        <v>1977</v>
      </c>
      <c r="D291">
        <v>1</v>
      </c>
      <c r="E291">
        <v>8</v>
      </c>
      <c r="F291">
        <v>21.053999999999998</v>
      </c>
      <c r="J291">
        <v>2004</v>
      </c>
      <c r="K291">
        <v>1</v>
      </c>
      <c r="L291">
        <v>8</v>
      </c>
      <c r="M291" t="s">
        <v>17</v>
      </c>
      <c r="N291" t="s">
        <v>17</v>
      </c>
      <c r="O291">
        <v>2.6197855472564697</v>
      </c>
      <c r="P291" t="s">
        <v>17</v>
      </c>
      <c r="Q291">
        <v>60.647560975609764</v>
      </c>
      <c r="R291">
        <f t="shared" si="22"/>
        <v>4.0755160975609765</v>
      </c>
      <c r="U291">
        <v>2004</v>
      </c>
      <c r="W291">
        <v>4.0755160975609765</v>
      </c>
    </row>
    <row r="292" spans="1:23" x14ac:dyDescent="0.2">
      <c r="A292" t="s">
        <v>143</v>
      </c>
      <c r="B292" t="s">
        <v>131</v>
      </c>
      <c r="C292">
        <v>1977</v>
      </c>
      <c r="D292">
        <v>1</v>
      </c>
      <c r="E292">
        <v>9</v>
      </c>
      <c r="F292">
        <v>30.734000000000002</v>
      </c>
      <c r="J292">
        <v>2004</v>
      </c>
      <c r="K292">
        <v>1</v>
      </c>
      <c r="L292">
        <v>9</v>
      </c>
      <c r="M292" t="s">
        <v>17</v>
      </c>
      <c r="N292" t="s">
        <v>17</v>
      </c>
      <c r="O292">
        <v>2.2266499996185303</v>
      </c>
      <c r="P292" t="s">
        <v>17</v>
      </c>
      <c r="Q292">
        <v>53.656859756097568</v>
      </c>
      <c r="R292">
        <f t="shared" si="22"/>
        <v>3.6057409756097569</v>
      </c>
      <c r="U292">
        <v>2004</v>
      </c>
      <c r="W292">
        <v>3.6057409756097569</v>
      </c>
    </row>
    <row r="293" spans="1:23" x14ac:dyDescent="0.2">
      <c r="A293" t="s">
        <v>143</v>
      </c>
      <c r="B293" t="s">
        <v>131</v>
      </c>
      <c r="C293">
        <v>1977</v>
      </c>
      <c r="D293">
        <v>1</v>
      </c>
      <c r="E293">
        <v>10</v>
      </c>
      <c r="F293">
        <v>34.122</v>
      </c>
      <c r="J293">
        <v>2004</v>
      </c>
      <c r="K293">
        <v>1</v>
      </c>
      <c r="L293">
        <v>10</v>
      </c>
      <c r="M293" t="s">
        <v>17</v>
      </c>
      <c r="N293" t="s">
        <v>17</v>
      </c>
      <c r="O293">
        <v>2.2702572345733643</v>
      </c>
      <c r="P293" t="s">
        <v>17</v>
      </c>
      <c r="Q293">
        <v>51.757012195121952</v>
      </c>
      <c r="R293">
        <f t="shared" si="22"/>
        <v>3.478071219512195</v>
      </c>
      <c r="U293">
        <v>2004</v>
      </c>
      <c r="W293">
        <v>3.478071219512195</v>
      </c>
    </row>
    <row r="294" spans="1:23" x14ac:dyDescent="0.2">
      <c r="A294" t="s">
        <v>143</v>
      </c>
      <c r="B294" t="s">
        <v>131</v>
      </c>
      <c r="C294">
        <v>1977</v>
      </c>
      <c r="D294">
        <v>1</v>
      </c>
      <c r="E294">
        <v>11</v>
      </c>
      <c r="F294">
        <v>32.427999999999997</v>
      </c>
      <c r="J294">
        <v>2004</v>
      </c>
      <c r="K294">
        <v>1</v>
      </c>
      <c r="L294">
        <v>11</v>
      </c>
      <c r="M294" t="s">
        <v>17</v>
      </c>
      <c r="N294" t="s">
        <v>17</v>
      </c>
      <c r="O294">
        <v>2.4559853076934814</v>
      </c>
      <c r="P294" t="s">
        <v>17</v>
      </c>
      <c r="Q294">
        <v>52.845274390243908</v>
      </c>
      <c r="R294">
        <f t="shared" si="22"/>
        <v>3.551202439024391</v>
      </c>
      <c r="U294">
        <v>2004</v>
      </c>
      <c r="W294">
        <v>3.551202439024391</v>
      </c>
    </row>
    <row r="295" spans="1:23" x14ac:dyDescent="0.2">
      <c r="A295" t="s">
        <v>143</v>
      </c>
      <c r="B295" t="s">
        <v>131</v>
      </c>
      <c r="C295">
        <v>1977</v>
      </c>
      <c r="D295">
        <v>1</v>
      </c>
      <c r="E295">
        <v>12</v>
      </c>
      <c r="F295">
        <v>30.007999999999999</v>
      </c>
      <c r="J295">
        <v>2004</v>
      </c>
      <c r="K295">
        <v>1</v>
      </c>
      <c r="L295">
        <v>12</v>
      </c>
      <c r="M295" t="s">
        <v>17</v>
      </c>
      <c r="N295" t="s">
        <v>17</v>
      </c>
      <c r="O295">
        <v>2.3265626430511475</v>
      </c>
      <c r="P295" t="s">
        <v>17</v>
      </c>
      <c r="Q295">
        <v>58.268140243902444</v>
      </c>
      <c r="R295">
        <f t="shared" si="22"/>
        <v>3.9156190243902449</v>
      </c>
      <c r="U295">
        <v>2004</v>
      </c>
      <c r="W295">
        <v>3.9156190243902449</v>
      </c>
    </row>
    <row r="296" spans="1:23" x14ac:dyDescent="0.2">
      <c r="A296" t="s">
        <v>143</v>
      </c>
      <c r="B296" t="s">
        <v>131</v>
      </c>
      <c r="C296">
        <v>1977</v>
      </c>
      <c r="D296">
        <v>1</v>
      </c>
      <c r="E296">
        <v>13</v>
      </c>
      <c r="F296">
        <v>26.257000000000001</v>
      </c>
      <c r="J296">
        <v>2004</v>
      </c>
      <c r="K296">
        <v>1</v>
      </c>
      <c r="L296">
        <v>13</v>
      </c>
      <c r="M296" t="s">
        <v>17</v>
      </c>
      <c r="N296" t="s">
        <v>17</v>
      </c>
      <c r="O296">
        <v>2.6430191993713379</v>
      </c>
      <c r="P296" t="s">
        <v>17</v>
      </c>
      <c r="Q296">
        <v>53.361737804878061</v>
      </c>
      <c r="R296">
        <f t="shared" si="22"/>
        <v>3.5859087804878058</v>
      </c>
      <c r="U296">
        <v>2004</v>
      </c>
      <c r="W296">
        <v>3.5859087804878058</v>
      </c>
    </row>
    <row r="297" spans="1:23" x14ac:dyDescent="0.2">
      <c r="A297" t="s">
        <v>143</v>
      </c>
      <c r="B297" t="s">
        <v>131</v>
      </c>
      <c r="C297">
        <v>1977</v>
      </c>
      <c r="D297">
        <v>1</v>
      </c>
      <c r="E297">
        <v>14</v>
      </c>
      <c r="F297">
        <v>31.702000000000002</v>
      </c>
      <c r="J297">
        <v>2004</v>
      </c>
      <c r="K297">
        <v>1</v>
      </c>
      <c r="L297">
        <v>14</v>
      </c>
      <c r="M297" t="s">
        <v>17</v>
      </c>
      <c r="N297" t="s">
        <v>17</v>
      </c>
      <c r="O297">
        <v>2.1893661022186279</v>
      </c>
      <c r="P297" t="s">
        <v>17</v>
      </c>
      <c r="Q297">
        <v>56.29451219512196</v>
      </c>
      <c r="R297">
        <f t="shared" si="22"/>
        <v>3.7829912195121964</v>
      </c>
      <c r="U297">
        <v>2004</v>
      </c>
      <c r="W297">
        <v>3.7829912195121964</v>
      </c>
    </row>
    <row r="298" spans="1:23" x14ac:dyDescent="0.2">
      <c r="A298" t="s">
        <v>143</v>
      </c>
      <c r="B298" t="s">
        <v>131</v>
      </c>
      <c r="C298">
        <v>1977</v>
      </c>
      <c r="D298">
        <v>2</v>
      </c>
      <c r="E298">
        <v>1</v>
      </c>
      <c r="F298">
        <v>13.552</v>
      </c>
      <c r="J298">
        <v>2004</v>
      </c>
      <c r="K298">
        <v>2</v>
      </c>
      <c r="L298">
        <v>1</v>
      </c>
      <c r="M298">
        <v>0.75848927793339571</v>
      </c>
      <c r="N298">
        <v>85</v>
      </c>
      <c r="O298">
        <v>2.3478150367736816</v>
      </c>
      <c r="P298">
        <f t="shared" ref="P298:P304" si="25">M298/N298</f>
        <v>8.9234032698046559E-3</v>
      </c>
      <c r="Q298">
        <v>19.072256097560977</v>
      </c>
      <c r="R298">
        <f t="shared" si="22"/>
        <v>1.2816556097560978</v>
      </c>
      <c r="T298">
        <v>8.9234032698046559E-3</v>
      </c>
      <c r="U298">
        <v>2004</v>
      </c>
      <c r="V298">
        <v>0.75848927793339571</v>
      </c>
      <c r="W298">
        <v>1.2816556097560978</v>
      </c>
    </row>
    <row r="299" spans="1:23" x14ac:dyDescent="0.2">
      <c r="A299" t="s">
        <v>143</v>
      </c>
      <c r="B299" t="s">
        <v>131</v>
      </c>
      <c r="C299">
        <v>1977</v>
      </c>
      <c r="D299">
        <v>2</v>
      </c>
      <c r="E299">
        <v>2</v>
      </c>
      <c r="F299">
        <v>16.818999999999999</v>
      </c>
      <c r="J299">
        <v>2004</v>
      </c>
      <c r="K299">
        <v>2</v>
      </c>
      <c r="L299">
        <v>2</v>
      </c>
      <c r="M299">
        <v>0.46692928921568627</v>
      </c>
      <c r="N299">
        <v>85</v>
      </c>
      <c r="O299">
        <v>2.22501540184021</v>
      </c>
      <c r="P299">
        <f t="shared" si="25"/>
        <v>5.4932857554786619E-3</v>
      </c>
      <c r="Q299">
        <v>20.086737804878052</v>
      </c>
      <c r="R299">
        <f t="shared" si="22"/>
        <v>1.3498287804878053</v>
      </c>
      <c r="T299">
        <v>5.4932857554786619E-3</v>
      </c>
      <c r="U299">
        <v>2004</v>
      </c>
      <c r="V299">
        <v>0.46692928921568627</v>
      </c>
      <c r="W299">
        <v>1.3498287804878053</v>
      </c>
    </row>
    <row r="300" spans="1:23" x14ac:dyDescent="0.2">
      <c r="A300" t="s">
        <v>143</v>
      </c>
      <c r="B300" t="s">
        <v>131</v>
      </c>
      <c r="C300">
        <v>1977</v>
      </c>
      <c r="D300">
        <v>2</v>
      </c>
      <c r="E300">
        <v>3</v>
      </c>
      <c r="F300">
        <v>23.837</v>
      </c>
      <c r="J300">
        <v>2004</v>
      </c>
      <c r="K300">
        <v>2</v>
      </c>
      <c r="L300">
        <v>3</v>
      </c>
      <c r="M300">
        <v>0.78385666666666676</v>
      </c>
      <c r="N300">
        <v>85</v>
      </c>
      <c r="O300">
        <v>2.2837004661560059</v>
      </c>
      <c r="P300">
        <f t="shared" si="25"/>
        <v>9.2218431372549023E-3</v>
      </c>
      <c r="Q300">
        <v>23.720426829268295</v>
      </c>
      <c r="R300">
        <f t="shared" si="22"/>
        <v>1.5940126829268295</v>
      </c>
      <c r="T300">
        <v>9.2218431372549023E-3</v>
      </c>
      <c r="U300">
        <v>2004</v>
      </c>
      <c r="V300">
        <v>0.78385666666666676</v>
      </c>
      <c r="W300">
        <v>1.5940126829268295</v>
      </c>
    </row>
    <row r="301" spans="1:23" x14ac:dyDescent="0.2">
      <c r="A301" t="s">
        <v>143</v>
      </c>
      <c r="B301" t="s">
        <v>131</v>
      </c>
      <c r="C301">
        <v>1977</v>
      </c>
      <c r="D301">
        <v>2</v>
      </c>
      <c r="E301">
        <v>4</v>
      </c>
      <c r="F301">
        <v>26.015000000000001</v>
      </c>
      <c r="J301">
        <v>2004</v>
      </c>
      <c r="K301">
        <v>2</v>
      </c>
      <c r="L301">
        <v>4</v>
      </c>
      <c r="M301">
        <v>0.80166663614163625</v>
      </c>
      <c r="N301">
        <v>85</v>
      </c>
      <c r="O301">
        <v>2.182711124420166</v>
      </c>
      <c r="P301">
        <f t="shared" si="25"/>
        <v>9.4313721899016035E-3</v>
      </c>
      <c r="Q301">
        <v>39.122103658536595</v>
      </c>
      <c r="R301">
        <f t="shared" si="22"/>
        <v>2.6290053658536596</v>
      </c>
      <c r="T301">
        <v>9.4313721899016035E-3</v>
      </c>
      <c r="U301">
        <v>2004</v>
      </c>
      <c r="V301">
        <v>0.80166663614163625</v>
      </c>
      <c r="W301">
        <v>2.6290053658536596</v>
      </c>
    </row>
    <row r="302" spans="1:23" x14ac:dyDescent="0.2">
      <c r="A302" t="s">
        <v>143</v>
      </c>
      <c r="B302" t="s">
        <v>131</v>
      </c>
      <c r="C302">
        <v>1977</v>
      </c>
      <c r="D302">
        <v>2</v>
      </c>
      <c r="E302">
        <v>5</v>
      </c>
      <c r="F302">
        <v>28.434999999999999</v>
      </c>
      <c r="J302">
        <v>2004</v>
      </c>
      <c r="K302">
        <v>2</v>
      </c>
      <c r="L302">
        <v>5</v>
      </c>
      <c r="M302">
        <v>0.37495098039215691</v>
      </c>
      <c r="N302">
        <v>85</v>
      </c>
      <c r="O302">
        <v>2.1829714775085449</v>
      </c>
      <c r="P302">
        <f t="shared" si="25"/>
        <v>4.4111880046136106E-3</v>
      </c>
      <c r="Q302">
        <v>50.558079268292694</v>
      </c>
      <c r="R302">
        <f t="shared" si="22"/>
        <v>3.3975029268292696</v>
      </c>
      <c r="T302">
        <v>4.4111880046136106E-3</v>
      </c>
      <c r="U302">
        <v>2004</v>
      </c>
      <c r="V302">
        <v>0.37495098039215691</v>
      </c>
      <c r="W302">
        <v>3.3975029268292696</v>
      </c>
    </row>
    <row r="303" spans="1:23" x14ac:dyDescent="0.2">
      <c r="A303" t="s">
        <v>143</v>
      </c>
      <c r="B303" t="s">
        <v>131</v>
      </c>
      <c r="C303">
        <v>1977</v>
      </c>
      <c r="D303">
        <v>2</v>
      </c>
      <c r="E303">
        <v>6</v>
      </c>
      <c r="F303">
        <v>31.46</v>
      </c>
      <c r="J303">
        <v>2004</v>
      </c>
      <c r="K303">
        <v>2</v>
      </c>
      <c r="L303">
        <v>6</v>
      </c>
      <c r="M303">
        <v>0.41123816993464063</v>
      </c>
      <c r="N303">
        <v>85</v>
      </c>
      <c r="O303">
        <v>2.6573300361633301</v>
      </c>
      <c r="P303">
        <f t="shared" si="25"/>
        <v>4.8380961168781253E-3</v>
      </c>
      <c r="Q303">
        <v>63.543445121951237</v>
      </c>
      <c r="R303">
        <f t="shared" si="22"/>
        <v>4.270119512195123</v>
      </c>
      <c r="T303">
        <v>4.8380961168781253E-3</v>
      </c>
      <c r="U303">
        <v>2004</v>
      </c>
      <c r="V303">
        <v>0.41123816993464063</v>
      </c>
      <c r="W303">
        <v>4.270119512195123</v>
      </c>
    </row>
    <row r="304" spans="1:23" x14ac:dyDescent="0.2">
      <c r="A304" t="s">
        <v>143</v>
      </c>
      <c r="B304" t="s">
        <v>131</v>
      </c>
      <c r="C304">
        <v>1977</v>
      </c>
      <c r="D304">
        <v>2</v>
      </c>
      <c r="E304">
        <v>7</v>
      </c>
      <c r="F304">
        <v>32.307000000000002</v>
      </c>
      <c r="J304">
        <v>2004</v>
      </c>
      <c r="K304">
        <v>2</v>
      </c>
      <c r="L304">
        <v>7</v>
      </c>
      <c r="M304">
        <v>0.52164138888888889</v>
      </c>
      <c r="N304">
        <v>85</v>
      </c>
      <c r="O304">
        <v>2.925889253616333</v>
      </c>
      <c r="P304">
        <f t="shared" si="25"/>
        <v>6.1369575163398695E-3</v>
      </c>
      <c r="Q304">
        <v>59.264176829268301</v>
      </c>
      <c r="R304">
        <f t="shared" si="22"/>
        <v>3.9825526829268303</v>
      </c>
      <c r="T304">
        <v>6.1369575163398695E-3</v>
      </c>
      <c r="U304">
        <v>2004</v>
      </c>
      <c r="V304">
        <v>0.52164138888888889</v>
      </c>
      <c r="W304">
        <v>3.9825526829268303</v>
      </c>
    </row>
    <row r="305" spans="1:23" x14ac:dyDescent="0.2">
      <c r="A305" t="s">
        <v>143</v>
      </c>
      <c r="B305" t="s">
        <v>131</v>
      </c>
      <c r="C305">
        <v>1977</v>
      </c>
      <c r="D305">
        <v>2</v>
      </c>
      <c r="E305">
        <v>8</v>
      </c>
      <c r="F305">
        <v>23.837</v>
      </c>
      <c r="J305">
        <v>2004</v>
      </c>
      <c r="K305">
        <v>2</v>
      </c>
      <c r="L305">
        <v>8</v>
      </c>
      <c r="M305" t="s">
        <v>17</v>
      </c>
      <c r="N305" t="s">
        <v>17</v>
      </c>
      <c r="O305">
        <v>2.3995285034179687</v>
      </c>
      <c r="P305" t="s">
        <v>17</v>
      </c>
      <c r="Q305">
        <v>61.625152439024397</v>
      </c>
      <c r="R305">
        <f t="shared" si="22"/>
        <v>4.1412102439024405</v>
      </c>
      <c r="U305">
        <v>2004</v>
      </c>
      <c r="W305">
        <v>4.1412102439024405</v>
      </c>
    </row>
    <row r="306" spans="1:23" x14ac:dyDescent="0.2">
      <c r="A306" t="s">
        <v>143</v>
      </c>
      <c r="B306" t="s">
        <v>131</v>
      </c>
      <c r="C306">
        <v>1977</v>
      </c>
      <c r="D306">
        <v>2</v>
      </c>
      <c r="E306">
        <v>9</v>
      </c>
      <c r="F306">
        <v>31.097000000000001</v>
      </c>
      <c r="J306">
        <v>2004</v>
      </c>
      <c r="K306">
        <v>2</v>
      </c>
      <c r="L306">
        <v>9</v>
      </c>
      <c r="M306" t="s">
        <v>17</v>
      </c>
      <c r="N306" t="s">
        <v>17</v>
      </c>
      <c r="O306">
        <v>2.2381582260131836</v>
      </c>
      <c r="P306" t="s">
        <v>17</v>
      </c>
      <c r="Q306">
        <v>62.233841463414649</v>
      </c>
      <c r="R306">
        <f t="shared" si="22"/>
        <v>4.1821141463414655</v>
      </c>
      <c r="U306">
        <v>2004</v>
      </c>
      <c r="W306">
        <v>4.1821141463414655</v>
      </c>
    </row>
    <row r="307" spans="1:23" x14ac:dyDescent="0.2">
      <c r="A307" t="s">
        <v>143</v>
      </c>
      <c r="B307" t="s">
        <v>131</v>
      </c>
      <c r="C307">
        <v>1977</v>
      </c>
      <c r="D307">
        <v>2</v>
      </c>
      <c r="E307">
        <v>10</v>
      </c>
      <c r="F307">
        <v>30.007999999999999</v>
      </c>
      <c r="J307">
        <v>2004</v>
      </c>
      <c r="K307">
        <v>2</v>
      </c>
      <c r="L307">
        <v>10</v>
      </c>
      <c r="M307" t="s">
        <v>17</v>
      </c>
      <c r="N307" t="s">
        <v>17</v>
      </c>
      <c r="O307">
        <v>2.2259595394134521</v>
      </c>
      <c r="P307" t="s">
        <v>17</v>
      </c>
      <c r="Q307">
        <v>56.995426829268304</v>
      </c>
      <c r="R307">
        <f t="shared" si="22"/>
        <v>3.8300926829268302</v>
      </c>
      <c r="U307">
        <v>2004</v>
      </c>
      <c r="W307">
        <v>3.8300926829268302</v>
      </c>
    </row>
    <row r="308" spans="1:23" x14ac:dyDescent="0.2">
      <c r="A308" t="s">
        <v>143</v>
      </c>
      <c r="B308" t="s">
        <v>131</v>
      </c>
      <c r="C308">
        <v>1977</v>
      </c>
      <c r="D308">
        <v>2</v>
      </c>
      <c r="E308">
        <v>11</v>
      </c>
      <c r="F308">
        <v>32.307000000000002</v>
      </c>
      <c r="J308">
        <v>2004</v>
      </c>
      <c r="K308">
        <v>2</v>
      </c>
      <c r="L308">
        <v>11</v>
      </c>
      <c r="M308" t="s">
        <v>17</v>
      </c>
      <c r="N308" t="s">
        <v>17</v>
      </c>
      <c r="O308">
        <v>2.4922440052032471</v>
      </c>
      <c r="P308" t="s">
        <v>17</v>
      </c>
      <c r="Q308">
        <v>65.775304878048786</v>
      </c>
      <c r="R308">
        <f t="shared" si="22"/>
        <v>4.4201004878048789</v>
      </c>
      <c r="U308">
        <v>2004</v>
      </c>
      <c r="W308">
        <v>4.4201004878048789</v>
      </c>
    </row>
    <row r="309" spans="1:23" x14ac:dyDescent="0.2">
      <c r="A309" t="s">
        <v>143</v>
      </c>
      <c r="B309" t="s">
        <v>131</v>
      </c>
      <c r="C309">
        <v>1977</v>
      </c>
      <c r="D309">
        <v>2</v>
      </c>
      <c r="E309">
        <v>12</v>
      </c>
      <c r="F309">
        <v>32.790999999999997</v>
      </c>
      <c r="J309">
        <v>2004</v>
      </c>
      <c r="K309">
        <v>2</v>
      </c>
      <c r="L309">
        <v>12</v>
      </c>
      <c r="M309" t="s">
        <v>17</v>
      </c>
      <c r="N309" t="s">
        <v>17</v>
      </c>
      <c r="O309">
        <v>2.5477943420410156</v>
      </c>
      <c r="P309" t="s">
        <v>17</v>
      </c>
      <c r="Q309">
        <v>69.685670731707333</v>
      </c>
      <c r="R309">
        <f t="shared" si="22"/>
        <v>4.682877073170733</v>
      </c>
      <c r="U309">
        <v>2004</v>
      </c>
      <c r="W309">
        <v>4.682877073170733</v>
      </c>
    </row>
    <row r="310" spans="1:23" x14ac:dyDescent="0.2">
      <c r="A310" t="s">
        <v>143</v>
      </c>
      <c r="B310" t="s">
        <v>131</v>
      </c>
      <c r="C310">
        <v>1977</v>
      </c>
      <c r="D310">
        <v>2</v>
      </c>
      <c r="E310">
        <v>13</v>
      </c>
      <c r="F310">
        <v>31.097000000000001</v>
      </c>
      <c r="J310">
        <v>2004</v>
      </c>
      <c r="K310">
        <v>2</v>
      </c>
      <c r="L310">
        <v>13</v>
      </c>
      <c r="M310" t="s">
        <v>17</v>
      </c>
      <c r="N310" t="s">
        <v>17</v>
      </c>
      <c r="O310">
        <v>2.8993265628814697</v>
      </c>
      <c r="P310" t="s">
        <v>17</v>
      </c>
      <c r="Q310">
        <v>54.837347560975623</v>
      </c>
      <c r="R310">
        <f t="shared" si="22"/>
        <v>3.6850697560975618</v>
      </c>
      <c r="U310">
        <v>2004</v>
      </c>
      <c r="W310">
        <v>3.6850697560975618</v>
      </c>
    </row>
    <row r="311" spans="1:23" x14ac:dyDescent="0.2">
      <c r="A311" t="s">
        <v>143</v>
      </c>
      <c r="B311" t="s">
        <v>131</v>
      </c>
      <c r="C311">
        <v>1977</v>
      </c>
      <c r="D311">
        <v>2</v>
      </c>
      <c r="E311">
        <v>14</v>
      </c>
      <c r="F311">
        <v>37.026000000000003</v>
      </c>
      <c r="J311">
        <v>2004</v>
      </c>
      <c r="K311">
        <v>2</v>
      </c>
      <c r="L311">
        <v>14</v>
      </c>
      <c r="M311" t="s">
        <v>17</v>
      </c>
      <c r="N311" t="s">
        <v>17</v>
      </c>
      <c r="O311">
        <v>2.1897103786468506</v>
      </c>
      <c r="P311" t="s">
        <v>17</v>
      </c>
      <c r="Q311">
        <v>63.045426829268301</v>
      </c>
      <c r="R311">
        <f t="shared" si="22"/>
        <v>4.2366526829268301</v>
      </c>
      <c r="U311">
        <v>2004</v>
      </c>
      <c r="W311">
        <v>4.2366526829268301</v>
      </c>
    </row>
    <row r="312" spans="1:23" x14ac:dyDescent="0.2">
      <c r="A312" t="s">
        <v>143</v>
      </c>
      <c r="B312" t="s">
        <v>131</v>
      </c>
      <c r="C312">
        <v>1977</v>
      </c>
      <c r="D312">
        <v>3</v>
      </c>
      <c r="E312">
        <v>1</v>
      </c>
      <c r="F312">
        <v>12.221</v>
      </c>
      <c r="J312">
        <v>2004</v>
      </c>
      <c r="K312">
        <v>3</v>
      </c>
      <c r="L312">
        <v>1</v>
      </c>
      <c r="M312">
        <v>0.44419108974358973</v>
      </c>
      <c r="N312">
        <v>85</v>
      </c>
      <c r="O312">
        <v>2.2561113834381104</v>
      </c>
      <c r="P312">
        <f t="shared" ref="P312:P318" si="26">M312/N312</f>
        <v>5.2257775263951731E-3</v>
      </c>
      <c r="Q312">
        <v>23.572865853658538</v>
      </c>
      <c r="R312">
        <f t="shared" si="22"/>
        <v>1.584096585365854</v>
      </c>
      <c r="T312">
        <v>5.2257775263951731E-3</v>
      </c>
      <c r="U312">
        <v>2004</v>
      </c>
      <c r="V312">
        <v>0.44419108974358973</v>
      </c>
      <c r="W312">
        <v>1.584096585365854</v>
      </c>
    </row>
    <row r="313" spans="1:23" x14ac:dyDescent="0.2">
      <c r="A313" t="s">
        <v>143</v>
      </c>
      <c r="B313" t="s">
        <v>131</v>
      </c>
      <c r="C313">
        <v>1977</v>
      </c>
      <c r="D313">
        <v>3</v>
      </c>
      <c r="E313">
        <v>2</v>
      </c>
      <c r="F313">
        <v>15.972</v>
      </c>
      <c r="J313">
        <v>2004</v>
      </c>
      <c r="K313">
        <v>3</v>
      </c>
      <c r="L313">
        <v>2</v>
      </c>
      <c r="M313">
        <v>0.38981925925925925</v>
      </c>
      <c r="N313">
        <v>85</v>
      </c>
      <c r="O313">
        <v>2.3387014865875244</v>
      </c>
      <c r="P313">
        <f t="shared" si="26"/>
        <v>4.5861089324618735E-3</v>
      </c>
      <c r="Q313">
        <v>20.289634146341466</v>
      </c>
      <c r="R313">
        <f t="shared" si="22"/>
        <v>1.3634634146341467</v>
      </c>
      <c r="T313">
        <v>4.5861089324618735E-3</v>
      </c>
      <c r="U313">
        <v>2004</v>
      </c>
      <c r="V313">
        <v>0.38981925925925925</v>
      </c>
      <c r="W313">
        <v>1.3634634146341467</v>
      </c>
    </row>
    <row r="314" spans="1:23" x14ac:dyDescent="0.2">
      <c r="A314" t="s">
        <v>143</v>
      </c>
      <c r="B314" t="s">
        <v>131</v>
      </c>
      <c r="C314">
        <v>1977</v>
      </c>
      <c r="D314">
        <v>3</v>
      </c>
      <c r="E314">
        <v>3</v>
      </c>
      <c r="F314">
        <v>28.677</v>
      </c>
      <c r="J314">
        <v>2004</v>
      </c>
      <c r="K314">
        <v>3</v>
      </c>
      <c r="L314">
        <v>3</v>
      </c>
      <c r="M314">
        <v>0.82346994047619049</v>
      </c>
      <c r="N314">
        <v>85</v>
      </c>
      <c r="O314">
        <v>2.3095531463623047</v>
      </c>
      <c r="P314">
        <f t="shared" si="26"/>
        <v>9.6878816526610647E-3</v>
      </c>
      <c r="Q314">
        <v>34.953506097560982</v>
      </c>
      <c r="R314">
        <f t="shared" si="22"/>
        <v>2.3488756097560981</v>
      </c>
      <c r="T314">
        <v>9.6878816526610647E-3</v>
      </c>
      <c r="U314">
        <v>2004</v>
      </c>
      <c r="V314">
        <v>0.82346994047619049</v>
      </c>
      <c r="W314">
        <v>2.3488756097560981</v>
      </c>
    </row>
    <row r="315" spans="1:23" x14ac:dyDescent="0.2">
      <c r="A315" t="s">
        <v>143</v>
      </c>
      <c r="B315" t="s">
        <v>131</v>
      </c>
      <c r="C315">
        <v>1977</v>
      </c>
      <c r="D315">
        <v>3</v>
      </c>
      <c r="E315">
        <v>4</v>
      </c>
      <c r="F315">
        <v>30.25</v>
      </c>
      <c r="J315">
        <v>2004</v>
      </c>
      <c r="K315">
        <v>3</v>
      </c>
      <c r="L315">
        <v>4</v>
      </c>
      <c r="M315">
        <v>0.6555509259259259</v>
      </c>
      <c r="N315">
        <v>85</v>
      </c>
      <c r="O315">
        <v>2.0720500946044922</v>
      </c>
      <c r="P315">
        <f t="shared" si="26"/>
        <v>7.7123638344226576E-3</v>
      </c>
      <c r="Q315">
        <v>41.888871951219521</v>
      </c>
      <c r="R315">
        <f t="shared" si="22"/>
        <v>2.8149321951219521</v>
      </c>
      <c r="T315">
        <v>7.7123638344226576E-3</v>
      </c>
      <c r="U315">
        <v>2004</v>
      </c>
      <c r="V315">
        <v>0.6555509259259259</v>
      </c>
      <c r="W315">
        <v>2.8149321951219521</v>
      </c>
    </row>
    <row r="316" spans="1:23" x14ac:dyDescent="0.2">
      <c r="A316" t="s">
        <v>143</v>
      </c>
      <c r="B316" t="s">
        <v>131</v>
      </c>
      <c r="C316">
        <v>1977</v>
      </c>
      <c r="D316">
        <v>3</v>
      </c>
      <c r="E316">
        <v>5</v>
      </c>
      <c r="F316">
        <v>26.861999999999998</v>
      </c>
      <c r="J316">
        <v>2004</v>
      </c>
      <c r="K316">
        <v>3</v>
      </c>
      <c r="L316">
        <v>5</v>
      </c>
      <c r="M316">
        <v>0.75277365079365077</v>
      </c>
      <c r="N316">
        <v>85</v>
      </c>
      <c r="O316">
        <v>2.2513236999511719</v>
      </c>
      <c r="P316">
        <f t="shared" si="26"/>
        <v>8.8561605975723615E-3</v>
      </c>
      <c r="Q316">
        <v>58.139024390243911</v>
      </c>
      <c r="R316">
        <f t="shared" si="22"/>
        <v>3.9069424390243914</v>
      </c>
      <c r="T316">
        <v>8.8561605975723615E-3</v>
      </c>
      <c r="U316">
        <v>2004</v>
      </c>
      <c r="V316">
        <v>0.75277365079365077</v>
      </c>
      <c r="W316">
        <v>3.9069424390243914</v>
      </c>
    </row>
    <row r="317" spans="1:23" x14ac:dyDescent="0.2">
      <c r="A317" t="s">
        <v>143</v>
      </c>
      <c r="B317" t="s">
        <v>131</v>
      </c>
      <c r="C317">
        <v>1977</v>
      </c>
      <c r="D317">
        <v>3</v>
      </c>
      <c r="E317">
        <v>6</v>
      </c>
      <c r="F317">
        <v>30.370999999999999</v>
      </c>
      <c r="J317">
        <v>2004</v>
      </c>
      <c r="K317">
        <v>3</v>
      </c>
      <c r="L317">
        <v>6</v>
      </c>
      <c r="M317">
        <v>0.66846755952380965</v>
      </c>
      <c r="N317">
        <v>85</v>
      </c>
      <c r="O317">
        <v>2.315178394317627</v>
      </c>
      <c r="P317">
        <f t="shared" si="26"/>
        <v>7.864324229691879E-3</v>
      </c>
      <c r="Q317">
        <v>63.266768292682926</v>
      </c>
      <c r="R317">
        <f t="shared" si="22"/>
        <v>4.2515268292682933</v>
      </c>
      <c r="T317">
        <v>7.864324229691879E-3</v>
      </c>
      <c r="U317">
        <v>2004</v>
      </c>
      <c r="V317">
        <v>0.66846755952380965</v>
      </c>
      <c r="W317">
        <v>4.2515268292682933</v>
      </c>
    </row>
    <row r="318" spans="1:23" x14ac:dyDescent="0.2">
      <c r="A318" t="s">
        <v>143</v>
      </c>
      <c r="B318" t="s">
        <v>131</v>
      </c>
      <c r="C318">
        <v>1977</v>
      </c>
      <c r="D318">
        <v>3</v>
      </c>
      <c r="E318">
        <v>7</v>
      </c>
      <c r="F318">
        <v>29.524000000000001</v>
      </c>
      <c r="J318">
        <v>2004</v>
      </c>
      <c r="K318">
        <v>3</v>
      </c>
      <c r="L318">
        <v>7</v>
      </c>
      <c r="M318">
        <v>0.76474540975364513</v>
      </c>
      <c r="N318">
        <v>85</v>
      </c>
      <c r="O318">
        <v>2.7378814220428467</v>
      </c>
      <c r="P318">
        <f t="shared" si="26"/>
        <v>8.9970048206311198E-3</v>
      </c>
      <c r="Q318">
        <v>61.3484756097561</v>
      </c>
      <c r="R318">
        <f t="shared" si="22"/>
        <v>4.1226175609756099</v>
      </c>
      <c r="T318">
        <v>8.9970048206311198E-3</v>
      </c>
      <c r="U318">
        <v>2004</v>
      </c>
      <c r="V318">
        <v>0.76474540975364513</v>
      </c>
      <c r="W318">
        <v>4.1226175609756099</v>
      </c>
    </row>
    <row r="319" spans="1:23" x14ac:dyDescent="0.2">
      <c r="A319" t="s">
        <v>143</v>
      </c>
      <c r="B319" t="s">
        <v>131</v>
      </c>
      <c r="C319">
        <v>1977</v>
      </c>
      <c r="D319">
        <v>3</v>
      </c>
      <c r="E319">
        <v>8</v>
      </c>
      <c r="F319">
        <v>28.919</v>
      </c>
      <c r="J319">
        <v>2004</v>
      </c>
      <c r="K319">
        <v>3</v>
      </c>
      <c r="L319">
        <v>8</v>
      </c>
      <c r="M319" t="s">
        <v>17</v>
      </c>
      <c r="N319" t="s">
        <v>17</v>
      </c>
      <c r="O319">
        <v>2.2456626892089844</v>
      </c>
      <c r="P319" t="s">
        <v>17</v>
      </c>
      <c r="Q319">
        <v>59.78064024390244</v>
      </c>
      <c r="R319">
        <f t="shared" si="22"/>
        <v>4.0172590243902437</v>
      </c>
      <c r="U319">
        <v>2004</v>
      </c>
      <c r="W319">
        <v>4.0172590243902437</v>
      </c>
    </row>
    <row r="320" spans="1:23" x14ac:dyDescent="0.2">
      <c r="A320" t="s">
        <v>143</v>
      </c>
      <c r="B320" t="s">
        <v>131</v>
      </c>
      <c r="C320">
        <v>1977</v>
      </c>
      <c r="D320">
        <v>3</v>
      </c>
      <c r="E320">
        <v>9</v>
      </c>
      <c r="F320">
        <v>32.064999999999998</v>
      </c>
      <c r="J320">
        <v>2004</v>
      </c>
      <c r="K320">
        <v>3</v>
      </c>
      <c r="L320">
        <v>9</v>
      </c>
      <c r="M320" t="s">
        <v>17</v>
      </c>
      <c r="N320" t="s">
        <v>17</v>
      </c>
      <c r="O320">
        <v>2.4306418895721436</v>
      </c>
      <c r="P320" t="s">
        <v>17</v>
      </c>
      <c r="Q320">
        <v>56.11006097560977</v>
      </c>
      <c r="R320">
        <f t="shared" si="22"/>
        <v>3.7705960975609774</v>
      </c>
      <c r="U320">
        <v>2004</v>
      </c>
      <c r="W320">
        <v>3.7705960975609774</v>
      </c>
    </row>
    <row r="321" spans="1:23" x14ac:dyDescent="0.2">
      <c r="A321" t="s">
        <v>143</v>
      </c>
      <c r="B321" t="s">
        <v>131</v>
      </c>
      <c r="C321">
        <v>1977</v>
      </c>
      <c r="D321">
        <v>3</v>
      </c>
      <c r="E321">
        <v>10</v>
      </c>
      <c r="F321">
        <v>31.46</v>
      </c>
      <c r="J321">
        <v>2004</v>
      </c>
      <c r="K321">
        <v>3</v>
      </c>
      <c r="L321">
        <v>10</v>
      </c>
      <c r="M321" t="s">
        <v>17</v>
      </c>
      <c r="N321" t="s">
        <v>17</v>
      </c>
      <c r="O321">
        <v>2.2660312652587891</v>
      </c>
      <c r="P321" t="s">
        <v>17</v>
      </c>
      <c r="Q321">
        <v>58.175914634146345</v>
      </c>
      <c r="R321">
        <f t="shared" si="22"/>
        <v>3.9094214634146347</v>
      </c>
      <c r="U321">
        <v>2004</v>
      </c>
      <c r="W321">
        <v>3.9094214634146347</v>
      </c>
    </row>
    <row r="322" spans="1:23" x14ac:dyDescent="0.2">
      <c r="A322" t="s">
        <v>143</v>
      </c>
      <c r="B322" t="s">
        <v>131</v>
      </c>
      <c r="C322">
        <v>1977</v>
      </c>
      <c r="D322">
        <v>3</v>
      </c>
      <c r="E322">
        <v>11</v>
      </c>
      <c r="F322">
        <v>31.943999999999999</v>
      </c>
      <c r="J322">
        <v>2004</v>
      </c>
      <c r="K322">
        <v>3</v>
      </c>
      <c r="L322">
        <v>11</v>
      </c>
      <c r="M322" t="s">
        <v>17</v>
      </c>
      <c r="N322" t="s">
        <v>17</v>
      </c>
      <c r="O322">
        <v>2.5456595420837402</v>
      </c>
      <c r="P322" t="s">
        <v>17</v>
      </c>
      <c r="Q322">
        <v>71.382621951219534</v>
      </c>
      <c r="R322">
        <f t="shared" si="22"/>
        <v>4.7969121951219531</v>
      </c>
      <c r="U322">
        <v>2004</v>
      </c>
      <c r="W322">
        <v>4.7969121951219531</v>
      </c>
    </row>
    <row r="323" spans="1:23" x14ac:dyDescent="0.2">
      <c r="A323" t="s">
        <v>143</v>
      </c>
      <c r="B323" t="s">
        <v>131</v>
      </c>
      <c r="C323">
        <v>1977</v>
      </c>
      <c r="D323">
        <v>3</v>
      </c>
      <c r="E323">
        <v>12</v>
      </c>
      <c r="F323">
        <v>29.161000000000001</v>
      </c>
      <c r="J323">
        <v>2004</v>
      </c>
      <c r="K323">
        <v>3</v>
      </c>
      <c r="L323">
        <v>12</v>
      </c>
      <c r="M323" t="s">
        <v>17</v>
      </c>
      <c r="N323" t="s">
        <v>17</v>
      </c>
      <c r="O323">
        <v>2.494687557220459</v>
      </c>
      <c r="P323" t="s">
        <v>17</v>
      </c>
      <c r="Q323">
        <v>62.658079268292688</v>
      </c>
      <c r="R323">
        <f t="shared" si="22"/>
        <v>4.2106229268292692</v>
      </c>
      <c r="U323">
        <v>2004</v>
      </c>
      <c r="W323">
        <v>4.2106229268292692</v>
      </c>
    </row>
    <row r="324" spans="1:23" x14ac:dyDescent="0.2">
      <c r="A324" t="s">
        <v>143</v>
      </c>
      <c r="B324" t="s">
        <v>131</v>
      </c>
      <c r="C324">
        <v>1977</v>
      </c>
      <c r="D324">
        <v>3</v>
      </c>
      <c r="E324">
        <v>13</v>
      </c>
      <c r="F324">
        <v>25.047000000000001</v>
      </c>
      <c r="J324">
        <v>2004</v>
      </c>
      <c r="K324">
        <v>3</v>
      </c>
      <c r="L324">
        <v>13</v>
      </c>
      <c r="M324" t="s">
        <v>17</v>
      </c>
      <c r="N324" t="s">
        <v>17</v>
      </c>
      <c r="O324">
        <v>3.319063663482666</v>
      </c>
      <c r="P324" t="s">
        <v>17</v>
      </c>
      <c r="Q324">
        <v>47.367073170731715</v>
      </c>
      <c r="R324">
        <f t="shared" si="22"/>
        <v>3.1830673170731716</v>
      </c>
      <c r="U324">
        <v>2004</v>
      </c>
      <c r="W324">
        <v>3.1830673170731716</v>
      </c>
    </row>
    <row r="325" spans="1:23" x14ac:dyDescent="0.2">
      <c r="A325" t="s">
        <v>143</v>
      </c>
      <c r="B325" t="s">
        <v>131</v>
      </c>
      <c r="C325">
        <v>1977</v>
      </c>
      <c r="D325">
        <v>3</v>
      </c>
      <c r="E325">
        <v>14</v>
      </c>
      <c r="F325">
        <v>32.911999999999999</v>
      </c>
      <c r="J325">
        <v>2004</v>
      </c>
      <c r="K325">
        <v>3</v>
      </c>
      <c r="L325">
        <v>14</v>
      </c>
      <c r="M325" t="s">
        <v>17</v>
      </c>
      <c r="N325" t="s">
        <v>17</v>
      </c>
      <c r="O325">
        <v>2.3688125610351562</v>
      </c>
      <c r="P325" t="s">
        <v>17</v>
      </c>
      <c r="Q325">
        <v>65.609298780487819</v>
      </c>
      <c r="R325">
        <f t="shared" ref="R325:R388" si="27">Q325*60*1.12/1000</f>
        <v>4.4089448780487821</v>
      </c>
      <c r="U325">
        <v>2004</v>
      </c>
      <c r="W325">
        <v>4.4089448780487821</v>
      </c>
    </row>
    <row r="326" spans="1:23" x14ac:dyDescent="0.2">
      <c r="A326" t="s">
        <v>143</v>
      </c>
      <c r="B326" t="s">
        <v>131</v>
      </c>
      <c r="C326">
        <v>1977</v>
      </c>
      <c r="D326">
        <v>4</v>
      </c>
      <c r="E326">
        <v>1</v>
      </c>
      <c r="F326">
        <v>21.78</v>
      </c>
      <c r="J326">
        <v>2004</v>
      </c>
      <c r="K326">
        <v>4</v>
      </c>
      <c r="L326">
        <v>1</v>
      </c>
      <c r="M326">
        <v>0.51151794871794865</v>
      </c>
      <c r="N326">
        <v>85</v>
      </c>
      <c r="O326">
        <v>2.236797571182251</v>
      </c>
      <c r="P326">
        <f t="shared" ref="P326:P332" si="28">M326/N326</f>
        <v>6.0178582202111601E-3</v>
      </c>
      <c r="Q326">
        <v>30.342225609756103</v>
      </c>
      <c r="R326">
        <f t="shared" si="27"/>
        <v>2.0389975609756101</v>
      </c>
      <c r="T326">
        <v>6.0178582202111601E-3</v>
      </c>
      <c r="U326">
        <v>2004</v>
      </c>
      <c r="V326">
        <v>0.51151794871794865</v>
      </c>
      <c r="W326">
        <v>2.0389975609756101</v>
      </c>
    </row>
    <row r="327" spans="1:23" x14ac:dyDescent="0.2">
      <c r="A327" t="s">
        <v>143</v>
      </c>
      <c r="B327" t="s">
        <v>131</v>
      </c>
      <c r="C327">
        <v>1977</v>
      </c>
      <c r="D327">
        <v>4</v>
      </c>
      <c r="E327">
        <v>2</v>
      </c>
      <c r="F327">
        <v>20.449000000000002</v>
      </c>
      <c r="J327">
        <v>2004</v>
      </c>
      <c r="K327">
        <v>4</v>
      </c>
      <c r="L327">
        <v>2</v>
      </c>
      <c r="M327">
        <v>0.80696152777777774</v>
      </c>
      <c r="N327">
        <v>85</v>
      </c>
      <c r="O327">
        <v>2.3691525459289551</v>
      </c>
      <c r="P327">
        <f t="shared" si="28"/>
        <v>9.4936650326797375E-3</v>
      </c>
      <c r="Q327">
        <v>23.92332317073171</v>
      </c>
      <c r="R327">
        <f t="shared" si="27"/>
        <v>1.6076473170731711</v>
      </c>
      <c r="T327">
        <v>9.4936650326797375E-3</v>
      </c>
      <c r="U327">
        <v>2004</v>
      </c>
      <c r="V327">
        <v>0.80696152777777774</v>
      </c>
      <c r="W327">
        <v>1.6076473170731711</v>
      </c>
    </row>
    <row r="328" spans="1:23" x14ac:dyDescent="0.2">
      <c r="A328" t="s">
        <v>143</v>
      </c>
      <c r="B328" t="s">
        <v>131</v>
      </c>
      <c r="C328">
        <v>1977</v>
      </c>
      <c r="D328">
        <v>4</v>
      </c>
      <c r="E328">
        <v>3</v>
      </c>
      <c r="F328">
        <v>27.951000000000001</v>
      </c>
      <c r="J328">
        <v>2004</v>
      </c>
      <c r="K328">
        <v>4</v>
      </c>
      <c r="L328">
        <v>3</v>
      </c>
      <c r="M328">
        <v>0.68398998778998787</v>
      </c>
      <c r="N328">
        <v>85</v>
      </c>
      <c r="O328">
        <v>2.1957361698150635</v>
      </c>
      <c r="P328">
        <f t="shared" si="28"/>
        <v>8.0469410328233865E-3</v>
      </c>
      <c r="Q328">
        <v>30.877134146341465</v>
      </c>
      <c r="R328">
        <f t="shared" si="27"/>
        <v>2.0749434146341468</v>
      </c>
      <c r="T328">
        <v>8.0469410328233865E-3</v>
      </c>
      <c r="U328">
        <v>2004</v>
      </c>
      <c r="V328">
        <v>0.68398998778998787</v>
      </c>
      <c r="W328">
        <v>2.0749434146341468</v>
      </c>
    </row>
    <row r="329" spans="1:23" x14ac:dyDescent="0.2">
      <c r="A329" t="s">
        <v>143</v>
      </c>
      <c r="B329" t="s">
        <v>131</v>
      </c>
      <c r="C329">
        <v>1977</v>
      </c>
      <c r="D329">
        <v>4</v>
      </c>
      <c r="E329">
        <v>4</v>
      </c>
      <c r="F329">
        <v>29.402999999999999</v>
      </c>
      <c r="J329">
        <v>2004</v>
      </c>
      <c r="K329">
        <v>4</v>
      </c>
      <c r="L329">
        <v>4</v>
      </c>
      <c r="M329">
        <v>0.52038967320261442</v>
      </c>
      <c r="N329">
        <v>85</v>
      </c>
      <c r="O329">
        <v>2.0159943103790283</v>
      </c>
      <c r="P329">
        <f t="shared" si="28"/>
        <v>6.1222314494425228E-3</v>
      </c>
      <c r="Q329">
        <v>37.166920731707329</v>
      </c>
      <c r="R329">
        <f t="shared" si="27"/>
        <v>2.4976170731707326</v>
      </c>
      <c r="T329">
        <v>6.1222314494425228E-3</v>
      </c>
      <c r="U329">
        <v>2004</v>
      </c>
      <c r="V329">
        <v>0.52038967320261442</v>
      </c>
      <c r="W329">
        <v>2.4976170731707326</v>
      </c>
    </row>
    <row r="330" spans="1:23" x14ac:dyDescent="0.2">
      <c r="A330" t="s">
        <v>143</v>
      </c>
      <c r="B330" t="s">
        <v>131</v>
      </c>
      <c r="C330">
        <v>1977</v>
      </c>
      <c r="D330">
        <v>4</v>
      </c>
      <c r="E330">
        <v>5</v>
      </c>
      <c r="F330">
        <v>29.402999999999999</v>
      </c>
      <c r="J330">
        <v>2004</v>
      </c>
      <c r="K330">
        <v>4</v>
      </c>
      <c r="L330">
        <v>5</v>
      </c>
      <c r="M330">
        <v>0.81581638888888885</v>
      </c>
      <c r="N330">
        <v>85</v>
      </c>
      <c r="O330">
        <v>2.6375637054443359</v>
      </c>
      <c r="P330">
        <f t="shared" si="28"/>
        <v>9.5978398692810451E-3</v>
      </c>
      <c r="Q330">
        <v>60.592225609756106</v>
      </c>
      <c r="R330">
        <f t="shared" si="27"/>
        <v>4.0717975609756101</v>
      </c>
      <c r="T330">
        <v>9.5978398692810451E-3</v>
      </c>
      <c r="U330">
        <v>2004</v>
      </c>
      <c r="V330">
        <v>0.81581638888888885</v>
      </c>
      <c r="W330">
        <v>4.0717975609756101</v>
      </c>
    </row>
    <row r="331" spans="1:23" x14ac:dyDescent="0.2">
      <c r="A331" t="s">
        <v>143</v>
      </c>
      <c r="B331" t="s">
        <v>131</v>
      </c>
      <c r="C331">
        <v>1977</v>
      </c>
      <c r="D331">
        <v>4</v>
      </c>
      <c r="E331">
        <v>6</v>
      </c>
      <c r="F331">
        <v>27.103999999999999</v>
      </c>
      <c r="J331">
        <v>2004</v>
      </c>
      <c r="K331">
        <v>4</v>
      </c>
      <c r="L331">
        <v>6</v>
      </c>
      <c r="M331">
        <v>0.74888731209150317</v>
      </c>
      <c r="N331">
        <v>85</v>
      </c>
      <c r="O331">
        <v>2.8225514888763428</v>
      </c>
      <c r="P331">
        <f t="shared" si="28"/>
        <v>8.8104389657823901E-3</v>
      </c>
      <c r="Q331">
        <v>51.240548780487813</v>
      </c>
      <c r="R331">
        <f t="shared" si="27"/>
        <v>3.4433648780487811</v>
      </c>
      <c r="T331">
        <v>8.8104389657823901E-3</v>
      </c>
      <c r="U331">
        <v>2004</v>
      </c>
      <c r="V331">
        <v>0.74888731209150317</v>
      </c>
      <c r="W331">
        <v>3.4433648780487811</v>
      </c>
    </row>
    <row r="332" spans="1:23" x14ac:dyDescent="0.2">
      <c r="A332" t="s">
        <v>143</v>
      </c>
      <c r="B332" t="s">
        <v>131</v>
      </c>
      <c r="C332">
        <v>1977</v>
      </c>
      <c r="D332">
        <v>4</v>
      </c>
      <c r="E332">
        <v>7</v>
      </c>
      <c r="F332">
        <v>27.466999999999999</v>
      </c>
      <c r="J332">
        <v>2004</v>
      </c>
      <c r="K332">
        <v>4</v>
      </c>
      <c r="L332">
        <v>7</v>
      </c>
      <c r="M332">
        <v>0.56409941448801748</v>
      </c>
      <c r="N332">
        <v>85</v>
      </c>
      <c r="O332">
        <v>2.9987106323242187</v>
      </c>
      <c r="P332">
        <f t="shared" si="28"/>
        <v>6.6364636998590288E-3</v>
      </c>
      <c r="Q332">
        <v>57.751676829268298</v>
      </c>
      <c r="R332">
        <f t="shared" si="27"/>
        <v>3.8809126829268301</v>
      </c>
      <c r="T332">
        <v>6.6364636998590288E-3</v>
      </c>
      <c r="U332">
        <v>2004</v>
      </c>
      <c r="V332">
        <v>0.56409941448801748</v>
      </c>
      <c r="W332">
        <v>3.8809126829268301</v>
      </c>
    </row>
    <row r="333" spans="1:23" x14ac:dyDescent="0.2">
      <c r="A333" t="s">
        <v>143</v>
      </c>
      <c r="B333" t="s">
        <v>131</v>
      </c>
      <c r="C333">
        <v>1977</v>
      </c>
      <c r="D333">
        <v>4</v>
      </c>
      <c r="E333">
        <v>8</v>
      </c>
      <c r="F333">
        <v>30.492000000000001</v>
      </c>
      <c r="J333">
        <v>2004</v>
      </c>
      <c r="K333">
        <v>4</v>
      </c>
      <c r="L333">
        <v>8</v>
      </c>
      <c r="M333" t="s">
        <v>17</v>
      </c>
      <c r="N333" t="s">
        <v>17</v>
      </c>
      <c r="O333">
        <v>1.9668625593185425</v>
      </c>
      <c r="P333" t="s">
        <v>17</v>
      </c>
      <c r="Q333">
        <v>61.293140243902442</v>
      </c>
      <c r="R333">
        <f t="shared" si="27"/>
        <v>4.1188990243902444</v>
      </c>
      <c r="U333">
        <v>2004</v>
      </c>
      <c r="W333">
        <v>4.1188990243902444</v>
      </c>
    </row>
    <row r="334" spans="1:23" x14ac:dyDescent="0.2">
      <c r="A334" t="s">
        <v>143</v>
      </c>
      <c r="B334" t="s">
        <v>131</v>
      </c>
      <c r="C334">
        <v>1977</v>
      </c>
      <c r="D334">
        <v>4</v>
      </c>
      <c r="E334">
        <v>9</v>
      </c>
      <c r="F334">
        <v>33.154000000000003</v>
      </c>
      <c r="J334">
        <v>2004</v>
      </c>
      <c r="K334">
        <v>4</v>
      </c>
      <c r="L334">
        <v>9</v>
      </c>
      <c r="M334" t="s">
        <v>17</v>
      </c>
      <c r="N334" t="s">
        <v>17</v>
      </c>
      <c r="O334">
        <v>2.131169319152832</v>
      </c>
      <c r="P334" t="s">
        <v>17</v>
      </c>
      <c r="Q334">
        <v>58.969054878048787</v>
      </c>
      <c r="R334">
        <f t="shared" si="27"/>
        <v>3.9627204878048787</v>
      </c>
      <c r="U334">
        <v>2004</v>
      </c>
      <c r="W334">
        <v>3.9627204878048787</v>
      </c>
    </row>
    <row r="335" spans="1:23" x14ac:dyDescent="0.2">
      <c r="A335" t="s">
        <v>143</v>
      </c>
      <c r="B335" t="s">
        <v>131</v>
      </c>
      <c r="C335">
        <v>1977</v>
      </c>
      <c r="D335">
        <v>4</v>
      </c>
      <c r="E335">
        <v>10</v>
      </c>
      <c r="F335">
        <v>27.103999999999999</v>
      </c>
      <c r="J335">
        <v>2004</v>
      </c>
      <c r="K335">
        <v>4</v>
      </c>
      <c r="L335">
        <v>10</v>
      </c>
      <c r="M335" t="s">
        <v>17</v>
      </c>
      <c r="N335" t="s">
        <v>17</v>
      </c>
      <c r="O335">
        <v>2.5022091865539551</v>
      </c>
      <c r="P335" t="s">
        <v>17</v>
      </c>
      <c r="Q335">
        <v>63.082317073170749</v>
      </c>
      <c r="R335">
        <f t="shared" si="27"/>
        <v>4.2391317073170747</v>
      </c>
      <c r="U335">
        <v>2004</v>
      </c>
      <c r="W335">
        <v>4.2391317073170747</v>
      </c>
    </row>
    <row r="336" spans="1:23" x14ac:dyDescent="0.2">
      <c r="A336" t="s">
        <v>143</v>
      </c>
      <c r="B336" t="s">
        <v>131</v>
      </c>
      <c r="C336">
        <v>1977</v>
      </c>
      <c r="D336">
        <v>4</v>
      </c>
      <c r="E336">
        <v>11</v>
      </c>
      <c r="F336">
        <v>35.936999999999998</v>
      </c>
      <c r="J336">
        <v>2004</v>
      </c>
      <c r="K336">
        <v>4</v>
      </c>
      <c r="L336">
        <v>11</v>
      </c>
      <c r="M336" t="s">
        <v>17</v>
      </c>
      <c r="N336" t="s">
        <v>17</v>
      </c>
      <c r="O336">
        <v>2.511476993560791</v>
      </c>
      <c r="P336" t="s">
        <v>17</v>
      </c>
      <c r="Q336">
        <v>63.746341463414645</v>
      </c>
      <c r="R336">
        <f t="shared" si="27"/>
        <v>4.2837541463414643</v>
      </c>
      <c r="U336">
        <v>2004</v>
      </c>
      <c r="W336">
        <v>4.2837541463414643</v>
      </c>
    </row>
    <row r="337" spans="1:23" x14ac:dyDescent="0.2">
      <c r="A337" t="s">
        <v>143</v>
      </c>
      <c r="B337" t="s">
        <v>131</v>
      </c>
      <c r="C337">
        <v>1977</v>
      </c>
      <c r="D337">
        <v>4</v>
      </c>
      <c r="E337">
        <v>12</v>
      </c>
      <c r="F337">
        <v>28.314</v>
      </c>
      <c r="J337">
        <v>2004</v>
      </c>
      <c r="K337">
        <v>4</v>
      </c>
      <c r="L337">
        <v>12</v>
      </c>
      <c r="M337" t="s">
        <v>17</v>
      </c>
      <c r="N337" t="s">
        <v>17</v>
      </c>
      <c r="O337">
        <v>2.1114435195922852</v>
      </c>
      <c r="P337" t="s">
        <v>17</v>
      </c>
      <c r="Q337">
        <v>64.078353658536599</v>
      </c>
      <c r="R337">
        <f t="shared" si="27"/>
        <v>4.3060653658536605</v>
      </c>
      <c r="U337">
        <v>2004</v>
      </c>
      <c r="W337">
        <v>4.3060653658536605</v>
      </c>
    </row>
    <row r="338" spans="1:23" x14ac:dyDescent="0.2">
      <c r="A338" t="s">
        <v>143</v>
      </c>
      <c r="B338" t="s">
        <v>131</v>
      </c>
      <c r="C338">
        <v>1977</v>
      </c>
      <c r="D338">
        <v>4</v>
      </c>
      <c r="E338">
        <v>13</v>
      </c>
      <c r="F338">
        <v>21.175000000000001</v>
      </c>
      <c r="J338">
        <v>2004</v>
      </c>
      <c r="K338">
        <v>4</v>
      </c>
      <c r="L338">
        <v>13</v>
      </c>
      <c r="M338" t="s">
        <v>17</v>
      </c>
      <c r="N338" t="s">
        <v>17</v>
      </c>
      <c r="O338">
        <v>2.9035353660583496</v>
      </c>
      <c r="P338" t="s">
        <v>17</v>
      </c>
      <c r="Q338">
        <v>51.996798780487822</v>
      </c>
      <c r="R338">
        <f t="shared" si="27"/>
        <v>3.4941848780487823</v>
      </c>
      <c r="U338">
        <v>2004</v>
      </c>
      <c r="W338">
        <v>3.4941848780487823</v>
      </c>
    </row>
    <row r="339" spans="1:23" x14ac:dyDescent="0.2">
      <c r="A339" t="s">
        <v>143</v>
      </c>
      <c r="B339" t="s">
        <v>131</v>
      </c>
      <c r="C339">
        <v>1977</v>
      </c>
      <c r="D339">
        <v>4</v>
      </c>
      <c r="E339">
        <v>14</v>
      </c>
      <c r="F339">
        <v>36.905000000000001</v>
      </c>
      <c r="J339">
        <v>2004</v>
      </c>
      <c r="K339">
        <v>4</v>
      </c>
      <c r="L339">
        <v>14</v>
      </c>
      <c r="M339" t="s">
        <v>17</v>
      </c>
      <c r="N339" t="s">
        <v>17</v>
      </c>
      <c r="O339">
        <v>2.2491927146911621</v>
      </c>
      <c r="P339" t="s">
        <v>17</v>
      </c>
      <c r="Q339">
        <v>58.323475609756102</v>
      </c>
      <c r="R339">
        <f t="shared" si="27"/>
        <v>3.9193375609756105</v>
      </c>
      <c r="U339">
        <v>2004</v>
      </c>
      <c r="W339">
        <v>3.9193375609756105</v>
      </c>
    </row>
    <row r="340" spans="1:23" x14ac:dyDescent="0.2">
      <c r="A340" t="s">
        <v>143</v>
      </c>
      <c r="B340" t="s">
        <v>181</v>
      </c>
      <c r="C340">
        <v>1978</v>
      </c>
      <c r="D340">
        <v>1</v>
      </c>
      <c r="E340">
        <v>1</v>
      </c>
      <c r="F340">
        <v>19.844000000000001</v>
      </c>
      <c r="J340">
        <v>2005</v>
      </c>
      <c r="K340">
        <v>1</v>
      </c>
      <c r="L340">
        <v>1</v>
      </c>
      <c r="M340">
        <v>0.53811819444444442</v>
      </c>
      <c r="N340">
        <v>103</v>
      </c>
      <c r="O340">
        <v>2.3168840408325195</v>
      </c>
      <c r="P340">
        <f t="shared" ref="P340:P346" si="29">M340/N340</f>
        <v>5.2244484897518879E-3</v>
      </c>
      <c r="Q340">
        <v>25.244089838472824</v>
      </c>
      <c r="R340">
        <f t="shared" si="27"/>
        <v>1.6964028371453739</v>
      </c>
      <c r="T340">
        <v>5.2244484897518879E-3</v>
      </c>
      <c r="U340">
        <v>2005</v>
      </c>
      <c r="V340">
        <v>0.53811819444444442</v>
      </c>
      <c r="W340">
        <v>1.6964028371453739</v>
      </c>
    </row>
    <row r="341" spans="1:23" x14ac:dyDescent="0.2">
      <c r="A341" t="s">
        <v>143</v>
      </c>
      <c r="B341" t="s">
        <v>181</v>
      </c>
      <c r="C341">
        <v>1978</v>
      </c>
      <c r="D341">
        <v>1</v>
      </c>
      <c r="E341">
        <v>2</v>
      </c>
      <c r="F341">
        <v>18.271000000000001</v>
      </c>
      <c r="J341">
        <v>2005</v>
      </c>
      <c r="K341">
        <v>1</v>
      </c>
      <c r="L341">
        <v>2</v>
      </c>
      <c r="M341">
        <v>0.48566982570806094</v>
      </c>
      <c r="N341">
        <v>103</v>
      </c>
      <c r="O341">
        <v>2.4741442203521729</v>
      </c>
      <c r="P341">
        <f t="shared" si="29"/>
        <v>4.7152410262918535E-3</v>
      </c>
      <c r="Q341">
        <v>21.668994553528229</v>
      </c>
      <c r="R341">
        <f t="shared" si="27"/>
        <v>1.4561564339970972</v>
      </c>
      <c r="T341">
        <v>4.7152410262918535E-3</v>
      </c>
      <c r="U341">
        <v>2005</v>
      </c>
      <c r="V341">
        <v>0.48566982570806094</v>
      </c>
      <c r="W341">
        <v>1.4561564339970972</v>
      </c>
    </row>
    <row r="342" spans="1:23" x14ac:dyDescent="0.2">
      <c r="A342" t="s">
        <v>143</v>
      </c>
      <c r="B342" t="s">
        <v>181</v>
      </c>
      <c r="C342">
        <v>1978</v>
      </c>
      <c r="D342">
        <v>1</v>
      </c>
      <c r="E342">
        <v>3</v>
      </c>
      <c r="F342">
        <v>21.538</v>
      </c>
      <c r="J342">
        <v>2005</v>
      </c>
      <c r="K342">
        <v>1</v>
      </c>
      <c r="L342">
        <v>3</v>
      </c>
      <c r="M342">
        <v>0.63215888888888883</v>
      </c>
      <c r="N342">
        <v>103</v>
      </c>
      <c r="O342">
        <v>2.2797813415527344</v>
      </c>
      <c r="P342">
        <f t="shared" si="29"/>
        <v>6.1374649406688237E-3</v>
      </c>
      <c r="Q342">
        <v>26.541831975454574</v>
      </c>
      <c r="R342">
        <f t="shared" si="27"/>
        <v>1.7836111087505475</v>
      </c>
      <c r="T342">
        <v>6.1374649406688237E-3</v>
      </c>
      <c r="U342">
        <v>2005</v>
      </c>
      <c r="V342">
        <v>0.63215888888888883</v>
      </c>
      <c r="W342">
        <v>1.7836111087505475</v>
      </c>
    </row>
    <row r="343" spans="1:23" x14ac:dyDescent="0.2">
      <c r="A343" t="s">
        <v>143</v>
      </c>
      <c r="B343" t="s">
        <v>181</v>
      </c>
      <c r="C343">
        <v>1978</v>
      </c>
      <c r="D343">
        <v>1</v>
      </c>
      <c r="E343">
        <v>4</v>
      </c>
      <c r="F343">
        <v>30.734000000000002</v>
      </c>
      <c r="J343">
        <v>2005</v>
      </c>
      <c r="K343">
        <v>1</v>
      </c>
      <c r="L343">
        <v>4</v>
      </c>
      <c r="M343">
        <v>0.61889026416122006</v>
      </c>
      <c r="N343">
        <v>103</v>
      </c>
      <c r="O343">
        <v>2.1639151573181152</v>
      </c>
      <c r="P343">
        <f t="shared" si="29"/>
        <v>6.0086433413710687E-3</v>
      </c>
      <c r="Q343">
        <v>31.254480918895819</v>
      </c>
      <c r="R343">
        <f t="shared" si="27"/>
        <v>2.1003011177497992</v>
      </c>
      <c r="T343">
        <v>6.0086433413710687E-3</v>
      </c>
      <c r="U343">
        <v>2005</v>
      </c>
      <c r="V343">
        <v>0.61889026416122006</v>
      </c>
      <c r="W343">
        <v>2.1003011177497992</v>
      </c>
    </row>
    <row r="344" spans="1:23" x14ac:dyDescent="0.2">
      <c r="A344" t="s">
        <v>143</v>
      </c>
      <c r="B344" t="s">
        <v>181</v>
      </c>
      <c r="C344">
        <v>1978</v>
      </c>
      <c r="D344">
        <v>1</v>
      </c>
      <c r="E344">
        <v>5</v>
      </c>
      <c r="F344">
        <v>39.082999999999998</v>
      </c>
      <c r="J344">
        <v>2005</v>
      </c>
      <c r="K344">
        <v>1</v>
      </c>
      <c r="L344">
        <v>5</v>
      </c>
      <c r="M344">
        <v>0.70019543988648092</v>
      </c>
      <c r="N344">
        <v>103</v>
      </c>
      <c r="O344">
        <v>2.1702632904052734</v>
      </c>
      <c r="P344">
        <f t="shared" si="29"/>
        <v>6.7980139794803973E-3</v>
      </c>
      <c r="Q344">
        <v>34.436756942308229</v>
      </c>
      <c r="R344">
        <f t="shared" si="27"/>
        <v>2.3141500665231134</v>
      </c>
      <c r="T344">
        <v>6.7980139794803973E-3</v>
      </c>
      <c r="U344">
        <v>2005</v>
      </c>
      <c r="V344">
        <v>0.70019543988648092</v>
      </c>
      <c r="W344">
        <v>2.3141500665231134</v>
      </c>
    </row>
    <row r="345" spans="1:23" x14ac:dyDescent="0.2">
      <c r="A345" t="s">
        <v>143</v>
      </c>
      <c r="B345" t="s">
        <v>181</v>
      </c>
      <c r="C345">
        <v>1978</v>
      </c>
      <c r="D345">
        <v>1</v>
      </c>
      <c r="E345">
        <v>6</v>
      </c>
      <c r="F345">
        <v>42.954999999999998</v>
      </c>
      <c r="J345">
        <v>2005</v>
      </c>
      <c r="K345">
        <v>1</v>
      </c>
      <c r="L345">
        <v>6</v>
      </c>
      <c r="M345">
        <v>0.65007386982570814</v>
      </c>
      <c r="N345">
        <v>103</v>
      </c>
      <c r="O345">
        <v>2.1525390148162842</v>
      </c>
      <c r="P345">
        <f t="shared" si="29"/>
        <v>6.3113967944243505E-3</v>
      </c>
      <c r="Q345">
        <v>32.529864759885712</v>
      </c>
      <c r="R345">
        <f t="shared" si="27"/>
        <v>2.1860069118643199</v>
      </c>
      <c r="T345">
        <v>6.3113967944243505E-3</v>
      </c>
      <c r="U345">
        <v>2005</v>
      </c>
      <c r="V345">
        <v>0.65007386982570814</v>
      </c>
      <c r="W345">
        <v>2.1860069118643199</v>
      </c>
    </row>
    <row r="346" spans="1:23" x14ac:dyDescent="0.2">
      <c r="A346" t="s">
        <v>143</v>
      </c>
      <c r="B346" t="s">
        <v>181</v>
      </c>
      <c r="C346">
        <v>1978</v>
      </c>
      <c r="D346">
        <v>1</v>
      </c>
      <c r="E346">
        <v>7</v>
      </c>
      <c r="F346">
        <v>42.470999999999997</v>
      </c>
      <c r="J346">
        <v>2005</v>
      </c>
      <c r="K346">
        <v>1</v>
      </c>
      <c r="L346">
        <v>7</v>
      </c>
      <c r="M346">
        <v>0.78319852693602687</v>
      </c>
      <c r="N346">
        <v>103</v>
      </c>
      <c r="O346">
        <v>2.2729043960571289</v>
      </c>
      <c r="P346">
        <f t="shared" si="29"/>
        <v>7.6038691935536593E-3</v>
      </c>
      <c r="Q346">
        <v>51.339962865693913</v>
      </c>
      <c r="R346">
        <f t="shared" si="27"/>
        <v>3.4500455045746312</v>
      </c>
      <c r="T346">
        <v>7.6038691935536593E-3</v>
      </c>
      <c r="U346">
        <v>2005</v>
      </c>
      <c r="V346">
        <v>0.78319852693602687</v>
      </c>
      <c r="W346">
        <v>3.4500455045746312</v>
      </c>
    </row>
    <row r="347" spans="1:23" x14ac:dyDescent="0.2">
      <c r="A347" t="s">
        <v>143</v>
      </c>
      <c r="B347" t="s">
        <v>181</v>
      </c>
      <c r="C347">
        <v>1978</v>
      </c>
      <c r="D347">
        <v>1</v>
      </c>
      <c r="E347">
        <v>8</v>
      </c>
      <c r="F347">
        <v>31.702000000000002</v>
      </c>
      <c r="J347">
        <v>2005</v>
      </c>
      <c r="K347">
        <v>1</v>
      </c>
      <c r="L347">
        <v>8</v>
      </c>
      <c r="M347" t="s">
        <v>17</v>
      </c>
      <c r="N347" t="s">
        <v>17</v>
      </c>
      <c r="O347">
        <v>2.1514832973480225</v>
      </c>
      <c r="P347" t="s">
        <v>17</v>
      </c>
      <c r="Q347">
        <v>49.080309525701217</v>
      </c>
      <c r="R347">
        <f t="shared" si="27"/>
        <v>3.2981968001271222</v>
      </c>
      <c r="U347">
        <v>2005</v>
      </c>
      <c r="W347">
        <v>3.2981968001271222</v>
      </c>
    </row>
    <row r="348" spans="1:23" x14ac:dyDescent="0.2">
      <c r="A348" t="s">
        <v>143</v>
      </c>
      <c r="B348" t="s">
        <v>181</v>
      </c>
      <c r="C348">
        <v>1978</v>
      </c>
      <c r="D348">
        <v>1</v>
      </c>
      <c r="E348">
        <v>9</v>
      </c>
      <c r="F348">
        <v>37.872999999999998</v>
      </c>
      <c r="J348">
        <v>2005</v>
      </c>
      <c r="K348">
        <v>1</v>
      </c>
      <c r="L348">
        <v>9</v>
      </c>
      <c r="M348" t="s">
        <v>17</v>
      </c>
      <c r="N348" t="s">
        <v>17</v>
      </c>
      <c r="O348">
        <v>2.2488045692443848</v>
      </c>
      <c r="P348" t="s">
        <v>17</v>
      </c>
      <c r="Q348">
        <v>37.046587355015241</v>
      </c>
      <c r="R348">
        <f t="shared" si="27"/>
        <v>2.4895306702570243</v>
      </c>
      <c r="U348">
        <v>2005</v>
      </c>
      <c r="W348">
        <v>2.4895306702570243</v>
      </c>
    </row>
    <row r="349" spans="1:23" x14ac:dyDescent="0.2">
      <c r="A349" t="s">
        <v>143</v>
      </c>
      <c r="B349" t="s">
        <v>181</v>
      </c>
      <c r="C349">
        <v>1978</v>
      </c>
      <c r="D349">
        <v>1</v>
      </c>
      <c r="E349">
        <v>10</v>
      </c>
      <c r="F349">
        <v>42.107999999999997</v>
      </c>
      <c r="J349">
        <v>2005</v>
      </c>
      <c r="K349">
        <v>1</v>
      </c>
      <c r="L349">
        <v>10</v>
      </c>
      <c r="M349" t="s">
        <v>17</v>
      </c>
      <c r="N349" t="s">
        <v>17</v>
      </c>
      <c r="O349">
        <v>2.1121726036071777</v>
      </c>
      <c r="P349" t="s">
        <v>17</v>
      </c>
      <c r="Q349">
        <v>36.978264415426828</v>
      </c>
      <c r="R349">
        <f t="shared" si="27"/>
        <v>2.4849393687166836</v>
      </c>
      <c r="U349">
        <v>2005</v>
      </c>
      <c r="W349">
        <v>2.4849393687166836</v>
      </c>
    </row>
    <row r="350" spans="1:23" x14ac:dyDescent="0.2">
      <c r="A350" t="s">
        <v>143</v>
      </c>
      <c r="B350" t="s">
        <v>181</v>
      </c>
      <c r="C350">
        <v>1978</v>
      </c>
      <c r="D350">
        <v>1</v>
      </c>
      <c r="E350">
        <v>11</v>
      </c>
      <c r="F350">
        <v>38.356999999999999</v>
      </c>
      <c r="J350">
        <v>2005</v>
      </c>
      <c r="K350">
        <v>1</v>
      </c>
      <c r="L350">
        <v>11</v>
      </c>
      <c r="M350" t="s">
        <v>17</v>
      </c>
      <c r="N350" t="s">
        <v>17</v>
      </c>
      <c r="O350">
        <v>2.4005825519561768</v>
      </c>
      <c r="P350" t="s">
        <v>17</v>
      </c>
      <c r="Q350">
        <v>25.061124245152438</v>
      </c>
      <c r="R350">
        <f t="shared" si="27"/>
        <v>1.6841075492742441</v>
      </c>
      <c r="U350">
        <v>2005</v>
      </c>
      <c r="W350">
        <v>1.6841075492742441</v>
      </c>
    </row>
    <row r="351" spans="1:23" x14ac:dyDescent="0.2">
      <c r="A351" t="s">
        <v>143</v>
      </c>
      <c r="B351" t="s">
        <v>181</v>
      </c>
      <c r="C351">
        <v>1978</v>
      </c>
      <c r="D351">
        <v>1</v>
      </c>
      <c r="E351">
        <v>12</v>
      </c>
      <c r="F351">
        <v>39.567</v>
      </c>
      <c r="J351">
        <v>2005</v>
      </c>
      <c r="K351">
        <v>1</v>
      </c>
      <c r="L351">
        <v>12</v>
      </c>
      <c r="M351" t="s">
        <v>17</v>
      </c>
      <c r="N351" t="s">
        <v>17</v>
      </c>
      <c r="O351">
        <v>2.2445063591003418</v>
      </c>
      <c r="P351" t="s">
        <v>17</v>
      </c>
      <c r="Q351">
        <v>37.296764365320122</v>
      </c>
      <c r="R351">
        <f t="shared" si="27"/>
        <v>2.5063425653495126</v>
      </c>
      <c r="U351">
        <v>2005</v>
      </c>
      <c r="W351">
        <v>2.5063425653495126</v>
      </c>
    </row>
    <row r="352" spans="1:23" x14ac:dyDescent="0.2">
      <c r="A352" t="s">
        <v>143</v>
      </c>
      <c r="B352" t="s">
        <v>181</v>
      </c>
      <c r="C352">
        <v>1978</v>
      </c>
      <c r="D352">
        <v>1</v>
      </c>
      <c r="E352">
        <v>13</v>
      </c>
      <c r="F352">
        <v>44.77</v>
      </c>
      <c r="J352">
        <v>2005</v>
      </c>
      <c r="K352">
        <v>1</v>
      </c>
      <c r="L352">
        <v>13</v>
      </c>
      <c r="M352" t="s">
        <v>17</v>
      </c>
      <c r="N352" t="s">
        <v>17</v>
      </c>
      <c r="O352">
        <v>2.6850736141204834</v>
      </c>
      <c r="P352" t="s">
        <v>17</v>
      </c>
      <c r="Q352">
        <v>22.749951160045732</v>
      </c>
      <c r="R352">
        <f t="shared" si="27"/>
        <v>1.5287967179550732</v>
      </c>
      <c r="U352">
        <v>2005</v>
      </c>
      <c r="W352">
        <v>1.5287967179550732</v>
      </c>
    </row>
    <row r="353" spans="1:23" x14ac:dyDescent="0.2">
      <c r="A353" t="s">
        <v>143</v>
      </c>
      <c r="B353" t="s">
        <v>181</v>
      </c>
      <c r="C353">
        <v>1978</v>
      </c>
      <c r="D353">
        <v>1</v>
      </c>
      <c r="E353">
        <v>14</v>
      </c>
      <c r="F353">
        <v>35.695</v>
      </c>
      <c r="J353">
        <v>2005</v>
      </c>
      <c r="K353">
        <v>1</v>
      </c>
      <c r="L353">
        <v>14</v>
      </c>
      <c r="M353" t="s">
        <v>17</v>
      </c>
      <c r="N353" t="s">
        <v>17</v>
      </c>
      <c r="O353">
        <v>2.1852645874023437</v>
      </c>
      <c r="P353" t="s">
        <v>17</v>
      </c>
      <c r="Q353">
        <v>36.178866702637194</v>
      </c>
      <c r="R353">
        <f t="shared" si="27"/>
        <v>2.4312198424172196</v>
      </c>
      <c r="U353">
        <v>2005</v>
      </c>
      <c r="W353">
        <v>2.4312198424172196</v>
      </c>
    </row>
    <row r="354" spans="1:23" x14ac:dyDescent="0.2">
      <c r="A354" t="s">
        <v>143</v>
      </c>
      <c r="B354" t="s">
        <v>181</v>
      </c>
      <c r="C354">
        <v>1978</v>
      </c>
      <c r="D354">
        <v>2</v>
      </c>
      <c r="E354">
        <v>1</v>
      </c>
      <c r="F354">
        <v>19.239000000000001</v>
      </c>
      <c r="J354">
        <v>2005</v>
      </c>
      <c r="K354">
        <v>2</v>
      </c>
      <c r="L354">
        <v>1</v>
      </c>
      <c r="M354">
        <v>0.50256375661375674</v>
      </c>
      <c r="N354">
        <v>103</v>
      </c>
      <c r="O354">
        <v>2.3433043956756592</v>
      </c>
      <c r="P354">
        <f t="shared" ref="P354:P360" si="30">M354/N354</f>
        <v>4.8792597729490949E-3</v>
      </c>
      <c r="Q354">
        <v>18.660620253344305</v>
      </c>
      <c r="R354">
        <f t="shared" si="27"/>
        <v>1.2539936810247374</v>
      </c>
      <c r="T354">
        <v>4.8792597729490949E-3</v>
      </c>
      <c r="U354">
        <v>2005</v>
      </c>
      <c r="V354">
        <v>0.50256375661375674</v>
      </c>
      <c r="W354">
        <v>1.2539936810247374</v>
      </c>
    </row>
    <row r="355" spans="1:23" x14ac:dyDescent="0.2">
      <c r="A355" t="s">
        <v>143</v>
      </c>
      <c r="B355" t="s">
        <v>181</v>
      </c>
      <c r="C355">
        <v>1978</v>
      </c>
      <c r="D355">
        <v>2</v>
      </c>
      <c r="E355">
        <v>2</v>
      </c>
      <c r="F355">
        <v>21.295999999999999</v>
      </c>
      <c r="J355">
        <v>2005</v>
      </c>
      <c r="K355">
        <v>2</v>
      </c>
      <c r="L355">
        <v>2</v>
      </c>
      <c r="M355">
        <v>0.59017544494720964</v>
      </c>
      <c r="N355">
        <v>103</v>
      </c>
      <c r="O355">
        <v>2.1199288368225098</v>
      </c>
      <c r="P355">
        <f t="shared" si="30"/>
        <v>5.7298586888078606E-3</v>
      </c>
      <c r="Q355">
        <v>25.498099406982526</v>
      </c>
      <c r="R355">
        <f t="shared" si="27"/>
        <v>1.7134722801492257</v>
      </c>
      <c r="T355">
        <v>5.7298586888078606E-3</v>
      </c>
      <c r="U355">
        <v>2005</v>
      </c>
      <c r="V355">
        <v>0.59017544494720964</v>
      </c>
      <c r="W355">
        <v>1.7134722801492257</v>
      </c>
    </row>
    <row r="356" spans="1:23" x14ac:dyDescent="0.2">
      <c r="A356" t="s">
        <v>143</v>
      </c>
      <c r="B356" t="s">
        <v>181</v>
      </c>
      <c r="C356">
        <v>1978</v>
      </c>
      <c r="D356">
        <v>2</v>
      </c>
      <c r="E356">
        <v>3</v>
      </c>
      <c r="F356">
        <v>24.684000000000001</v>
      </c>
      <c r="J356">
        <v>2005</v>
      </c>
      <c r="K356">
        <v>2</v>
      </c>
      <c r="L356">
        <v>3</v>
      </c>
      <c r="M356">
        <v>0.59749129273504276</v>
      </c>
      <c r="N356">
        <v>103</v>
      </c>
      <c r="O356">
        <v>2.1289436817169189</v>
      </c>
      <c r="P356">
        <f t="shared" si="30"/>
        <v>5.8008863372334251E-3</v>
      </c>
      <c r="Q356">
        <v>28.970300956554876</v>
      </c>
      <c r="R356">
        <f t="shared" si="27"/>
        <v>1.9468042242804879</v>
      </c>
      <c r="T356">
        <v>5.8008863372334251E-3</v>
      </c>
      <c r="U356">
        <v>2005</v>
      </c>
      <c r="V356">
        <v>0.59749129273504276</v>
      </c>
      <c r="W356">
        <v>1.9468042242804879</v>
      </c>
    </row>
    <row r="357" spans="1:23" x14ac:dyDescent="0.2">
      <c r="A357" t="s">
        <v>143</v>
      </c>
      <c r="B357" t="s">
        <v>181</v>
      </c>
      <c r="C357">
        <v>1978</v>
      </c>
      <c r="D357">
        <v>2</v>
      </c>
      <c r="E357">
        <v>4</v>
      </c>
      <c r="F357">
        <v>34.243000000000002</v>
      </c>
      <c r="J357">
        <v>2005</v>
      </c>
      <c r="K357">
        <v>2</v>
      </c>
      <c r="L357">
        <v>4</v>
      </c>
      <c r="M357">
        <v>0.66437114845938383</v>
      </c>
      <c r="N357">
        <v>103</v>
      </c>
      <c r="O357">
        <v>2.0698084831237793</v>
      </c>
      <c r="P357">
        <f t="shared" si="30"/>
        <v>6.4502053248483866E-3</v>
      </c>
      <c r="Q357">
        <v>35.908869266507004</v>
      </c>
      <c r="R357">
        <f t="shared" si="27"/>
        <v>2.4130760147092705</v>
      </c>
      <c r="T357">
        <v>6.4502053248483866E-3</v>
      </c>
      <c r="U357">
        <v>2005</v>
      </c>
      <c r="V357">
        <v>0.66437114845938383</v>
      </c>
      <c r="W357">
        <v>2.4130760147092705</v>
      </c>
    </row>
    <row r="358" spans="1:23" x14ac:dyDescent="0.2">
      <c r="A358" t="s">
        <v>143</v>
      </c>
      <c r="B358" t="s">
        <v>181</v>
      </c>
      <c r="C358">
        <v>1978</v>
      </c>
      <c r="D358">
        <v>2</v>
      </c>
      <c r="E358">
        <v>5</v>
      </c>
      <c r="F358">
        <v>38.962000000000003</v>
      </c>
      <c r="J358">
        <v>2005</v>
      </c>
      <c r="K358">
        <v>2</v>
      </c>
      <c r="L358">
        <v>5</v>
      </c>
      <c r="M358">
        <v>0.70824001984126994</v>
      </c>
      <c r="N358">
        <v>103</v>
      </c>
      <c r="O358">
        <v>2.1133553981781006</v>
      </c>
      <c r="P358">
        <f t="shared" si="30"/>
        <v>6.8761166974880576E-3</v>
      </c>
      <c r="Q358">
        <v>34.916445898289176</v>
      </c>
      <c r="R358">
        <f t="shared" si="27"/>
        <v>2.3463851643650329</v>
      </c>
      <c r="T358">
        <v>6.8761166974880576E-3</v>
      </c>
      <c r="U358">
        <v>2005</v>
      </c>
      <c r="V358">
        <v>0.70824001984126994</v>
      </c>
      <c r="W358">
        <v>2.3463851643650329</v>
      </c>
    </row>
    <row r="359" spans="1:23" x14ac:dyDescent="0.2">
      <c r="A359" t="s">
        <v>143</v>
      </c>
      <c r="B359" t="s">
        <v>181</v>
      </c>
      <c r="C359">
        <v>1978</v>
      </c>
      <c r="D359">
        <v>2</v>
      </c>
      <c r="E359">
        <v>6</v>
      </c>
      <c r="F359">
        <v>44.164999999999999</v>
      </c>
      <c r="J359">
        <v>2005</v>
      </c>
      <c r="K359">
        <v>2</v>
      </c>
      <c r="L359">
        <v>6</v>
      </c>
      <c r="M359">
        <v>0.77530501089324633</v>
      </c>
      <c r="N359">
        <v>103</v>
      </c>
      <c r="O359">
        <v>2.1175520420074463</v>
      </c>
      <c r="P359">
        <f t="shared" si="30"/>
        <v>7.5272331154684112E-3</v>
      </c>
      <c r="Q359">
        <v>46.177980222890724</v>
      </c>
      <c r="R359">
        <f t="shared" si="27"/>
        <v>3.1031602709782571</v>
      </c>
      <c r="T359">
        <v>7.5272331154684112E-3</v>
      </c>
      <c r="U359">
        <v>2005</v>
      </c>
      <c r="V359">
        <v>0.77530501089324633</v>
      </c>
      <c r="W359">
        <v>3.1031602709782571</v>
      </c>
    </row>
    <row r="360" spans="1:23" x14ac:dyDescent="0.2">
      <c r="A360" t="s">
        <v>143</v>
      </c>
      <c r="B360" t="s">
        <v>181</v>
      </c>
      <c r="C360">
        <v>1978</v>
      </c>
      <c r="D360">
        <v>2</v>
      </c>
      <c r="E360">
        <v>7</v>
      </c>
      <c r="F360">
        <v>50.698999999999998</v>
      </c>
      <c r="J360">
        <v>2005</v>
      </c>
      <c r="K360">
        <v>2</v>
      </c>
      <c r="L360">
        <v>7</v>
      </c>
      <c r="M360">
        <v>0.79039372549019615</v>
      </c>
      <c r="N360">
        <v>103</v>
      </c>
      <c r="O360">
        <v>2.440178394317627</v>
      </c>
      <c r="P360">
        <f t="shared" si="30"/>
        <v>7.6737254901960792E-3</v>
      </c>
      <c r="Q360">
        <v>46.035196301231373</v>
      </c>
      <c r="R360">
        <f t="shared" si="27"/>
        <v>3.0935651914427487</v>
      </c>
      <c r="T360">
        <v>7.6737254901960792E-3</v>
      </c>
      <c r="U360">
        <v>2005</v>
      </c>
      <c r="V360">
        <v>0.79039372549019615</v>
      </c>
      <c r="W360">
        <v>3.0935651914427487</v>
      </c>
    </row>
    <row r="361" spans="1:23" x14ac:dyDescent="0.2">
      <c r="A361" t="s">
        <v>143</v>
      </c>
      <c r="B361" t="s">
        <v>181</v>
      </c>
      <c r="C361">
        <v>1978</v>
      </c>
      <c r="D361">
        <v>2</v>
      </c>
      <c r="E361">
        <v>8</v>
      </c>
      <c r="F361">
        <v>36.420999999999999</v>
      </c>
      <c r="J361">
        <v>2005</v>
      </c>
      <c r="K361">
        <v>2</v>
      </c>
      <c r="L361">
        <v>8</v>
      </c>
      <c r="M361" t="s">
        <v>17</v>
      </c>
      <c r="N361" t="s">
        <v>17</v>
      </c>
      <c r="O361">
        <v>2.0675156116485596</v>
      </c>
      <c r="P361" t="s">
        <v>17</v>
      </c>
      <c r="Q361">
        <v>47.860390002881104</v>
      </c>
      <c r="R361">
        <f t="shared" si="27"/>
        <v>3.2162182081936104</v>
      </c>
      <c r="U361">
        <v>2005</v>
      </c>
      <c r="W361">
        <v>3.2162182081936104</v>
      </c>
    </row>
    <row r="362" spans="1:23" x14ac:dyDescent="0.2">
      <c r="A362" t="s">
        <v>143</v>
      </c>
      <c r="B362" t="s">
        <v>181</v>
      </c>
      <c r="C362">
        <v>1978</v>
      </c>
      <c r="D362">
        <v>2</v>
      </c>
      <c r="E362">
        <v>9</v>
      </c>
      <c r="F362">
        <v>42.228999999999999</v>
      </c>
      <c r="J362">
        <v>2005</v>
      </c>
      <c r="K362">
        <v>2</v>
      </c>
      <c r="L362">
        <v>9</v>
      </c>
      <c r="M362" t="s">
        <v>17</v>
      </c>
      <c r="N362" t="s">
        <v>17</v>
      </c>
      <c r="O362">
        <v>2.0407404899597168</v>
      </c>
      <c r="P362" t="s">
        <v>17</v>
      </c>
      <c r="Q362">
        <v>45.973919085975609</v>
      </c>
      <c r="R362">
        <f t="shared" si="27"/>
        <v>3.0894473625775611</v>
      </c>
      <c r="U362">
        <v>2005</v>
      </c>
      <c r="W362">
        <v>3.0894473625775611</v>
      </c>
    </row>
    <row r="363" spans="1:23" x14ac:dyDescent="0.2">
      <c r="A363" t="s">
        <v>143</v>
      </c>
      <c r="B363" t="s">
        <v>181</v>
      </c>
      <c r="C363">
        <v>1978</v>
      </c>
      <c r="D363">
        <v>2</v>
      </c>
      <c r="E363">
        <v>10</v>
      </c>
      <c r="F363">
        <v>42.35</v>
      </c>
      <c r="J363">
        <v>2005</v>
      </c>
      <c r="K363">
        <v>2</v>
      </c>
      <c r="L363">
        <v>10</v>
      </c>
      <c r="M363" t="s">
        <v>17</v>
      </c>
      <c r="N363" t="s">
        <v>17</v>
      </c>
      <c r="O363">
        <v>2.0391924381256104</v>
      </c>
      <c r="P363" t="s">
        <v>17</v>
      </c>
      <c r="Q363">
        <v>38.504460800152437</v>
      </c>
      <c r="R363">
        <f t="shared" si="27"/>
        <v>2.5874997657702443</v>
      </c>
      <c r="U363">
        <v>2005</v>
      </c>
      <c r="W363">
        <v>2.5874997657702443</v>
      </c>
    </row>
    <row r="364" spans="1:23" x14ac:dyDescent="0.2">
      <c r="A364" t="s">
        <v>143</v>
      </c>
      <c r="B364" t="s">
        <v>181</v>
      </c>
      <c r="C364">
        <v>1978</v>
      </c>
      <c r="D364">
        <v>2</v>
      </c>
      <c r="E364">
        <v>11</v>
      </c>
      <c r="F364">
        <v>39.688000000000002</v>
      </c>
      <c r="J364">
        <v>2005</v>
      </c>
      <c r="K364">
        <v>2</v>
      </c>
      <c r="L364">
        <v>11</v>
      </c>
      <c r="M364" t="s">
        <v>17</v>
      </c>
      <c r="N364" t="s">
        <v>17</v>
      </c>
      <c r="O364">
        <v>2.3714673519134521</v>
      </c>
      <c r="P364" t="s">
        <v>17</v>
      </c>
      <c r="Q364">
        <v>35.606846648932923</v>
      </c>
      <c r="R364">
        <f t="shared" si="27"/>
        <v>2.3927800948082929</v>
      </c>
      <c r="U364">
        <v>2005</v>
      </c>
      <c r="W364">
        <v>2.3927800948082929</v>
      </c>
    </row>
    <row r="365" spans="1:23" x14ac:dyDescent="0.2">
      <c r="A365" t="s">
        <v>143</v>
      </c>
      <c r="B365" t="s">
        <v>181</v>
      </c>
      <c r="C365">
        <v>1978</v>
      </c>
      <c r="D365">
        <v>2</v>
      </c>
      <c r="E365">
        <v>12</v>
      </c>
      <c r="F365">
        <v>43.802</v>
      </c>
      <c r="J365">
        <v>2005</v>
      </c>
      <c r="K365">
        <v>2</v>
      </c>
      <c r="L365">
        <v>12</v>
      </c>
      <c r="M365" t="s">
        <v>17</v>
      </c>
      <c r="N365" t="s">
        <v>17</v>
      </c>
      <c r="O365">
        <v>2.2487421035766602</v>
      </c>
      <c r="P365" t="s">
        <v>17</v>
      </c>
      <c r="Q365">
        <v>42.945760840259148</v>
      </c>
      <c r="R365">
        <f t="shared" si="27"/>
        <v>2.8859551284654148</v>
      </c>
      <c r="U365">
        <v>2005</v>
      </c>
      <c r="W365">
        <v>2.8859551284654148</v>
      </c>
    </row>
    <row r="366" spans="1:23" x14ac:dyDescent="0.2">
      <c r="A366" t="s">
        <v>143</v>
      </c>
      <c r="B366" t="s">
        <v>181</v>
      </c>
      <c r="C366">
        <v>1978</v>
      </c>
      <c r="D366">
        <v>2</v>
      </c>
      <c r="E366">
        <v>13</v>
      </c>
      <c r="F366">
        <v>51.304000000000002</v>
      </c>
      <c r="J366">
        <v>2005</v>
      </c>
      <c r="K366">
        <v>2</v>
      </c>
      <c r="L366">
        <v>13</v>
      </c>
      <c r="M366" t="s">
        <v>17</v>
      </c>
      <c r="N366" t="s">
        <v>17</v>
      </c>
      <c r="O366">
        <v>2.559267520904541</v>
      </c>
      <c r="P366" t="s">
        <v>17</v>
      </c>
      <c r="Q366">
        <v>43.834382589954274</v>
      </c>
      <c r="R366">
        <f t="shared" si="27"/>
        <v>2.945670510044927</v>
      </c>
      <c r="U366">
        <v>2005</v>
      </c>
      <c r="W366">
        <v>2.945670510044927</v>
      </c>
    </row>
    <row r="367" spans="1:23" x14ac:dyDescent="0.2">
      <c r="A367" t="s">
        <v>143</v>
      </c>
      <c r="B367" t="s">
        <v>181</v>
      </c>
      <c r="C367">
        <v>1978</v>
      </c>
      <c r="D367">
        <v>2</v>
      </c>
      <c r="E367">
        <v>14</v>
      </c>
      <c r="F367">
        <v>37.752000000000002</v>
      </c>
      <c r="J367">
        <v>2005</v>
      </c>
      <c r="K367">
        <v>2</v>
      </c>
      <c r="L367">
        <v>14</v>
      </c>
      <c r="M367" t="s">
        <v>17</v>
      </c>
      <c r="N367" t="s">
        <v>17</v>
      </c>
      <c r="O367">
        <v>1.9708222150802612</v>
      </c>
      <c r="P367" t="s">
        <v>17</v>
      </c>
      <c r="Q367">
        <v>44.4916153295122</v>
      </c>
      <c r="R367">
        <f t="shared" si="27"/>
        <v>2.9898365501432198</v>
      </c>
      <c r="U367">
        <v>2005</v>
      </c>
      <c r="W367">
        <v>2.9898365501432198</v>
      </c>
    </row>
    <row r="368" spans="1:23" x14ac:dyDescent="0.2">
      <c r="A368" t="s">
        <v>143</v>
      </c>
      <c r="B368" t="s">
        <v>181</v>
      </c>
      <c r="C368">
        <v>1978</v>
      </c>
      <c r="D368">
        <v>3</v>
      </c>
      <c r="E368">
        <v>1</v>
      </c>
      <c r="F368">
        <v>20.327999999999999</v>
      </c>
      <c r="J368">
        <v>2005</v>
      </c>
      <c r="K368">
        <v>3</v>
      </c>
      <c r="L368">
        <v>1</v>
      </c>
      <c r="M368">
        <v>0.58864632352941182</v>
      </c>
      <c r="N368">
        <v>103</v>
      </c>
      <c r="O368">
        <v>2.3720104694366455</v>
      </c>
      <c r="P368">
        <f t="shared" ref="P368:P374" si="31">M368/N368</f>
        <v>5.715012849800115E-3</v>
      </c>
      <c r="Q368">
        <v>25.860040681143428</v>
      </c>
      <c r="R368">
        <f t="shared" si="27"/>
        <v>1.7377947337728386</v>
      </c>
      <c r="T368">
        <v>5.715012849800115E-3</v>
      </c>
      <c r="U368">
        <v>2005</v>
      </c>
      <c r="V368">
        <v>0.58864632352941182</v>
      </c>
      <c r="W368">
        <v>1.7377947337728386</v>
      </c>
    </row>
    <row r="369" spans="1:23" x14ac:dyDescent="0.2">
      <c r="A369" t="s">
        <v>143</v>
      </c>
      <c r="B369" t="s">
        <v>181</v>
      </c>
      <c r="C369">
        <v>1978</v>
      </c>
      <c r="D369">
        <v>3</v>
      </c>
      <c r="E369">
        <v>2</v>
      </c>
      <c r="F369">
        <v>21.658999999999999</v>
      </c>
      <c r="J369">
        <v>2005</v>
      </c>
      <c r="K369">
        <v>3</v>
      </c>
      <c r="L369">
        <v>2</v>
      </c>
      <c r="M369">
        <v>0.59152982142857147</v>
      </c>
      <c r="N369">
        <v>103</v>
      </c>
      <c r="O369">
        <v>2.2427468299865723</v>
      </c>
      <c r="P369">
        <f t="shared" si="31"/>
        <v>5.7430079750346742E-3</v>
      </c>
      <c r="Q369">
        <v>24.559550027013422</v>
      </c>
      <c r="R369">
        <f t="shared" si="27"/>
        <v>1.6504017618153022</v>
      </c>
      <c r="T369">
        <v>5.7430079750346742E-3</v>
      </c>
      <c r="U369">
        <v>2005</v>
      </c>
      <c r="V369">
        <v>0.59152982142857147</v>
      </c>
      <c r="W369">
        <v>1.6504017618153022</v>
      </c>
    </row>
    <row r="370" spans="1:23" x14ac:dyDescent="0.2">
      <c r="A370" t="s">
        <v>143</v>
      </c>
      <c r="B370" t="s">
        <v>181</v>
      </c>
      <c r="C370">
        <v>1978</v>
      </c>
      <c r="D370">
        <v>3</v>
      </c>
      <c r="E370">
        <v>3</v>
      </c>
      <c r="F370">
        <v>27.466999999999999</v>
      </c>
      <c r="J370">
        <v>2005</v>
      </c>
      <c r="K370">
        <v>3</v>
      </c>
      <c r="L370">
        <v>3</v>
      </c>
      <c r="M370">
        <v>0.696317731092437</v>
      </c>
      <c r="N370">
        <v>103</v>
      </c>
      <c r="O370">
        <v>2.3633613586425781</v>
      </c>
      <c r="P370">
        <f t="shared" si="31"/>
        <v>6.760366321285796E-3</v>
      </c>
      <c r="Q370">
        <v>26.166784366642098</v>
      </c>
      <c r="R370">
        <f t="shared" si="27"/>
        <v>1.7584079094383491</v>
      </c>
      <c r="T370">
        <v>6.760366321285796E-3</v>
      </c>
      <c r="U370">
        <v>2005</v>
      </c>
      <c r="V370">
        <v>0.696317731092437</v>
      </c>
      <c r="W370">
        <v>1.7584079094383491</v>
      </c>
    </row>
    <row r="371" spans="1:23" x14ac:dyDescent="0.2">
      <c r="A371" t="s">
        <v>143</v>
      </c>
      <c r="B371" t="s">
        <v>181</v>
      </c>
      <c r="C371">
        <v>1978</v>
      </c>
      <c r="D371">
        <v>3</v>
      </c>
      <c r="E371">
        <v>4</v>
      </c>
      <c r="F371">
        <v>34.484999999999999</v>
      </c>
      <c r="J371">
        <v>2005</v>
      </c>
      <c r="K371">
        <v>3</v>
      </c>
      <c r="L371">
        <v>4</v>
      </c>
      <c r="M371">
        <v>0.7427630753968254</v>
      </c>
      <c r="N371">
        <v>103</v>
      </c>
      <c r="O371">
        <v>2.130730152130127</v>
      </c>
      <c r="P371">
        <f t="shared" si="31"/>
        <v>7.2112919941439363E-3</v>
      </c>
      <c r="Q371">
        <v>34.568278835107989</v>
      </c>
      <c r="R371">
        <f t="shared" si="27"/>
        <v>2.3229883377192566</v>
      </c>
      <c r="T371">
        <v>7.2112919941439363E-3</v>
      </c>
      <c r="U371">
        <v>2005</v>
      </c>
      <c r="V371">
        <v>0.7427630753968254</v>
      </c>
      <c r="W371">
        <v>2.3229883377192566</v>
      </c>
    </row>
    <row r="372" spans="1:23" x14ac:dyDescent="0.2">
      <c r="A372" t="s">
        <v>143</v>
      </c>
      <c r="B372" t="s">
        <v>181</v>
      </c>
      <c r="C372">
        <v>1978</v>
      </c>
      <c r="D372">
        <v>3</v>
      </c>
      <c r="E372">
        <v>5</v>
      </c>
      <c r="F372">
        <v>36.542000000000002</v>
      </c>
      <c r="J372">
        <v>2005</v>
      </c>
      <c r="K372">
        <v>3</v>
      </c>
      <c r="L372">
        <v>5</v>
      </c>
      <c r="M372">
        <v>0.7593502976190476</v>
      </c>
      <c r="N372">
        <v>103</v>
      </c>
      <c r="O372">
        <v>2.278623104095459</v>
      </c>
      <c r="P372">
        <f t="shared" si="31"/>
        <v>7.3723329865926952E-3</v>
      </c>
      <c r="Q372">
        <v>37.299724890451571</v>
      </c>
      <c r="R372">
        <f t="shared" si="27"/>
        <v>2.5065415126383459</v>
      </c>
      <c r="T372">
        <v>7.3723329865926952E-3</v>
      </c>
      <c r="U372">
        <v>2005</v>
      </c>
      <c r="V372">
        <v>0.7593502976190476</v>
      </c>
      <c r="W372">
        <v>2.5065415126383459</v>
      </c>
    </row>
    <row r="373" spans="1:23" x14ac:dyDescent="0.2">
      <c r="A373" t="s">
        <v>143</v>
      </c>
      <c r="B373" t="s">
        <v>181</v>
      </c>
      <c r="C373">
        <v>1978</v>
      </c>
      <c r="D373">
        <v>3</v>
      </c>
      <c r="E373">
        <v>6</v>
      </c>
      <c r="F373">
        <v>45.496000000000002</v>
      </c>
      <c r="J373">
        <v>2005</v>
      </c>
      <c r="K373">
        <v>3</v>
      </c>
      <c r="L373">
        <v>6</v>
      </c>
      <c r="M373">
        <v>0.75742808823529406</v>
      </c>
      <c r="N373">
        <v>103</v>
      </c>
      <c r="O373" s="135" t="s">
        <v>17</v>
      </c>
      <c r="P373">
        <f t="shared" si="31"/>
        <v>7.3536707595659619E-3</v>
      </c>
      <c r="Q373">
        <v>44.531312683845343</v>
      </c>
      <c r="R373">
        <f t="shared" si="27"/>
        <v>2.9925042123544072</v>
      </c>
      <c r="T373">
        <v>7.3536707595659619E-3</v>
      </c>
      <c r="U373">
        <v>2005</v>
      </c>
      <c r="V373">
        <v>0.75742808823529406</v>
      </c>
      <c r="W373">
        <v>2.9925042123544072</v>
      </c>
    </row>
    <row r="374" spans="1:23" x14ac:dyDescent="0.2">
      <c r="A374" t="s">
        <v>143</v>
      </c>
      <c r="B374" t="s">
        <v>181</v>
      </c>
      <c r="C374">
        <v>1978</v>
      </c>
      <c r="D374">
        <v>3</v>
      </c>
      <c r="E374">
        <v>7</v>
      </c>
      <c r="F374">
        <v>14.52</v>
      </c>
      <c r="J374">
        <v>2005</v>
      </c>
      <c r="K374">
        <v>3</v>
      </c>
      <c r="L374">
        <v>7</v>
      </c>
      <c r="M374">
        <v>0.8058840686274511</v>
      </c>
      <c r="N374">
        <v>103</v>
      </c>
      <c r="O374">
        <v>2.5772430896759033</v>
      </c>
      <c r="P374">
        <f t="shared" si="31"/>
        <v>7.8241171711403018E-3</v>
      </c>
      <c r="Q374">
        <v>30.513565219256609</v>
      </c>
      <c r="R374">
        <f t="shared" si="27"/>
        <v>2.0505115827340443</v>
      </c>
      <c r="T374">
        <v>7.8241171711403018E-3</v>
      </c>
      <c r="U374">
        <v>2005</v>
      </c>
      <c r="V374">
        <v>0.8058840686274511</v>
      </c>
      <c r="W374">
        <v>2.0505115827340443</v>
      </c>
    </row>
    <row r="375" spans="1:23" x14ac:dyDescent="0.2">
      <c r="A375" t="s">
        <v>143</v>
      </c>
      <c r="B375" t="s">
        <v>181</v>
      </c>
      <c r="C375">
        <v>1978</v>
      </c>
      <c r="D375">
        <v>3</v>
      </c>
      <c r="E375">
        <v>8</v>
      </c>
      <c r="F375">
        <v>40.171999999999997</v>
      </c>
      <c r="J375">
        <v>2005</v>
      </c>
      <c r="K375">
        <v>3</v>
      </c>
      <c r="L375">
        <v>8</v>
      </c>
      <c r="M375" t="s">
        <v>17</v>
      </c>
      <c r="N375" t="s">
        <v>17</v>
      </c>
      <c r="O375">
        <v>2.1722750663757324</v>
      </c>
      <c r="P375" t="s">
        <v>17</v>
      </c>
      <c r="Q375">
        <v>41.144997466006096</v>
      </c>
      <c r="R375">
        <f t="shared" si="27"/>
        <v>2.7649438297156097</v>
      </c>
      <c r="U375">
        <v>2005</v>
      </c>
      <c r="W375">
        <v>2.7649438297156097</v>
      </c>
    </row>
    <row r="376" spans="1:23" x14ac:dyDescent="0.2">
      <c r="A376" t="s">
        <v>143</v>
      </c>
      <c r="B376" t="s">
        <v>181</v>
      </c>
      <c r="C376">
        <v>1978</v>
      </c>
      <c r="D376">
        <v>3</v>
      </c>
      <c r="E376">
        <v>9</v>
      </c>
      <c r="F376">
        <v>21.175000000000001</v>
      </c>
      <c r="J376">
        <v>2005</v>
      </c>
      <c r="K376">
        <v>3</v>
      </c>
      <c r="L376">
        <v>9</v>
      </c>
      <c r="M376" t="s">
        <v>17</v>
      </c>
      <c r="N376" t="s">
        <v>17</v>
      </c>
      <c r="O376">
        <v>2.3647444248199463</v>
      </c>
      <c r="P376" t="s">
        <v>17</v>
      </c>
      <c r="Q376">
        <v>32.177013796661591</v>
      </c>
      <c r="R376">
        <f t="shared" si="27"/>
        <v>2.1622953271356593</v>
      </c>
      <c r="U376">
        <v>2005</v>
      </c>
      <c r="W376">
        <v>2.1622953271356593</v>
      </c>
    </row>
    <row r="377" spans="1:23" x14ac:dyDescent="0.2">
      <c r="A377" t="s">
        <v>143</v>
      </c>
      <c r="B377" t="s">
        <v>181</v>
      </c>
      <c r="C377">
        <v>1978</v>
      </c>
      <c r="D377">
        <v>3</v>
      </c>
      <c r="E377">
        <v>10</v>
      </c>
      <c r="F377">
        <v>37.389000000000003</v>
      </c>
      <c r="J377">
        <v>2005</v>
      </c>
      <c r="K377">
        <v>3</v>
      </c>
      <c r="L377">
        <v>10</v>
      </c>
      <c r="M377" t="s">
        <v>17</v>
      </c>
      <c r="N377" t="s">
        <v>17</v>
      </c>
      <c r="O377">
        <v>2.1499502658843994</v>
      </c>
      <c r="P377" t="s">
        <v>17</v>
      </c>
      <c r="Q377">
        <v>43.32314060937501</v>
      </c>
      <c r="R377">
        <f t="shared" si="27"/>
        <v>2.9113150489500006</v>
      </c>
      <c r="U377">
        <v>2005</v>
      </c>
      <c r="W377">
        <v>2.9113150489500006</v>
      </c>
    </row>
    <row r="378" spans="1:23" x14ac:dyDescent="0.2">
      <c r="A378" t="s">
        <v>143</v>
      </c>
      <c r="B378" t="s">
        <v>181</v>
      </c>
      <c r="C378">
        <v>1978</v>
      </c>
      <c r="D378">
        <v>3</v>
      </c>
      <c r="E378">
        <v>11</v>
      </c>
      <c r="F378">
        <v>38.478000000000002</v>
      </c>
      <c r="J378">
        <v>2005</v>
      </c>
      <c r="K378">
        <v>3</v>
      </c>
      <c r="L378">
        <v>11</v>
      </c>
      <c r="M378" t="s">
        <v>17</v>
      </c>
      <c r="N378" t="s">
        <v>17</v>
      </c>
      <c r="O378">
        <v>2.2523112297058105</v>
      </c>
      <c r="P378" t="s">
        <v>17</v>
      </c>
      <c r="Q378">
        <v>45.557407979573178</v>
      </c>
      <c r="R378">
        <f t="shared" si="27"/>
        <v>3.0614578162273181</v>
      </c>
      <c r="U378">
        <v>2005</v>
      </c>
      <c r="W378">
        <v>3.0614578162273181</v>
      </c>
    </row>
    <row r="379" spans="1:23" x14ac:dyDescent="0.2">
      <c r="A379" t="s">
        <v>143</v>
      </c>
      <c r="B379" t="s">
        <v>181</v>
      </c>
      <c r="C379">
        <v>1978</v>
      </c>
      <c r="D379">
        <v>3</v>
      </c>
      <c r="E379">
        <v>12</v>
      </c>
      <c r="F379">
        <v>38.115000000000002</v>
      </c>
      <c r="J379">
        <v>2005</v>
      </c>
      <c r="K379">
        <v>3</v>
      </c>
      <c r="L379">
        <v>12</v>
      </c>
      <c r="M379" t="s">
        <v>17</v>
      </c>
      <c r="N379" t="s">
        <v>17</v>
      </c>
      <c r="O379">
        <v>2.3306183815002441</v>
      </c>
      <c r="P379" t="s">
        <v>17</v>
      </c>
      <c r="Q379">
        <v>41.387675307637195</v>
      </c>
      <c r="R379">
        <f t="shared" si="27"/>
        <v>2.78125178067322</v>
      </c>
      <c r="U379">
        <v>2005</v>
      </c>
      <c r="W379">
        <v>2.78125178067322</v>
      </c>
    </row>
    <row r="380" spans="1:23" x14ac:dyDescent="0.2">
      <c r="A380" t="s">
        <v>143</v>
      </c>
      <c r="B380" t="s">
        <v>181</v>
      </c>
      <c r="C380">
        <v>1978</v>
      </c>
      <c r="D380">
        <v>3</v>
      </c>
      <c r="E380">
        <v>13</v>
      </c>
      <c r="F380">
        <v>45.859000000000002</v>
      </c>
      <c r="J380">
        <v>2005</v>
      </c>
      <c r="K380">
        <v>3</v>
      </c>
      <c r="L380">
        <v>13</v>
      </c>
      <c r="M380" t="s">
        <v>17</v>
      </c>
      <c r="N380" t="s">
        <v>17</v>
      </c>
      <c r="O380">
        <v>2.7785255908966064</v>
      </c>
      <c r="P380" t="s">
        <v>17</v>
      </c>
      <c r="Q380">
        <v>48.010369541615852</v>
      </c>
      <c r="R380">
        <f t="shared" si="27"/>
        <v>3.2262968331965856</v>
      </c>
      <c r="U380">
        <v>2005</v>
      </c>
      <c r="W380">
        <v>3.2262968331965856</v>
      </c>
    </row>
    <row r="381" spans="1:23" x14ac:dyDescent="0.2">
      <c r="A381" t="s">
        <v>143</v>
      </c>
      <c r="B381" t="s">
        <v>181</v>
      </c>
      <c r="C381">
        <v>1978</v>
      </c>
      <c r="D381">
        <v>3</v>
      </c>
      <c r="E381">
        <v>14</v>
      </c>
      <c r="F381">
        <v>39.325000000000003</v>
      </c>
      <c r="J381">
        <v>2005</v>
      </c>
      <c r="K381">
        <v>3</v>
      </c>
      <c r="L381">
        <v>14</v>
      </c>
      <c r="M381" t="s">
        <v>17</v>
      </c>
      <c r="N381" t="s">
        <v>17</v>
      </c>
      <c r="O381">
        <v>2.2488598823547363</v>
      </c>
      <c r="P381" t="s">
        <v>17</v>
      </c>
      <c r="Q381">
        <v>43.810598381737805</v>
      </c>
      <c r="R381">
        <f t="shared" si="27"/>
        <v>2.9440722112527804</v>
      </c>
      <c r="U381">
        <v>2005</v>
      </c>
      <c r="W381">
        <v>2.9440722112527804</v>
      </c>
    </row>
    <row r="382" spans="1:23" x14ac:dyDescent="0.2">
      <c r="A382" t="s">
        <v>143</v>
      </c>
      <c r="B382" t="s">
        <v>181</v>
      </c>
      <c r="C382">
        <v>1978</v>
      </c>
      <c r="D382">
        <v>4</v>
      </c>
      <c r="E382">
        <v>1</v>
      </c>
      <c r="F382">
        <v>23.474</v>
      </c>
      <c r="J382">
        <v>2005</v>
      </c>
      <c r="K382">
        <v>4</v>
      </c>
      <c r="L382">
        <v>1</v>
      </c>
      <c r="M382">
        <v>0.5793855555555556</v>
      </c>
      <c r="N382">
        <v>103</v>
      </c>
      <c r="O382">
        <v>2.333669900894165</v>
      </c>
      <c r="P382">
        <f t="shared" ref="P382:P388" si="32">M382/N382</f>
        <v>5.6251024811218991E-3</v>
      </c>
      <c r="Q382">
        <v>23.01773960578652</v>
      </c>
      <c r="R382">
        <f t="shared" si="27"/>
        <v>1.5467921015088544</v>
      </c>
      <c r="T382">
        <v>5.6251024811218991E-3</v>
      </c>
      <c r="U382">
        <v>2005</v>
      </c>
      <c r="V382">
        <v>0.5793855555555556</v>
      </c>
      <c r="W382">
        <v>1.5467921015088544</v>
      </c>
    </row>
    <row r="383" spans="1:23" x14ac:dyDescent="0.2">
      <c r="A383" t="s">
        <v>143</v>
      </c>
      <c r="B383" t="s">
        <v>181</v>
      </c>
      <c r="C383">
        <v>1978</v>
      </c>
      <c r="D383">
        <v>4</v>
      </c>
      <c r="E383">
        <v>2</v>
      </c>
      <c r="F383">
        <v>21.658999999999999</v>
      </c>
      <c r="J383">
        <v>2005</v>
      </c>
      <c r="K383">
        <v>4</v>
      </c>
      <c r="L383">
        <v>2</v>
      </c>
      <c r="M383">
        <v>0.58345523809523814</v>
      </c>
      <c r="N383">
        <v>103</v>
      </c>
      <c r="O383">
        <v>2.3578388690948486</v>
      </c>
      <c r="P383">
        <f t="shared" si="32"/>
        <v>5.6646139620896907E-3</v>
      </c>
      <c r="Q383">
        <v>23.940456048583091</v>
      </c>
      <c r="R383">
        <f t="shared" si="27"/>
        <v>1.6087986464647839</v>
      </c>
      <c r="T383">
        <v>5.6646139620896907E-3</v>
      </c>
      <c r="U383">
        <v>2005</v>
      </c>
      <c r="V383">
        <v>0.58345523809523814</v>
      </c>
      <c r="W383">
        <v>1.6087986464647839</v>
      </c>
    </row>
    <row r="384" spans="1:23" x14ac:dyDescent="0.2">
      <c r="A384" t="s">
        <v>143</v>
      </c>
      <c r="B384" t="s">
        <v>181</v>
      </c>
      <c r="C384">
        <v>1978</v>
      </c>
      <c r="D384">
        <v>4</v>
      </c>
      <c r="E384">
        <v>3</v>
      </c>
      <c r="F384">
        <v>31.46</v>
      </c>
      <c r="J384">
        <v>2005</v>
      </c>
      <c r="K384">
        <v>4</v>
      </c>
      <c r="L384">
        <v>3</v>
      </c>
      <c r="M384">
        <v>0.67667838827838833</v>
      </c>
      <c r="N384">
        <v>103</v>
      </c>
      <c r="O384">
        <v>2.0692782402038574</v>
      </c>
      <c r="P384">
        <f t="shared" si="32"/>
        <v>6.5696930900814403E-3</v>
      </c>
      <c r="Q384">
        <v>33.100811264599223</v>
      </c>
      <c r="R384">
        <f t="shared" si="27"/>
        <v>2.2243745169810683</v>
      </c>
      <c r="T384">
        <v>6.5696930900814403E-3</v>
      </c>
      <c r="U384">
        <v>2005</v>
      </c>
      <c r="V384">
        <v>0.67667838827838833</v>
      </c>
      <c r="W384">
        <v>2.2243745169810683</v>
      </c>
    </row>
    <row r="385" spans="1:23" x14ac:dyDescent="0.2">
      <c r="A385" t="s">
        <v>143</v>
      </c>
      <c r="B385" t="s">
        <v>181</v>
      </c>
      <c r="C385">
        <v>1978</v>
      </c>
      <c r="D385">
        <v>4</v>
      </c>
      <c r="E385">
        <v>4</v>
      </c>
      <c r="F385">
        <v>35.090000000000003</v>
      </c>
      <c r="J385">
        <v>2005</v>
      </c>
      <c r="K385">
        <v>4</v>
      </c>
      <c r="L385">
        <v>4</v>
      </c>
      <c r="M385">
        <v>0.73199727564102546</v>
      </c>
      <c r="N385">
        <v>103</v>
      </c>
      <c r="O385">
        <v>2.2752680778503418</v>
      </c>
      <c r="P385">
        <f t="shared" si="32"/>
        <v>7.1067696664177228E-3</v>
      </c>
      <c r="Q385">
        <v>31.546548155658957</v>
      </c>
      <c r="R385">
        <f t="shared" si="27"/>
        <v>2.1199280360602821</v>
      </c>
      <c r="T385">
        <v>7.1067696664177228E-3</v>
      </c>
      <c r="U385">
        <v>2005</v>
      </c>
      <c r="V385">
        <v>0.73199727564102546</v>
      </c>
      <c r="W385">
        <v>2.1199280360602821</v>
      </c>
    </row>
    <row r="386" spans="1:23" x14ac:dyDescent="0.2">
      <c r="A386" t="s">
        <v>143</v>
      </c>
      <c r="B386" t="s">
        <v>181</v>
      </c>
      <c r="C386">
        <v>1978</v>
      </c>
      <c r="D386">
        <v>4</v>
      </c>
      <c r="E386">
        <v>5</v>
      </c>
      <c r="F386">
        <v>44.164999999999999</v>
      </c>
      <c r="J386">
        <v>2005</v>
      </c>
      <c r="K386">
        <v>4</v>
      </c>
      <c r="L386">
        <v>5</v>
      </c>
      <c r="M386">
        <v>0.77639111111111092</v>
      </c>
      <c r="N386">
        <v>103</v>
      </c>
      <c r="O386">
        <v>2.4578831195831299</v>
      </c>
      <c r="P386">
        <f t="shared" si="32"/>
        <v>7.5377777777777761E-3</v>
      </c>
      <c r="Q386">
        <v>45.820697412005252</v>
      </c>
      <c r="R386">
        <f t="shared" si="27"/>
        <v>3.0791508660867528</v>
      </c>
      <c r="T386">
        <v>7.5377777777777761E-3</v>
      </c>
      <c r="U386">
        <v>2005</v>
      </c>
      <c r="V386">
        <v>0.77639111111111092</v>
      </c>
      <c r="W386">
        <v>3.0791508660867528</v>
      </c>
    </row>
    <row r="387" spans="1:23" x14ac:dyDescent="0.2">
      <c r="A387" t="s">
        <v>143</v>
      </c>
      <c r="B387" t="s">
        <v>181</v>
      </c>
      <c r="C387">
        <v>1978</v>
      </c>
      <c r="D387">
        <v>4</v>
      </c>
      <c r="E387">
        <v>6</v>
      </c>
      <c r="F387">
        <v>44.77</v>
      </c>
      <c r="J387">
        <v>2005</v>
      </c>
      <c r="K387">
        <v>4</v>
      </c>
      <c r="L387">
        <v>6</v>
      </c>
      <c r="M387">
        <v>0.79506428571428567</v>
      </c>
      <c r="N387">
        <v>103</v>
      </c>
      <c r="O387">
        <v>2.503868579864502</v>
      </c>
      <c r="P387">
        <f t="shared" si="32"/>
        <v>7.7190707350901517E-3</v>
      </c>
      <c r="Q387">
        <v>31.944693912114797</v>
      </c>
      <c r="R387">
        <f t="shared" si="27"/>
        <v>2.1466834308941141</v>
      </c>
      <c r="T387">
        <v>7.7190707350901517E-3</v>
      </c>
      <c r="U387">
        <v>2005</v>
      </c>
      <c r="V387">
        <v>0.79506428571428567</v>
      </c>
      <c r="W387">
        <v>2.1466834308941141</v>
      </c>
    </row>
    <row r="388" spans="1:23" x14ac:dyDescent="0.2">
      <c r="A388" t="s">
        <v>143</v>
      </c>
      <c r="B388" t="s">
        <v>181</v>
      </c>
      <c r="C388">
        <v>1978</v>
      </c>
      <c r="D388">
        <v>4</v>
      </c>
      <c r="E388">
        <v>7</v>
      </c>
      <c r="F388">
        <v>46.585000000000001</v>
      </c>
      <c r="J388">
        <v>2005</v>
      </c>
      <c r="K388">
        <v>4</v>
      </c>
      <c r="L388">
        <v>7</v>
      </c>
      <c r="M388">
        <v>0.77947168650793641</v>
      </c>
      <c r="N388">
        <v>103</v>
      </c>
      <c r="O388">
        <v>2.7338714599609375</v>
      </c>
      <c r="P388">
        <f t="shared" si="32"/>
        <v>7.5676862767760818E-3</v>
      </c>
      <c r="Q388">
        <v>43.229460727941976</v>
      </c>
      <c r="R388">
        <f t="shared" si="27"/>
        <v>2.9050197609177011</v>
      </c>
      <c r="T388">
        <v>7.5676862767760818E-3</v>
      </c>
      <c r="U388">
        <v>2005</v>
      </c>
      <c r="V388">
        <v>0.77947168650793641</v>
      </c>
      <c r="W388">
        <v>2.9050197609177011</v>
      </c>
    </row>
    <row r="389" spans="1:23" x14ac:dyDescent="0.2">
      <c r="A389" t="s">
        <v>143</v>
      </c>
      <c r="B389" t="s">
        <v>181</v>
      </c>
      <c r="C389">
        <v>1978</v>
      </c>
      <c r="D389">
        <v>4</v>
      </c>
      <c r="E389">
        <v>8</v>
      </c>
      <c r="F389">
        <v>41.381999999999998</v>
      </c>
      <c r="J389">
        <v>2005</v>
      </c>
      <c r="K389">
        <v>4</v>
      </c>
      <c r="L389">
        <v>8</v>
      </c>
      <c r="M389" t="s">
        <v>17</v>
      </c>
      <c r="N389" t="s">
        <v>17</v>
      </c>
      <c r="O389">
        <v>2.1092479228973389</v>
      </c>
      <c r="P389" t="s">
        <v>17</v>
      </c>
      <c r="Q389">
        <v>41.485700570975609</v>
      </c>
      <c r="R389">
        <f t="shared" ref="R389:R452" si="33">Q389*60*1.12/1000</f>
        <v>2.7878390783695615</v>
      </c>
      <c r="U389">
        <v>2005</v>
      </c>
      <c r="W389">
        <v>2.7878390783695615</v>
      </c>
    </row>
    <row r="390" spans="1:23" x14ac:dyDescent="0.2">
      <c r="A390" t="s">
        <v>143</v>
      </c>
      <c r="B390" t="s">
        <v>181</v>
      </c>
      <c r="C390">
        <v>1978</v>
      </c>
      <c r="D390">
        <v>4</v>
      </c>
      <c r="E390">
        <v>9</v>
      </c>
      <c r="F390">
        <v>38.235999999999997</v>
      </c>
      <c r="J390">
        <v>2005</v>
      </c>
      <c r="K390">
        <v>4</v>
      </c>
      <c r="L390">
        <v>9</v>
      </c>
      <c r="M390" t="s">
        <v>17</v>
      </c>
      <c r="N390" t="s">
        <v>17</v>
      </c>
      <c r="O390">
        <v>2.165064811706543</v>
      </c>
      <c r="P390" t="s">
        <v>17</v>
      </c>
      <c r="Q390">
        <v>33.892564531173782</v>
      </c>
      <c r="R390">
        <f t="shared" si="33"/>
        <v>2.2775803364948781</v>
      </c>
      <c r="U390">
        <v>2005</v>
      </c>
      <c r="W390">
        <v>2.2775803364948781</v>
      </c>
    </row>
    <row r="391" spans="1:23" x14ac:dyDescent="0.2">
      <c r="A391" t="s">
        <v>143</v>
      </c>
      <c r="B391" t="s">
        <v>181</v>
      </c>
      <c r="C391">
        <v>1978</v>
      </c>
      <c r="D391">
        <v>4</v>
      </c>
      <c r="E391">
        <v>10</v>
      </c>
      <c r="F391">
        <v>36.662999999999997</v>
      </c>
      <c r="J391">
        <v>2005</v>
      </c>
      <c r="K391">
        <v>4</v>
      </c>
      <c r="L391">
        <v>10</v>
      </c>
      <c r="M391" t="s">
        <v>17</v>
      </c>
      <c r="N391" t="s">
        <v>17</v>
      </c>
      <c r="O391">
        <v>2.3609397411346436</v>
      </c>
      <c r="P391" t="s">
        <v>17</v>
      </c>
      <c r="Q391">
        <v>36.551039814085371</v>
      </c>
      <c r="R391">
        <f t="shared" si="33"/>
        <v>2.456229875506537</v>
      </c>
      <c r="U391">
        <v>2005</v>
      </c>
      <c r="W391">
        <v>2.456229875506537</v>
      </c>
    </row>
    <row r="392" spans="1:23" x14ac:dyDescent="0.2">
      <c r="A392" t="s">
        <v>143</v>
      </c>
      <c r="B392" t="s">
        <v>181</v>
      </c>
      <c r="C392">
        <v>1978</v>
      </c>
      <c r="D392">
        <v>4</v>
      </c>
      <c r="E392">
        <v>11</v>
      </c>
      <c r="F392">
        <v>41.624000000000002</v>
      </c>
      <c r="J392">
        <v>2005</v>
      </c>
      <c r="K392">
        <v>4</v>
      </c>
      <c r="L392">
        <v>11</v>
      </c>
      <c r="M392" t="s">
        <v>17</v>
      </c>
      <c r="N392" t="s">
        <v>17</v>
      </c>
      <c r="O392">
        <v>2.4855263233184814</v>
      </c>
      <c r="P392" t="s">
        <v>17</v>
      </c>
      <c r="Q392">
        <v>36.893778496890249</v>
      </c>
      <c r="R392">
        <f t="shared" si="33"/>
        <v>2.4792619149910249</v>
      </c>
      <c r="U392">
        <v>2005</v>
      </c>
      <c r="W392">
        <v>2.4792619149910249</v>
      </c>
    </row>
    <row r="393" spans="1:23" x14ac:dyDescent="0.2">
      <c r="A393" t="s">
        <v>143</v>
      </c>
      <c r="B393" t="s">
        <v>181</v>
      </c>
      <c r="C393">
        <v>1978</v>
      </c>
      <c r="D393">
        <v>4</v>
      </c>
      <c r="E393">
        <v>12</v>
      </c>
      <c r="F393">
        <v>39.567</v>
      </c>
      <c r="J393">
        <v>2005</v>
      </c>
      <c r="K393">
        <v>4</v>
      </c>
      <c r="L393">
        <v>12</v>
      </c>
      <c r="M393" t="s">
        <v>17</v>
      </c>
      <c r="N393" t="s">
        <v>17</v>
      </c>
      <c r="O393">
        <v>2.2422864437103271</v>
      </c>
      <c r="P393" t="s">
        <v>17</v>
      </c>
      <c r="Q393">
        <v>39.159519481432923</v>
      </c>
      <c r="R393">
        <f t="shared" si="33"/>
        <v>2.6315197091522928</v>
      </c>
      <c r="U393">
        <v>2005</v>
      </c>
      <c r="W393">
        <v>2.6315197091522928</v>
      </c>
    </row>
    <row r="394" spans="1:23" x14ac:dyDescent="0.2">
      <c r="A394" t="s">
        <v>143</v>
      </c>
      <c r="B394" t="s">
        <v>181</v>
      </c>
      <c r="C394">
        <v>1978</v>
      </c>
      <c r="D394">
        <v>4</v>
      </c>
      <c r="E394">
        <v>13</v>
      </c>
      <c r="F394">
        <v>47.673999999999999</v>
      </c>
      <c r="J394">
        <v>2005</v>
      </c>
      <c r="K394">
        <v>4</v>
      </c>
      <c r="L394">
        <v>13</v>
      </c>
      <c r="M394" t="s">
        <v>17</v>
      </c>
      <c r="N394" t="s">
        <v>17</v>
      </c>
      <c r="O394">
        <v>2.199934720993042</v>
      </c>
      <c r="P394" t="s">
        <v>17</v>
      </c>
      <c r="Q394">
        <v>43.480170111661586</v>
      </c>
      <c r="R394">
        <f t="shared" si="33"/>
        <v>2.9218674315036592</v>
      </c>
      <c r="U394">
        <v>2005</v>
      </c>
      <c r="W394">
        <v>2.9218674315036592</v>
      </c>
    </row>
    <row r="395" spans="1:23" x14ac:dyDescent="0.2">
      <c r="A395" t="s">
        <v>143</v>
      </c>
      <c r="B395" t="s">
        <v>181</v>
      </c>
      <c r="C395">
        <v>1978</v>
      </c>
      <c r="D395">
        <v>4</v>
      </c>
      <c r="E395">
        <v>14</v>
      </c>
      <c r="F395">
        <v>42.35</v>
      </c>
      <c r="J395">
        <v>2005</v>
      </c>
      <c r="K395">
        <v>4</v>
      </c>
      <c r="L395">
        <v>14</v>
      </c>
      <c r="M395" t="s">
        <v>17</v>
      </c>
      <c r="N395" t="s">
        <v>17</v>
      </c>
      <c r="O395">
        <v>2.7088062763214111</v>
      </c>
      <c r="P395" t="s">
        <v>17</v>
      </c>
      <c r="Q395">
        <v>29.770929868323169</v>
      </c>
      <c r="R395">
        <f t="shared" si="33"/>
        <v>2.0006064871513174</v>
      </c>
      <c r="U395">
        <v>2005</v>
      </c>
      <c r="W395">
        <v>2.0006064871513174</v>
      </c>
    </row>
    <row r="396" spans="1:23" x14ac:dyDescent="0.2">
      <c r="A396" t="s">
        <v>143</v>
      </c>
      <c r="B396" t="s">
        <v>179</v>
      </c>
      <c r="C396">
        <v>1979</v>
      </c>
      <c r="D396">
        <v>1</v>
      </c>
      <c r="E396">
        <v>1</v>
      </c>
      <c r="F396">
        <v>38.22</v>
      </c>
      <c r="J396">
        <v>2006</v>
      </c>
      <c r="K396">
        <v>1</v>
      </c>
      <c r="L396">
        <v>1</v>
      </c>
      <c r="M396">
        <v>0.35686887254901961</v>
      </c>
      <c r="N396">
        <v>98</v>
      </c>
      <c r="O396">
        <v>1.6739999999999999</v>
      </c>
      <c r="P396">
        <f t="shared" ref="P396:P402" si="34">M396/N396</f>
        <v>3.6415191076430574E-3</v>
      </c>
      <c r="Q396">
        <v>38.123480022631938</v>
      </c>
      <c r="R396">
        <f t="shared" si="33"/>
        <v>2.561897857520866</v>
      </c>
      <c r="T396">
        <v>3.6415191076430574E-3</v>
      </c>
      <c r="U396">
        <v>2006</v>
      </c>
      <c r="V396">
        <v>0.35686887254901961</v>
      </c>
      <c r="W396">
        <v>2.561897857520866</v>
      </c>
    </row>
    <row r="397" spans="1:23" x14ac:dyDescent="0.2">
      <c r="A397" t="s">
        <v>143</v>
      </c>
      <c r="B397" t="s">
        <v>179</v>
      </c>
      <c r="C397">
        <v>1979</v>
      </c>
      <c r="D397">
        <v>1</v>
      </c>
      <c r="E397">
        <v>2</v>
      </c>
      <c r="F397">
        <v>25.48</v>
      </c>
      <c r="J397">
        <v>2006</v>
      </c>
      <c r="K397">
        <v>1</v>
      </c>
      <c r="L397">
        <v>2</v>
      </c>
      <c r="M397">
        <v>0.47730718954248363</v>
      </c>
      <c r="N397">
        <v>98</v>
      </c>
      <c r="O397">
        <v>1.8193999999999999</v>
      </c>
      <c r="P397">
        <f t="shared" si="34"/>
        <v>4.8704815259437107E-3</v>
      </c>
      <c r="Q397">
        <v>35.998916318905643</v>
      </c>
      <c r="R397">
        <f t="shared" si="33"/>
        <v>2.4191271766304596</v>
      </c>
      <c r="T397">
        <v>4.8704815259437107E-3</v>
      </c>
      <c r="U397">
        <v>2006</v>
      </c>
      <c r="V397">
        <v>0.47730718954248363</v>
      </c>
      <c r="W397">
        <v>2.4191271766304596</v>
      </c>
    </row>
    <row r="398" spans="1:23" x14ac:dyDescent="0.2">
      <c r="A398" t="s">
        <v>143</v>
      </c>
      <c r="B398" t="s">
        <v>179</v>
      </c>
      <c r="C398">
        <v>1979</v>
      </c>
      <c r="D398">
        <v>1</v>
      </c>
      <c r="E398">
        <v>3</v>
      </c>
      <c r="F398">
        <v>43.68</v>
      </c>
      <c r="J398">
        <v>2006</v>
      </c>
      <c r="K398">
        <v>1</v>
      </c>
      <c r="L398">
        <v>3</v>
      </c>
      <c r="M398">
        <v>0.54310924369747893</v>
      </c>
      <c r="N398">
        <v>98</v>
      </c>
      <c r="O398">
        <v>1.8665</v>
      </c>
      <c r="P398">
        <f t="shared" si="34"/>
        <v>5.5419310581375399E-3</v>
      </c>
      <c r="Q398">
        <v>33.999538279310279</v>
      </c>
      <c r="R398">
        <f t="shared" si="33"/>
        <v>2.2847689723696507</v>
      </c>
      <c r="T398">
        <v>5.5419310581375399E-3</v>
      </c>
      <c r="U398">
        <v>2006</v>
      </c>
      <c r="V398">
        <v>0.54310924369747893</v>
      </c>
      <c r="W398">
        <v>2.2847689723696507</v>
      </c>
    </row>
    <row r="399" spans="1:23" x14ac:dyDescent="0.2">
      <c r="A399" t="s">
        <v>143</v>
      </c>
      <c r="B399" t="s">
        <v>179</v>
      </c>
      <c r="C399">
        <v>1979</v>
      </c>
      <c r="D399">
        <v>1</v>
      </c>
      <c r="E399">
        <v>4</v>
      </c>
      <c r="F399">
        <v>29.48</v>
      </c>
      <c r="J399">
        <v>2006</v>
      </c>
      <c r="K399">
        <v>1</v>
      </c>
      <c r="L399">
        <v>4</v>
      </c>
      <c r="M399">
        <v>0.53757638888888881</v>
      </c>
      <c r="N399">
        <v>98</v>
      </c>
      <c r="O399">
        <v>1.7156</v>
      </c>
      <c r="P399">
        <f t="shared" si="34"/>
        <v>5.4854733560090697E-3</v>
      </c>
      <c r="Q399" s="135" t="s">
        <v>17</v>
      </c>
      <c r="R399" s="135" t="s">
        <v>370</v>
      </c>
      <c r="S399" s="135"/>
      <c r="T399">
        <v>5.4854733560090697E-3</v>
      </c>
      <c r="U399">
        <v>2006</v>
      </c>
      <c r="V399">
        <v>0.53757638888888881</v>
      </c>
    </row>
    <row r="400" spans="1:23" x14ac:dyDescent="0.2">
      <c r="A400" t="s">
        <v>143</v>
      </c>
      <c r="B400" t="s">
        <v>179</v>
      </c>
      <c r="C400">
        <v>1979</v>
      </c>
      <c r="D400">
        <v>1</v>
      </c>
      <c r="E400">
        <v>5</v>
      </c>
      <c r="F400">
        <v>29.12</v>
      </c>
      <c r="J400">
        <v>2006</v>
      </c>
      <c r="K400">
        <v>1</v>
      </c>
      <c r="L400">
        <v>5</v>
      </c>
      <c r="M400">
        <v>0.61938888888888899</v>
      </c>
      <c r="N400">
        <v>98</v>
      </c>
      <c r="O400">
        <v>2.1297999999999999</v>
      </c>
      <c r="P400">
        <f t="shared" si="34"/>
        <v>6.3202947845805001E-3</v>
      </c>
      <c r="Q400">
        <v>41.561369327476903</v>
      </c>
      <c r="R400">
        <f t="shared" si="33"/>
        <v>2.7929240188064481</v>
      </c>
      <c r="T400">
        <v>6.3202947845805001E-3</v>
      </c>
      <c r="U400">
        <v>2006</v>
      </c>
      <c r="V400">
        <v>0.61938888888888899</v>
      </c>
      <c r="W400">
        <v>2.7929240188064481</v>
      </c>
    </row>
    <row r="401" spans="1:23" x14ac:dyDescent="0.2">
      <c r="A401" t="s">
        <v>143</v>
      </c>
      <c r="B401" t="s">
        <v>179</v>
      </c>
      <c r="C401">
        <v>1979</v>
      </c>
      <c r="D401">
        <v>1</v>
      </c>
      <c r="E401">
        <v>6</v>
      </c>
      <c r="F401">
        <v>45.5</v>
      </c>
      <c r="J401">
        <v>2006</v>
      </c>
      <c r="K401">
        <v>1</v>
      </c>
      <c r="L401">
        <v>6</v>
      </c>
      <c r="M401">
        <v>0.4232777777777777</v>
      </c>
      <c r="N401">
        <v>98</v>
      </c>
      <c r="O401">
        <v>2.1478999999999999</v>
      </c>
      <c r="P401">
        <f t="shared" si="34"/>
        <v>4.3191609977324252E-3</v>
      </c>
      <c r="Q401">
        <v>44.841017177972553</v>
      </c>
      <c r="R401">
        <f t="shared" si="33"/>
        <v>3.0133163543597563</v>
      </c>
      <c r="T401">
        <v>4.3191609977324252E-3</v>
      </c>
      <c r="U401">
        <v>2006</v>
      </c>
      <c r="V401">
        <v>0.4232777777777777</v>
      </c>
      <c r="W401">
        <v>3.0133163543597563</v>
      </c>
    </row>
    <row r="402" spans="1:23" x14ac:dyDescent="0.2">
      <c r="A402" t="s">
        <v>143</v>
      </c>
      <c r="B402" t="s">
        <v>179</v>
      </c>
      <c r="C402">
        <v>1979</v>
      </c>
      <c r="D402">
        <v>1</v>
      </c>
      <c r="E402">
        <v>7</v>
      </c>
      <c r="F402">
        <v>31.85</v>
      </c>
      <c r="J402">
        <v>2006</v>
      </c>
      <c r="K402">
        <v>1</v>
      </c>
      <c r="L402">
        <v>7</v>
      </c>
      <c r="M402">
        <v>0.52594771241830074</v>
      </c>
      <c r="N402">
        <v>98</v>
      </c>
      <c r="O402">
        <v>2.4542999999999999</v>
      </c>
      <c r="P402">
        <f t="shared" si="34"/>
        <v>5.3668133920234768E-3</v>
      </c>
      <c r="Q402">
        <v>37.943847682350615</v>
      </c>
      <c r="R402">
        <f t="shared" si="33"/>
        <v>2.5498265642539617</v>
      </c>
      <c r="T402">
        <v>5.3668133920234768E-3</v>
      </c>
      <c r="U402">
        <v>2006</v>
      </c>
      <c r="V402">
        <v>0.52594771241830074</v>
      </c>
      <c r="W402">
        <v>2.5498265642539617</v>
      </c>
    </row>
    <row r="403" spans="1:23" x14ac:dyDescent="0.2">
      <c r="A403" t="s">
        <v>143</v>
      </c>
      <c r="B403" t="s">
        <v>179</v>
      </c>
      <c r="C403">
        <v>1979</v>
      </c>
      <c r="D403">
        <v>1</v>
      </c>
      <c r="E403">
        <v>8</v>
      </c>
      <c r="F403">
        <v>37.49</v>
      </c>
      <c r="J403">
        <v>2006</v>
      </c>
      <c r="K403">
        <v>1</v>
      </c>
      <c r="L403">
        <v>8</v>
      </c>
      <c r="M403" t="s">
        <v>17</v>
      </c>
      <c r="N403" t="s">
        <v>17</v>
      </c>
      <c r="O403">
        <v>2.1903999999999999</v>
      </c>
      <c r="P403" t="s">
        <v>17</v>
      </c>
      <c r="Q403">
        <v>45.16929024806403</v>
      </c>
      <c r="R403">
        <f t="shared" si="33"/>
        <v>3.0353763046699034</v>
      </c>
      <c r="U403">
        <v>2006</v>
      </c>
      <c r="W403">
        <v>3.0353763046699034</v>
      </c>
    </row>
    <row r="404" spans="1:23" x14ac:dyDescent="0.2">
      <c r="A404" t="s">
        <v>143</v>
      </c>
      <c r="B404" t="s">
        <v>179</v>
      </c>
      <c r="C404">
        <v>1979</v>
      </c>
      <c r="D404">
        <v>1</v>
      </c>
      <c r="E404">
        <v>9</v>
      </c>
      <c r="F404">
        <v>47.32</v>
      </c>
      <c r="J404">
        <v>2006</v>
      </c>
      <c r="K404">
        <v>1</v>
      </c>
      <c r="L404">
        <v>9</v>
      </c>
      <c r="M404" t="s">
        <v>17</v>
      </c>
      <c r="N404" t="s">
        <v>17</v>
      </c>
      <c r="O404">
        <v>1.9706999999999999</v>
      </c>
      <c r="P404" t="s">
        <v>17</v>
      </c>
      <c r="Q404">
        <v>44.181472997179874</v>
      </c>
      <c r="R404">
        <f t="shared" si="33"/>
        <v>2.9689949854104878</v>
      </c>
      <c r="U404">
        <v>2006</v>
      </c>
      <c r="W404">
        <v>2.9689949854104878</v>
      </c>
    </row>
    <row r="405" spans="1:23" x14ac:dyDescent="0.2">
      <c r="A405" t="s">
        <v>143</v>
      </c>
      <c r="B405" t="s">
        <v>179</v>
      </c>
      <c r="C405">
        <v>1979</v>
      </c>
      <c r="D405">
        <v>1</v>
      </c>
      <c r="E405">
        <v>10</v>
      </c>
      <c r="F405">
        <v>21.48</v>
      </c>
      <c r="J405">
        <v>2006</v>
      </c>
      <c r="K405">
        <v>1</v>
      </c>
      <c r="L405">
        <v>10</v>
      </c>
      <c r="M405" t="s">
        <v>17</v>
      </c>
      <c r="N405" t="s">
        <v>17</v>
      </c>
      <c r="O405">
        <v>1.7862</v>
      </c>
      <c r="P405" t="s">
        <v>17</v>
      </c>
      <c r="Q405">
        <v>41.63714511536584</v>
      </c>
      <c r="R405">
        <f t="shared" si="33"/>
        <v>2.7980161517525848</v>
      </c>
      <c r="U405">
        <v>2006</v>
      </c>
      <c r="W405">
        <v>2.7980161517525848</v>
      </c>
    </row>
    <row r="406" spans="1:23" x14ac:dyDescent="0.2">
      <c r="A406" t="s">
        <v>143</v>
      </c>
      <c r="B406" t="s">
        <v>179</v>
      </c>
      <c r="C406">
        <v>1979</v>
      </c>
      <c r="D406">
        <v>1</v>
      </c>
      <c r="E406">
        <v>11</v>
      </c>
      <c r="F406">
        <v>19.66</v>
      </c>
      <c r="J406">
        <v>2006</v>
      </c>
      <c r="K406">
        <v>1</v>
      </c>
      <c r="L406">
        <v>11</v>
      </c>
      <c r="M406" t="s">
        <v>17</v>
      </c>
      <c r="N406" t="s">
        <v>17</v>
      </c>
      <c r="O406">
        <v>2.5004</v>
      </c>
      <c r="P406" t="s">
        <v>17</v>
      </c>
      <c r="Q406">
        <v>18.189868835975609</v>
      </c>
      <c r="R406">
        <f t="shared" si="33"/>
        <v>1.2223591857775609</v>
      </c>
      <c r="U406">
        <v>2006</v>
      </c>
      <c r="W406">
        <v>1.2223591857775609</v>
      </c>
    </row>
    <row r="407" spans="1:23" x14ac:dyDescent="0.2">
      <c r="A407" t="s">
        <v>143</v>
      </c>
      <c r="B407" t="s">
        <v>179</v>
      </c>
      <c r="C407">
        <v>1979</v>
      </c>
      <c r="D407">
        <v>1</v>
      </c>
      <c r="E407">
        <v>12</v>
      </c>
      <c r="F407">
        <v>27.12</v>
      </c>
      <c r="J407">
        <v>2006</v>
      </c>
      <c r="K407">
        <v>1</v>
      </c>
      <c r="L407">
        <v>12</v>
      </c>
      <c r="M407" t="s">
        <v>17</v>
      </c>
      <c r="N407" t="s">
        <v>17</v>
      </c>
      <c r="O407">
        <v>2.1198000000000001</v>
      </c>
      <c r="P407" t="s">
        <v>17</v>
      </c>
      <c r="Q407">
        <v>44.806251011600608</v>
      </c>
      <c r="R407">
        <f t="shared" si="33"/>
        <v>3.0109800679795611</v>
      </c>
      <c r="U407">
        <v>2006</v>
      </c>
      <c r="W407">
        <v>3.0109800679795611</v>
      </c>
    </row>
    <row r="408" spans="1:23" x14ac:dyDescent="0.2">
      <c r="A408" t="s">
        <v>143</v>
      </c>
      <c r="B408" t="s">
        <v>179</v>
      </c>
      <c r="C408">
        <v>1979</v>
      </c>
      <c r="D408">
        <v>1</v>
      </c>
      <c r="E408">
        <v>13</v>
      </c>
      <c r="F408">
        <v>50.96</v>
      </c>
      <c r="J408">
        <v>2006</v>
      </c>
      <c r="K408">
        <v>1</v>
      </c>
      <c r="L408">
        <v>13</v>
      </c>
      <c r="M408" t="s">
        <v>17</v>
      </c>
      <c r="N408" t="s">
        <v>17</v>
      </c>
      <c r="O408">
        <v>3.0228000000000002</v>
      </c>
      <c r="P408" t="s">
        <v>17</v>
      </c>
      <c r="Q408">
        <v>18.901220797317073</v>
      </c>
      <c r="R408">
        <f t="shared" si="33"/>
        <v>1.2701620375797074</v>
      </c>
      <c r="U408">
        <v>2006</v>
      </c>
      <c r="W408">
        <v>1.2701620375797074</v>
      </c>
    </row>
    <row r="409" spans="1:23" x14ac:dyDescent="0.2">
      <c r="A409" t="s">
        <v>143</v>
      </c>
      <c r="B409" t="s">
        <v>179</v>
      </c>
      <c r="C409">
        <v>1979</v>
      </c>
      <c r="D409">
        <v>1</v>
      </c>
      <c r="E409">
        <v>14</v>
      </c>
      <c r="F409">
        <v>44.59</v>
      </c>
      <c r="J409">
        <v>2006</v>
      </c>
      <c r="K409">
        <v>1</v>
      </c>
      <c r="L409">
        <v>14</v>
      </c>
      <c r="M409" t="s">
        <v>17</v>
      </c>
      <c r="N409" t="s">
        <v>17</v>
      </c>
      <c r="O409">
        <v>1.9045000000000001</v>
      </c>
      <c r="P409" t="s">
        <v>17</v>
      </c>
      <c r="Q409">
        <v>34.631154199359756</v>
      </c>
      <c r="R409">
        <f t="shared" si="33"/>
        <v>2.3272135621969756</v>
      </c>
      <c r="U409">
        <v>2006</v>
      </c>
      <c r="W409">
        <v>2.3272135621969756</v>
      </c>
    </row>
    <row r="410" spans="1:23" x14ac:dyDescent="0.2">
      <c r="A410" t="s">
        <v>143</v>
      </c>
      <c r="B410" t="s">
        <v>179</v>
      </c>
      <c r="C410">
        <v>1979</v>
      </c>
      <c r="D410">
        <v>2</v>
      </c>
      <c r="E410">
        <v>1</v>
      </c>
      <c r="F410">
        <v>45.68</v>
      </c>
      <c r="J410">
        <v>2006</v>
      </c>
      <c r="K410">
        <v>2</v>
      </c>
      <c r="L410">
        <v>1</v>
      </c>
      <c r="M410">
        <v>0.61306349206349198</v>
      </c>
      <c r="N410">
        <v>98</v>
      </c>
      <c r="O410">
        <v>1.6013999999999999</v>
      </c>
      <c r="P410">
        <f t="shared" ref="P410:P416" si="35">M410/N410</f>
        <v>6.2557499190152238E-3</v>
      </c>
      <c r="Q410">
        <v>37.182363622201095</v>
      </c>
      <c r="R410">
        <f t="shared" si="33"/>
        <v>2.4986548354119136</v>
      </c>
      <c r="T410">
        <v>6.2557499190152238E-3</v>
      </c>
      <c r="U410">
        <v>2006</v>
      </c>
      <c r="V410">
        <v>0.61306349206349198</v>
      </c>
      <c r="W410">
        <v>2.4986548354119136</v>
      </c>
    </row>
    <row r="411" spans="1:23" x14ac:dyDescent="0.2">
      <c r="A411" t="s">
        <v>143</v>
      </c>
      <c r="B411" t="s">
        <v>179</v>
      </c>
      <c r="C411">
        <v>1979</v>
      </c>
      <c r="D411">
        <v>2</v>
      </c>
      <c r="E411">
        <v>2</v>
      </c>
      <c r="F411">
        <v>41.68</v>
      </c>
      <c r="J411">
        <v>2006</v>
      </c>
      <c r="K411">
        <v>2</v>
      </c>
      <c r="L411">
        <v>2</v>
      </c>
      <c r="M411">
        <v>0.48486764705882351</v>
      </c>
      <c r="N411">
        <v>98</v>
      </c>
      <c r="O411">
        <v>1.5684</v>
      </c>
      <c r="P411">
        <f t="shared" si="35"/>
        <v>4.9476290516206481E-3</v>
      </c>
      <c r="Q411">
        <v>32.930979737105439</v>
      </c>
      <c r="R411">
        <f t="shared" si="33"/>
        <v>2.2129618383334861</v>
      </c>
      <c r="T411">
        <v>4.9476290516206481E-3</v>
      </c>
      <c r="U411">
        <v>2006</v>
      </c>
      <c r="V411">
        <v>0.48486764705882351</v>
      </c>
      <c r="W411">
        <v>2.2129618383334861</v>
      </c>
    </row>
    <row r="412" spans="1:23" x14ac:dyDescent="0.2">
      <c r="A412" t="s">
        <v>143</v>
      </c>
      <c r="B412" t="s">
        <v>179</v>
      </c>
      <c r="C412">
        <v>1979</v>
      </c>
      <c r="D412">
        <v>2</v>
      </c>
      <c r="E412">
        <v>3</v>
      </c>
      <c r="F412">
        <v>45.5</v>
      </c>
      <c r="J412">
        <v>2006</v>
      </c>
      <c r="K412">
        <v>2</v>
      </c>
      <c r="L412">
        <v>3</v>
      </c>
      <c r="M412">
        <v>0.66612637362637361</v>
      </c>
      <c r="N412">
        <v>98</v>
      </c>
      <c r="O412">
        <v>1.7565</v>
      </c>
      <c r="P412">
        <f t="shared" si="35"/>
        <v>6.7972078941466695E-3</v>
      </c>
      <c r="Q412">
        <v>41.367955817876449</v>
      </c>
      <c r="R412">
        <f t="shared" si="33"/>
        <v>2.7799266309612976</v>
      </c>
      <c r="T412">
        <v>6.7972078941466695E-3</v>
      </c>
      <c r="U412">
        <v>2006</v>
      </c>
      <c r="V412">
        <v>0.66612637362637361</v>
      </c>
      <c r="W412">
        <v>2.7799266309612976</v>
      </c>
    </row>
    <row r="413" spans="1:23" x14ac:dyDescent="0.2">
      <c r="A413" t="s">
        <v>143</v>
      </c>
      <c r="B413" t="s">
        <v>179</v>
      </c>
      <c r="C413">
        <v>1979</v>
      </c>
      <c r="D413">
        <v>2</v>
      </c>
      <c r="E413">
        <v>4</v>
      </c>
      <c r="F413">
        <v>47.32</v>
      </c>
      <c r="J413">
        <v>2006</v>
      </c>
      <c r="K413">
        <v>2</v>
      </c>
      <c r="L413">
        <v>4</v>
      </c>
      <c r="M413">
        <v>0.6956924019607843</v>
      </c>
      <c r="N413">
        <v>98</v>
      </c>
      <c r="O413">
        <v>1.8466</v>
      </c>
      <c r="P413">
        <f t="shared" si="35"/>
        <v>7.0989020608243298E-3</v>
      </c>
      <c r="Q413">
        <v>48.077926307187454</v>
      </c>
      <c r="R413">
        <f t="shared" si="33"/>
        <v>3.2308366478429971</v>
      </c>
      <c r="T413">
        <v>7.0989020608243298E-3</v>
      </c>
      <c r="U413">
        <v>2006</v>
      </c>
      <c r="V413">
        <v>0.6956924019607843</v>
      </c>
      <c r="W413">
        <v>3.2308366478429971</v>
      </c>
    </row>
    <row r="414" spans="1:23" x14ac:dyDescent="0.2">
      <c r="A414" t="s">
        <v>143</v>
      </c>
      <c r="B414" t="s">
        <v>179</v>
      </c>
      <c r="C414">
        <v>1979</v>
      </c>
      <c r="D414">
        <v>2</v>
      </c>
      <c r="E414">
        <v>5</v>
      </c>
      <c r="F414">
        <v>42.41</v>
      </c>
      <c r="J414">
        <v>2006</v>
      </c>
      <c r="K414">
        <v>2</v>
      </c>
      <c r="L414">
        <v>5</v>
      </c>
      <c r="M414">
        <v>0.42265756302521007</v>
      </c>
      <c r="N414">
        <v>98</v>
      </c>
      <c r="O414">
        <v>1.8931</v>
      </c>
      <c r="P414">
        <f t="shared" si="35"/>
        <v>4.3128322757674496E-3</v>
      </c>
      <c r="Q414">
        <v>38.441321325512085</v>
      </c>
      <c r="R414">
        <f t="shared" si="33"/>
        <v>2.5832567930744128</v>
      </c>
      <c r="T414">
        <v>4.3128322757674496E-3</v>
      </c>
      <c r="U414">
        <v>2006</v>
      </c>
      <c r="V414">
        <v>0.42265756302521007</v>
      </c>
      <c r="W414">
        <v>2.5832567930744128</v>
      </c>
    </row>
    <row r="415" spans="1:23" x14ac:dyDescent="0.2">
      <c r="A415" t="s">
        <v>143</v>
      </c>
      <c r="B415" t="s">
        <v>179</v>
      </c>
      <c r="C415">
        <v>1979</v>
      </c>
      <c r="D415">
        <v>2</v>
      </c>
      <c r="E415">
        <v>6</v>
      </c>
      <c r="F415">
        <v>41.13</v>
      </c>
      <c r="J415">
        <v>2006</v>
      </c>
      <c r="K415">
        <v>2</v>
      </c>
      <c r="L415">
        <v>6</v>
      </c>
      <c r="M415">
        <v>0.50213598901098899</v>
      </c>
      <c r="N415">
        <v>98</v>
      </c>
      <c r="O415">
        <v>2.3666999999999998</v>
      </c>
      <c r="P415">
        <f t="shared" si="35"/>
        <v>5.1238366225611126E-3</v>
      </c>
      <c r="Q415">
        <v>36.733162241047623</v>
      </c>
      <c r="R415">
        <f t="shared" si="33"/>
        <v>2.4684685025984008</v>
      </c>
      <c r="T415">
        <v>5.1238366225611126E-3</v>
      </c>
      <c r="U415">
        <v>2006</v>
      </c>
      <c r="V415">
        <v>0.50213598901098899</v>
      </c>
      <c r="W415">
        <v>2.4684685025984008</v>
      </c>
    </row>
    <row r="416" spans="1:23" x14ac:dyDescent="0.2">
      <c r="A416" t="s">
        <v>143</v>
      </c>
      <c r="B416" t="s">
        <v>179</v>
      </c>
      <c r="C416">
        <v>1979</v>
      </c>
      <c r="D416">
        <v>2</v>
      </c>
      <c r="E416">
        <v>7</v>
      </c>
      <c r="F416">
        <v>40.4</v>
      </c>
      <c r="J416">
        <v>2006</v>
      </c>
      <c r="K416">
        <v>2</v>
      </c>
      <c r="L416">
        <v>7</v>
      </c>
      <c r="M416">
        <v>0.54096825396825399</v>
      </c>
      <c r="N416">
        <v>98</v>
      </c>
      <c r="O416">
        <v>2.5872000000000002</v>
      </c>
      <c r="P416">
        <f t="shared" si="35"/>
        <v>5.5200842241658566E-3</v>
      </c>
      <c r="Q416">
        <v>41.874095803562469</v>
      </c>
      <c r="R416">
        <f t="shared" si="33"/>
        <v>2.8139392379993984</v>
      </c>
      <c r="T416">
        <v>5.5200842241658566E-3</v>
      </c>
      <c r="U416">
        <v>2006</v>
      </c>
      <c r="V416">
        <v>0.54096825396825399</v>
      </c>
      <c r="W416">
        <v>2.8139392379993984</v>
      </c>
    </row>
    <row r="417" spans="1:23" x14ac:dyDescent="0.2">
      <c r="A417" t="s">
        <v>143</v>
      </c>
      <c r="B417" t="s">
        <v>179</v>
      </c>
      <c r="C417">
        <v>1979</v>
      </c>
      <c r="D417">
        <v>2</v>
      </c>
      <c r="E417">
        <v>8</v>
      </c>
      <c r="F417">
        <v>40.4</v>
      </c>
      <c r="J417">
        <v>2006</v>
      </c>
      <c r="K417">
        <v>2</v>
      </c>
      <c r="L417">
        <v>8</v>
      </c>
      <c r="M417" t="s">
        <v>17</v>
      </c>
      <c r="N417" t="s">
        <v>17</v>
      </c>
      <c r="O417">
        <v>1.9334</v>
      </c>
      <c r="P417" t="s">
        <v>17</v>
      </c>
      <c r="Q417">
        <v>49.188886584817077</v>
      </c>
      <c r="R417">
        <f t="shared" si="33"/>
        <v>3.3054931784997081</v>
      </c>
      <c r="U417">
        <v>2006</v>
      </c>
      <c r="W417">
        <v>3.3054931784997081</v>
      </c>
    </row>
    <row r="418" spans="1:23" x14ac:dyDescent="0.2">
      <c r="A418" t="s">
        <v>143</v>
      </c>
      <c r="B418" t="s">
        <v>179</v>
      </c>
      <c r="C418">
        <v>1979</v>
      </c>
      <c r="D418">
        <v>2</v>
      </c>
      <c r="E418">
        <v>9</v>
      </c>
      <c r="F418">
        <v>47.32</v>
      </c>
      <c r="J418">
        <v>2006</v>
      </c>
      <c r="K418">
        <v>2</v>
      </c>
      <c r="L418">
        <v>9</v>
      </c>
      <c r="M418" t="s">
        <v>17</v>
      </c>
      <c r="N418" t="s">
        <v>17</v>
      </c>
      <c r="O418">
        <v>1.8033999999999999</v>
      </c>
      <c r="P418" t="s">
        <v>17</v>
      </c>
      <c r="Q418">
        <v>42.7233470125</v>
      </c>
      <c r="R418">
        <f t="shared" si="33"/>
        <v>2.8710089192400003</v>
      </c>
      <c r="U418">
        <v>2006</v>
      </c>
      <c r="W418">
        <v>2.8710089192400003</v>
      </c>
    </row>
    <row r="419" spans="1:23" x14ac:dyDescent="0.2">
      <c r="A419" t="s">
        <v>143</v>
      </c>
      <c r="B419" t="s">
        <v>179</v>
      </c>
      <c r="C419">
        <v>1979</v>
      </c>
      <c r="D419">
        <v>2</v>
      </c>
      <c r="E419">
        <v>10</v>
      </c>
      <c r="F419">
        <v>45.5</v>
      </c>
      <c r="J419">
        <v>2006</v>
      </c>
      <c r="K419">
        <v>2</v>
      </c>
      <c r="L419">
        <v>10</v>
      </c>
      <c r="M419" t="s">
        <v>17</v>
      </c>
      <c r="N419" t="s">
        <v>17</v>
      </c>
      <c r="O419">
        <v>1.833</v>
      </c>
      <c r="P419" t="s">
        <v>17</v>
      </c>
      <c r="Q419">
        <v>37.26148323512195</v>
      </c>
      <c r="R419">
        <f t="shared" si="33"/>
        <v>2.5039716734001951</v>
      </c>
      <c r="U419">
        <v>2006</v>
      </c>
      <c r="W419">
        <v>2.5039716734001951</v>
      </c>
    </row>
    <row r="420" spans="1:23" x14ac:dyDescent="0.2">
      <c r="A420" t="s">
        <v>143</v>
      </c>
      <c r="B420" t="s">
        <v>179</v>
      </c>
      <c r="C420">
        <v>1979</v>
      </c>
      <c r="D420">
        <v>2</v>
      </c>
      <c r="E420">
        <v>11</v>
      </c>
      <c r="F420">
        <v>46.41</v>
      </c>
      <c r="J420">
        <v>2006</v>
      </c>
      <c r="K420">
        <v>2</v>
      </c>
      <c r="L420">
        <v>11</v>
      </c>
      <c r="M420" t="s">
        <v>17</v>
      </c>
      <c r="N420" t="s">
        <v>17</v>
      </c>
      <c r="O420">
        <v>2.42</v>
      </c>
      <c r="P420" t="s">
        <v>17</v>
      </c>
      <c r="Q420">
        <v>35.725230466615855</v>
      </c>
      <c r="R420">
        <f t="shared" si="33"/>
        <v>2.4007354873565858</v>
      </c>
      <c r="U420">
        <v>2006</v>
      </c>
      <c r="W420">
        <v>2.4007354873565858</v>
      </c>
    </row>
    <row r="421" spans="1:23" x14ac:dyDescent="0.2">
      <c r="A421" t="s">
        <v>143</v>
      </c>
      <c r="B421" t="s">
        <v>179</v>
      </c>
      <c r="C421">
        <v>1979</v>
      </c>
      <c r="D421">
        <v>2</v>
      </c>
      <c r="E421">
        <v>12</v>
      </c>
      <c r="F421">
        <v>32.76</v>
      </c>
      <c r="J421">
        <v>2006</v>
      </c>
      <c r="K421">
        <v>2</v>
      </c>
      <c r="L421">
        <v>12</v>
      </c>
      <c r="M421" t="s">
        <v>17</v>
      </c>
      <c r="N421" t="s">
        <v>17</v>
      </c>
      <c r="O421">
        <v>2.0891999999999999</v>
      </c>
      <c r="P421" t="s">
        <v>17</v>
      </c>
      <c r="Q421">
        <v>43.536828278658533</v>
      </c>
      <c r="R421">
        <f t="shared" si="33"/>
        <v>2.925674860325854</v>
      </c>
      <c r="U421">
        <v>2006</v>
      </c>
      <c r="W421">
        <v>2.925674860325854</v>
      </c>
    </row>
    <row r="422" spans="1:23" x14ac:dyDescent="0.2">
      <c r="A422" t="s">
        <v>143</v>
      </c>
      <c r="B422" t="s">
        <v>179</v>
      </c>
      <c r="C422">
        <v>1979</v>
      </c>
      <c r="D422">
        <v>2</v>
      </c>
      <c r="E422">
        <v>13</v>
      </c>
      <c r="F422">
        <v>22.2</v>
      </c>
      <c r="J422">
        <v>2006</v>
      </c>
      <c r="K422">
        <v>2</v>
      </c>
      <c r="L422">
        <v>13</v>
      </c>
      <c r="M422" t="s">
        <v>17</v>
      </c>
      <c r="N422" t="s">
        <v>17</v>
      </c>
      <c r="O422">
        <v>2.6421000000000001</v>
      </c>
      <c r="P422" t="s">
        <v>17</v>
      </c>
      <c r="Q422">
        <v>37.622064699664634</v>
      </c>
      <c r="R422">
        <f t="shared" si="33"/>
        <v>2.5282027478174638</v>
      </c>
      <c r="U422">
        <v>2006</v>
      </c>
      <c r="W422">
        <v>2.5282027478174638</v>
      </c>
    </row>
    <row r="423" spans="1:23" x14ac:dyDescent="0.2">
      <c r="A423" t="s">
        <v>143</v>
      </c>
      <c r="B423" t="s">
        <v>179</v>
      </c>
      <c r="C423">
        <v>1979</v>
      </c>
      <c r="D423">
        <v>2</v>
      </c>
      <c r="E423">
        <v>14</v>
      </c>
      <c r="F423">
        <v>42.77</v>
      </c>
      <c r="J423">
        <v>2006</v>
      </c>
      <c r="K423">
        <v>2</v>
      </c>
      <c r="L423">
        <v>14</v>
      </c>
      <c r="M423" t="s">
        <v>17</v>
      </c>
      <c r="N423" t="s">
        <v>17</v>
      </c>
      <c r="O423">
        <v>2.0448</v>
      </c>
      <c r="P423" t="s">
        <v>17</v>
      </c>
      <c r="Q423">
        <v>34.490887572256106</v>
      </c>
      <c r="R423">
        <f t="shared" si="33"/>
        <v>2.3177876448556103</v>
      </c>
      <c r="U423">
        <v>2006</v>
      </c>
      <c r="W423">
        <v>2.3177876448556103</v>
      </c>
    </row>
    <row r="424" spans="1:23" x14ac:dyDescent="0.2">
      <c r="A424" t="s">
        <v>143</v>
      </c>
      <c r="B424" t="s">
        <v>179</v>
      </c>
      <c r="C424">
        <v>1979</v>
      </c>
      <c r="D424">
        <v>3</v>
      </c>
      <c r="E424">
        <v>1</v>
      </c>
      <c r="F424">
        <v>38.4</v>
      </c>
      <c r="J424">
        <v>2006</v>
      </c>
      <c r="K424">
        <v>3</v>
      </c>
      <c r="L424">
        <v>1</v>
      </c>
      <c r="M424">
        <v>0.48328869047619044</v>
      </c>
      <c r="N424">
        <v>98</v>
      </c>
      <c r="O424">
        <v>1.5974999999999999</v>
      </c>
      <c r="P424">
        <f t="shared" ref="P424:P430" si="36">M424/N424</f>
        <v>4.9315172497570456E-3</v>
      </c>
      <c r="Q424">
        <v>44.089075680955169</v>
      </c>
      <c r="R424">
        <f t="shared" si="33"/>
        <v>2.9627858857601876</v>
      </c>
      <c r="T424">
        <v>4.9315172497570456E-3</v>
      </c>
      <c r="U424">
        <v>2006</v>
      </c>
      <c r="V424">
        <v>0.48328869047619044</v>
      </c>
      <c r="W424">
        <v>2.9627858857601876</v>
      </c>
    </row>
    <row r="425" spans="1:23" x14ac:dyDescent="0.2">
      <c r="A425" t="s">
        <v>143</v>
      </c>
      <c r="B425" t="s">
        <v>179</v>
      </c>
      <c r="C425">
        <v>1979</v>
      </c>
      <c r="D425">
        <v>3</v>
      </c>
      <c r="E425">
        <v>2</v>
      </c>
      <c r="F425">
        <v>42.04</v>
      </c>
      <c r="J425">
        <v>2006</v>
      </c>
      <c r="K425">
        <v>3</v>
      </c>
      <c r="L425">
        <v>2</v>
      </c>
      <c r="M425">
        <v>0.44398412698412693</v>
      </c>
      <c r="N425">
        <v>98</v>
      </c>
      <c r="O425">
        <v>1.6651</v>
      </c>
      <c r="P425">
        <f t="shared" si="36"/>
        <v>4.5304502753482339E-3</v>
      </c>
      <c r="Q425">
        <v>32.150148302062036</v>
      </c>
      <c r="R425">
        <f t="shared" si="33"/>
        <v>2.1604899658985692</v>
      </c>
      <c r="T425">
        <v>4.5304502753482339E-3</v>
      </c>
      <c r="U425">
        <v>2006</v>
      </c>
      <c r="V425">
        <v>0.44398412698412693</v>
      </c>
      <c r="W425">
        <v>2.1604899658985692</v>
      </c>
    </row>
    <row r="426" spans="1:23" x14ac:dyDescent="0.2">
      <c r="A426" t="s">
        <v>143</v>
      </c>
      <c r="B426" t="s">
        <v>179</v>
      </c>
      <c r="C426">
        <v>1979</v>
      </c>
      <c r="D426">
        <v>3</v>
      </c>
      <c r="E426">
        <v>3</v>
      </c>
      <c r="F426">
        <v>43.13</v>
      </c>
      <c r="J426">
        <v>2006</v>
      </c>
      <c r="K426">
        <v>3</v>
      </c>
      <c r="L426">
        <v>3</v>
      </c>
      <c r="M426">
        <v>0.68698511904761894</v>
      </c>
      <c r="N426">
        <v>98</v>
      </c>
      <c r="O426">
        <v>1.8037000000000001</v>
      </c>
      <c r="P426">
        <f t="shared" si="36"/>
        <v>7.0100522351797855E-3</v>
      </c>
      <c r="Q426">
        <v>33.926634626490156</v>
      </c>
      <c r="R426">
        <f t="shared" si="33"/>
        <v>2.2798698469001386</v>
      </c>
      <c r="T426">
        <v>7.0100522351797855E-3</v>
      </c>
      <c r="U426">
        <v>2006</v>
      </c>
      <c r="V426">
        <v>0.68698511904761894</v>
      </c>
      <c r="W426">
        <v>2.2798698469001386</v>
      </c>
    </row>
    <row r="427" spans="1:23" x14ac:dyDescent="0.2">
      <c r="A427" t="s">
        <v>143</v>
      </c>
      <c r="B427" t="s">
        <v>179</v>
      </c>
      <c r="C427">
        <v>1979</v>
      </c>
      <c r="D427">
        <v>3</v>
      </c>
      <c r="E427">
        <v>4</v>
      </c>
      <c r="F427">
        <v>44.95</v>
      </c>
      <c r="J427">
        <v>2006</v>
      </c>
      <c r="K427">
        <v>3</v>
      </c>
      <c r="L427">
        <v>4</v>
      </c>
      <c r="M427">
        <v>0.5972777777777778</v>
      </c>
      <c r="N427">
        <v>98</v>
      </c>
      <c r="O427">
        <v>1.7673000000000001</v>
      </c>
      <c r="P427">
        <f t="shared" si="36"/>
        <v>6.0946712018140588E-3</v>
      </c>
      <c r="Q427">
        <v>41.455533218933702</v>
      </c>
      <c r="R427">
        <f t="shared" si="33"/>
        <v>2.7858118323123451</v>
      </c>
      <c r="T427">
        <v>6.0946712018140588E-3</v>
      </c>
      <c r="U427">
        <v>2006</v>
      </c>
      <c r="V427">
        <v>0.5972777777777778</v>
      </c>
      <c r="W427">
        <v>2.7858118323123451</v>
      </c>
    </row>
    <row r="428" spans="1:23" x14ac:dyDescent="0.2">
      <c r="A428" t="s">
        <v>143</v>
      </c>
      <c r="B428" t="s">
        <v>179</v>
      </c>
      <c r="C428">
        <v>1979</v>
      </c>
      <c r="D428">
        <v>3</v>
      </c>
      <c r="E428">
        <v>5</v>
      </c>
      <c r="F428">
        <v>40.22</v>
      </c>
      <c r="J428">
        <v>2006</v>
      </c>
      <c r="K428">
        <v>3</v>
      </c>
      <c r="L428">
        <v>5</v>
      </c>
      <c r="M428">
        <v>0.6611004273504274</v>
      </c>
      <c r="N428">
        <v>98</v>
      </c>
      <c r="O428">
        <v>1.9869000000000001</v>
      </c>
      <c r="P428">
        <f t="shared" si="36"/>
        <v>6.7459227280655858E-3</v>
      </c>
      <c r="Q428">
        <v>22.055692733690396</v>
      </c>
      <c r="R428">
        <f t="shared" si="33"/>
        <v>1.4821425517039948</v>
      </c>
      <c r="T428">
        <v>6.7459227280655858E-3</v>
      </c>
      <c r="U428">
        <v>2006</v>
      </c>
      <c r="V428">
        <v>0.6611004273504274</v>
      </c>
      <c r="W428">
        <v>1.4821425517039948</v>
      </c>
    </row>
    <row r="429" spans="1:23" x14ac:dyDescent="0.2">
      <c r="A429" t="s">
        <v>143</v>
      </c>
      <c r="B429" t="s">
        <v>179</v>
      </c>
      <c r="C429">
        <v>1979</v>
      </c>
      <c r="D429">
        <v>3</v>
      </c>
      <c r="E429">
        <v>6</v>
      </c>
      <c r="F429">
        <v>38.22</v>
      </c>
      <c r="J429">
        <v>2006</v>
      </c>
      <c r="K429">
        <v>3</v>
      </c>
      <c r="L429">
        <v>6</v>
      </c>
      <c r="M429">
        <v>0.6046588827838828</v>
      </c>
      <c r="N429">
        <v>98</v>
      </c>
      <c r="O429">
        <v>2.0348999999999999</v>
      </c>
      <c r="P429">
        <f t="shared" si="36"/>
        <v>6.1699885998355384E-3</v>
      </c>
      <c r="Q429">
        <v>49.444576680623115</v>
      </c>
      <c r="R429">
        <f t="shared" si="33"/>
        <v>3.322675552937874</v>
      </c>
      <c r="T429">
        <v>6.1699885998355384E-3</v>
      </c>
      <c r="U429">
        <v>2006</v>
      </c>
      <c r="V429">
        <v>0.6046588827838828</v>
      </c>
      <c r="W429">
        <v>3.322675552937874</v>
      </c>
    </row>
    <row r="430" spans="1:23" x14ac:dyDescent="0.2">
      <c r="A430" t="s">
        <v>143</v>
      </c>
      <c r="B430" t="s">
        <v>179</v>
      </c>
      <c r="C430">
        <v>1979</v>
      </c>
      <c r="D430">
        <v>3</v>
      </c>
      <c r="E430">
        <v>7</v>
      </c>
      <c r="F430">
        <v>43.13</v>
      </c>
      <c r="J430">
        <v>2006</v>
      </c>
      <c r="K430">
        <v>3</v>
      </c>
      <c r="L430">
        <v>7</v>
      </c>
      <c r="M430">
        <v>0.6528211233211233</v>
      </c>
      <c r="N430">
        <v>98</v>
      </c>
      <c r="O430">
        <v>2.7035999999999998</v>
      </c>
      <c r="P430">
        <f t="shared" si="36"/>
        <v>6.6614400338890134E-3</v>
      </c>
      <c r="Q430">
        <v>41.369294478124552</v>
      </c>
      <c r="R430">
        <f t="shared" si="33"/>
        <v>2.7800165889299699</v>
      </c>
      <c r="T430">
        <v>6.6614400338890134E-3</v>
      </c>
      <c r="U430">
        <v>2006</v>
      </c>
      <c r="V430">
        <v>0.6528211233211233</v>
      </c>
      <c r="W430">
        <v>2.7800165889299699</v>
      </c>
    </row>
    <row r="431" spans="1:23" x14ac:dyDescent="0.2">
      <c r="A431" t="s">
        <v>143</v>
      </c>
      <c r="B431" t="s">
        <v>179</v>
      </c>
      <c r="C431">
        <v>1979</v>
      </c>
      <c r="D431">
        <v>3</v>
      </c>
      <c r="E431">
        <v>8</v>
      </c>
      <c r="F431">
        <v>18.38</v>
      </c>
      <c r="J431">
        <v>2006</v>
      </c>
      <c r="K431">
        <v>3</v>
      </c>
      <c r="L431">
        <v>8</v>
      </c>
      <c r="M431" t="s">
        <v>17</v>
      </c>
      <c r="N431" t="s">
        <v>17</v>
      </c>
      <c r="O431">
        <v>1.9950000000000001</v>
      </c>
      <c r="P431" t="s">
        <v>17</v>
      </c>
      <c r="Q431">
        <v>56.13450275057928</v>
      </c>
      <c r="R431">
        <f t="shared" si="33"/>
        <v>3.7722385848389282</v>
      </c>
      <c r="U431">
        <v>2006</v>
      </c>
      <c r="W431">
        <v>3.7722385848389282</v>
      </c>
    </row>
    <row r="432" spans="1:23" x14ac:dyDescent="0.2">
      <c r="A432" t="s">
        <v>143</v>
      </c>
      <c r="B432" t="s">
        <v>179</v>
      </c>
      <c r="C432">
        <v>1979</v>
      </c>
      <c r="D432">
        <v>3</v>
      </c>
      <c r="E432">
        <v>9</v>
      </c>
      <c r="F432">
        <v>43.86</v>
      </c>
      <c r="J432">
        <v>2006</v>
      </c>
      <c r="K432">
        <v>3</v>
      </c>
      <c r="L432">
        <v>9</v>
      </c>
      <c r="M432" t="s">
        <v>17</v>
      </c>
      <c r="N432" t="s">
        <v>17</v>
      </c>
      <c r="O432">
        <v>2.125</v>
      </c>
      <c r="P432" t="s">
        <v>17</v>
      </c>
      <c r="Q432">
        <v>31.36769522009147</v>
      </c>
      <c r="R432">
        <f t="shared" si="33"/>
        <v>2.1079091187901469</v>
      </c>
      <c r="U432">
        <v>2006</v>
      </c>
      <c r="W432">
        <v>2.1079091187901469</v>
      </c>
    </row>
    <row r="433" spans="1:23" x14ac:dyDescent="0.2">
      <c r="A433" t="s">
        <v>143</v>
      </c>
      <c r="B433" t="s">
        <v>179</v>
      </c>
      <c r="C433">
        <v>1979</v>
      </c>
      <c r="D433">
        <v>3</v>
      </c>
      <c r="E433">
        <v>10</v>
      </c>
      <c r="F433">
        <v>41.68</v>
      </c>
      <c r="J433">
        <v>2006</v>
      </c>
      <c r="K433">
        <v>3</v>
      </c>
      <c r="L433">
        <v>10</v>
      </c>
      <c r="M433" t="s">
        <v>17</v>
      </c>
      <c r="N433" t="s">
        <v>17</v>
      </c>
      <c r="O433">
        <v>1.8366</v>
      </c>
      <c r="P433" t="s">
        <v>17</v>
      </c>
      <c r="Q433">
        <v>44.773855397545731</v>
      </c>
      <c r="R433">
        <f t="shared" si="33"/>
        <v>3.0088030827150734</v>
      </c>
      <c r="U433">
        <v>2006</v>
      </c>
      <c r="W433">
        <v>3.0088030827150734</v>
      </c>
    </row>
    <row r="434" spans="1:23" x14ac:dyDescent="0.2">
      <c r="A434" t="s">
        <v>143</v>
      </c>
      <c r="B434" t="s">
        <v>179</v>
      </c>
      <c r="C434">
        <v>1979</v>
      </c>
      <c r="D434">
        <v>3</v>
      </c>
      <c r="E434">
        <v>11</v>
      </c>
      <c r="F434">
        <v>43.13</v>
      </c>
      <c r="J434">
        <v>2006</v>
      </c>
      <c r="K434">
        <v>3</v>
      </c>
      <c r="L434">
        <v>11</v>
      </c>
      <c r="M434" t="s">
        <v>17</v>
      </c>
      <c r="N434" t="s">
        <v>17</v>
      </c>
      <c r="O434">
        <v>2.1496</v>
      </c>
      <c r="P434" t="s">
        <v>17</v>
      </c>
      <c r="Q434">
        <v>31.779235141097562</v>
      </c>
      <c r="R434">
        <f t="shared" si="33"/>
        <v>2.1355646014817564</v>
      </c>
      <c r="U434">
        <v>2006</v>
      </c>
      <c r="W434">
        <v>2.1355646014817564</v>
      </c>
    </row>
    <row r="435" spans="1:23" x14ac:dyDescent="0.2">
      <c r="A435" t="s">
        <v>143</v>
      </c>
      <c r="B435" t="s">
        <v>179</v>
      </c>
      <c r="C435">
        <v>1979</v>
      </c>
      <c r="D435">
        <v>3</v>
      </c>
      <c r="E435">
        <v>12</v>
      </c>
      <c r="F435">
        <v>23.84</v>
      </c>
      <c r="J435">
        <v>2006</v>
      </c>
      <c r="K435">
        <v>3</v>
      </c>
      <c r="L435">
        <v>12</v>
      </c>
      <c r="M435" t="s">
        <v>17</v>
      </c>
      <c r="N435" t="s">
        <v>17</v>
      </c>
      <c r="O435">
        <v>2.2637999999999998</v>
      </c>
      <c r="P435" t="s">
        <v>17</v>
      </c>
      <c r="Q435">
        <v>24.900520941463416</v>
      </c>
      <c r="R435">
        <f t="shared" si="33"/>
        <v>1.6733150072663419</v>
      </c>
      <c r="U435">
        <v>2006</v>
      </c>
      <c r="W435">
        <v>1.6733150072663419</v>
      </c>
    </row>
    <row r="436" spans="1:23" x14ac:dyDescent="0.2">
      <c r="A436" t="s">
        <v>143</v>
      </c>
      <c r="B436" t="s">
        <v>179</v>
      </c>
      <c r="C436">
        <v>1979</v>
      </c>
      <c r="D436">
        <v>3</v>
      </c>
      <c r="E436">
        <v>13</v>
      </c>
      <c r="F436">
        <v>41.31</v>
      </c>
      <c r="J436">
        <v>2006</v>
      </c>
      <c r="K436">
        <v>3</v>
      </c>
      <c r="L436">
        <v>13</v>
      </c>
      <c r="M436" t="s">
        <v>17</v>
      </c>
      <c r="N436" t="s">
        <v>17</v>
      </c>
      <c r="O436">
        <v>2.6996000000000002</v>
      </c>
      <c r="P436" t="s">
        <v>17</v>
      </c>
      <c r="Q436">
        <v>16.016811538414633</v>
      </c>
      <c r="R436">
        <f t="shared" si="33"/>
        <v>1.0763297353814634</v>
      </c>
      <c r="U436">
        <v>2006</v>
      </c>
      <c r="W436">
        <v>1.0763297353814634</v>
      </c>
    </row>
    <row r="437" spans="1:23" x14ac:dyDescent="0.2">
      <c r="A437" t="s">
        <v>143</v>
      </c>
      <c r="B437" t="s">
        <v>179</v>
      </c>
      <c r="C437">
        <v>1979</v>
      </c>
      <c r="D437">
        <v>3</v>
      </c>
      <c r="E437">
        <v>14</v>
      </c>
      <c r="F437">
        <v>51.87</v>
      </c>
      <c r="J437">
        <v>2006</v>
      </c>
      <c r="K437">
        <v>3</v>
      </c>
      <c r="L437">
        <v>14</v>
      </c>
      <c r="M437" t="s">
        <v>17</v>
      </c>
      <c r="N437" t="s">
        <v>17</v>
      </c>
      <c r="O437">
        <v>1.9076</v>
      </c>
      <c r="P437" t="s">
        <v>17</v>
      </c>
      <c r="Q437">
        <v>43.348214017256097</v>
      </c>
      <c r="R437">
        <f t="shared" si="33"/>
        <v>2.9129999819596102</v>
      </c>
      <c r="U437">
        <v>2006</v>
      </c>
      <c r="W437">
        <v>2.9129999819596102</v>
      </c>
    </row>
    <row r="438" spans="1:23" x14ac:dyDescent="0.2">
      <c r="A438" t="s">
        <v>143</v>
      </c>
      <c r="B438" t="s">
        <v>179</v>
      </c>
      <c r="C438">
        <v>1979</v>
      </c>
      <c r="D438">
        <v>4</v>
      </c>
      <c r="E438">
        <v>1</v>
      </c>
      <c r="F438">
        <v>46.41</v>
      </c>
      <c r="J438">
        <v>2006</v>
      </c>
      <c r="K438">
        <v>4</v>
      </c>
      <c r="L438">
        <v>1</v>
      </c>
      <c r="M438">
        <v>0.49848901098901105</v>
      </c>
      <c r="N438">
        <v>98</v>
      </c>
      <c r="O438">
        <v>1.7496</v>
      </c>
      <c r="P438">
        <f t="shared" ref="P438:P444" si="37">M438/N438</f>
        <v>5.0866225611123578E-3</v>
      </c>
      <c r="Q438">
        <v>46.658988624990869</v>
      </c>
      <c r="R438">
        <f t="shared" si="33"/>
        <v>3.1354840355993865</v>
      </c>
      <c r="T438">
        <v>5.0866225611123578E-3</v>
      </c>
      <c r="U438">
        <v>2006</v>
      </c>
      <c r="V438">
        <v>0.49848901098901105</v>
      </c>
      <c r="W438">
        <v>3.1354840355993865</v>
      </c>
    </row>
    <row r="439" spans="1:23" x14ac:dyDescent="0.2">
      <c r="A439" t="s">
        <v>143</v>
      </c>
      <c r="B439" t="s">
        <v>179</v>
      </c>
      <c r="C439">
        <v>1979</v>
      </c>
      <c r="D439">
        <v>4</v>
      </c>
      <c r="E439">
        <v>2</v>
      </c>
      <c r="F439">
        <v>41.5</v>
      </c>
      <c r="J439">
        <v>2006</v>
      </c>
      <c r="K439">
        <v>4</v>
      </c>
      <c r="L439">
        <v>2</v>
      </c>
      <c r="M439">
        <v>0.68661805555555555</v>
      </c>
      <c r="N439">
        <v>98</v>
      </c>
      <c r="O439">
        <v>1.7759</v>
      </c>
      <c r="P439">
        <f t="shared" si="37"/>
        <v>7.0063066893424038E-3</v>
      </c>
      <c r="Q439">
        <v>36.773857347743537</v>
      </c>
      <c r="R439">
        <f t="shared" si="33"/>
        <v>2.4712032137683657</v>
      </c>
      <c r="T439">
        <v>7.0063066893424038E-3</v>
      </c>
      <c r="U439">
        <v>2006</v>
      </c>
      <c r="V439">
        <v>0.68661805555555555</v>
      </c>
      <c r="W439">
        <v>2.4712032137683657</v>
      </c>
    </row>
    <row r="440" spans="1:23" x14ac:dyDescent="0.2">
      <c r="A440" t="s">
        <v>143</v>
      </c>
      <c r="B440" t="s">
        <v>179</v>
      </c>
      <c r="C440">
        <v>1979</v>
      </c>
      <c r="D440">
        <v>4</v>
      </c>
      <c r="E440">
        <v>3</v>
      </c>
      <c r="F440">
        <v>46.41</v>
      </c>
      <c r="J440">
        <v>2006</v>
      </c>
      <c r="K440">
        <v>4</v>
      </c>
      <c r="L440">
        <v>3</v>
      </c>
      <c r="M440">
        <v>0.57016117216117213</v>
      </c>
      <c r="N440">
        <v>98</v>
      </c>
      <c r="O440">
        <v>1.7597</v>
      </c>
      <c r="P440">
        <f t="shared" si="37"/>
        <v>5.817971144501756E-3</v>
      </c>
      <c r="Q440">
        <v>44.548485527968452</v>
      </c>
      <c r="R440">
        <f t="shared" si="33"/>
        <v>2.9936582274794805</v>
      </c>
      <c r="T440">
        <v>5.817971144501756E-3</v>
      </c>
      <c r="U440">
        <v>2006</v>
      </c>
      <c r="V440">
        <v>0.57016117216117213</v>
      </c>
      <c r="W440">
        <v>2.9936582274794805</v>
      </c>
    </row>
    <row r="441" spans="1:23" x14ac:dyDescent="0.2">
      <c r="A441" t="s">
        <v>143</v>
      </c>
      <c r="B441" t="s">
        <v>179</v>
      </c>
      <c r="C441">
        <v>1979</v>
      </c>
      <c r="D441">
        <v>4</v>
      </c>
      <c r="E441">
        <v>4</v>
      </c>
      <c r="F441">
        <v>21.48</v>
      </c>
      <c r="J441">
        <v>2006</v>
      </c>
      <c r="K441">
        <v>4</v>
      </c>
      <c r="L441">
        <v>4</v>
      </c>
      <c r="M441">
        <v>0.49342735042735048</v>
      </c>
      <c r="N441">
        <v>98</v>
      </c>
      <c r="O441">
        <v>2.1602999999999999</v>
      </c>
      <c r="P441">
        <f t="shared" si="37"/>
        <v>5.0349729635443922E-3</v>
      </c>
      <c r="Q441">
        <v>39.776713425901626</v>
      </c>
      <c r="R441">
        <f t="shared" si="33"/>
        <v>2.6729951422205893</v>
      </c>
      <c r="T441">
        <v>5.0349729635443922E-3</v>
      </c>
      <c r="U441">
        <v>2006</v>
      </c>
      <c r="V441">
        <v>0.49342735042735048</v>
      </c>
      <c r="W441">
        <v>2.6729951422205893</v>
      </c>
    </row>
    <row r="442" spans="1:23" x14ac:dyDescent="0.2">
      <c r="A442" t="s">
        <v>143</v>
      </c>
      <c r="B442" t="s">
        <v>179</v>
      </c>
      <c r="C442">
        <v>1979</v>
      </c>
      <c r="D442">
        <v>4</v>
      </c>
      <c r="E442">
        <v>5</v>
      </c>
      <c r="F442">
        <v>41.68</v>
      </c>
      <c r="J442">
        <v>2006</v>
      </c>
      <c r="K442">
        <v>4</v>
      </c>
      <c r="L442">
        <v>5</v>
      </c>
      <c r="M442">
        <v>0.69991300366300369</v>
      </c>
      <c r="N442">
        <v>98</v>
      </c>
      <c r="O442">
        <v>2.2913000000000001</v>
      </c>
      <c r="P442">
        <f t="shared" si="37"/>
        <v>7.141969425132691E-3</v>
      </c>
      <c r="Q442">
        <v>33.257605057141809</v>
      </c>
      <c r="R442">
        <f t="shared" si="33"/>
        <v>2.2349110598399298</v>
      </c>
      <c r="T442">
        <v>7.141969425132691E-3</v>
      </c>
      <c r="U442">
        <v>2006</v>
      </c>
      <c r="V442">
        <v>0.69991300366300369</v>
      </c>
      <c r="W442">
        <v>2.2349110598399298</v>
      </c>
    </row>
    <row r="443" spans="1:23" x14ac:dyDescent="0.2">
      <c r="A443" t="s">
        <v>143</v>
      </c>
      <c r="B443" t="s">
        <v>179</v>
      </c>
      <c r="C443">
        <v>1979</v>
      </c>
      <c r="D443">
        <v>4</v>
      </c>
      <c r="E443">
        <v>6</v>
      </c>
      <c r="F443">
        <v>43.86</v>
      </c>
      <c r="J443">
        <v>2006</v>
      </c>
      <c r="K443">
        <v>4</v>
      </c>
      <c r="L443">
        <v>6</v>
      </c>
      <c r="M443">
        <v>0.63654761904761903</v>
      </c>
      <c r="N443">
        <v>98</v>
      </c>
      <c r="O443">
        <v>2.4245999999999999</v>
      </c>
      <c r="P443">
        <f t="shared" si="37"/>
        <v>6.4953838678328477E-3</v>
      </c>
      <c r="Q443">
        <v>30.164752714179112</v>
      </c>
      <c r="R443">
        <f t="shared" si="33"/>
        <v>2.0270713823928364</v>
      </c>
      <c r="T443">
        <v>6.4953838678328477E-3</v>
      </c>
      <c r="U443">
        <v>2006</v>
      </c>
      <c r="V443">
        <v>0.63654761904761903</v>
      </c>
      <c r="W443">
        <v>2.0270713823928364</v>
      </c>
    </row>
    <row r="444" spans="1:23" x14ac:dyDescent="0.2">
      <c r="A444" t="s">
        <v>143</v>
      </c>
      <c r="B444" t="s">
        <v>179</v>
      </c>
      <c r="C444">
        <v>1979</v>
      </c>
      <c r="D444">
        <v>4</v>
      </c>
      <c r="E444">
        <v>7</v>
      </c>
      <c r="F444">
        <v>42.95</v>
      </c>
      <c r="J444">
        <v>2006</v>
      </c>
      <c r="K444">
        <v>4</v>
      </c>
      <c r="L444">
        <v>7</v>
      </c>
      <c r="M444">
        <v>0.53106837606837609</v>
      </c>
      <c r="N444">
        <v>98</v>
      </c>
      <c r="O444">
        <v>2.8957000000000002</v>
      </c>
      <c r="P444">
        <f t="shared" si="37"/>
        <v>5.419065061922205E-3</v>
      </c>
      <c r="Q444">
        <v>41.672088705432117</v>
      </c>
      <c r="R444">
        <f t="shared" si="33"/>
        <v>2.8003643610050384</v>
      </c>
      <c r="T444">
        <v>5.419065061922205E-3</v>
      </c>
      <c r="U444">
        <v>2006</v>
      </c>
      <c r="V444">
        <v>0.53106837606837609</v>
      </c>
      <c r="W444">
        <v>2.8003643610050384</v>
      </c>
    </row>
    <row r="445" spans="1:23" x14ac:dyDescent="0.2">
      <c r="A445" t="s">
        <v>143</v>
      </c>
      <c r="B445" t="s">
        <v>179</v>
      </c>
      <c r="C445">
        <v>1979</v>
      </c>
      <c r="D445">
        <v>4</v>
      </c>
      <c r="E445">
        <v>8</v>
      </c>
      <c r="F445">
        <v>46.41</v>
      </c>
      <c r="J445">
        <v>2006</v>
      </c>
      <c r="K445">
        <v>4</v>
      </c>
      <c r="L445">
        <v>8</v>
      </c>
      <c r="M445" t="s">
        <v>17</v>
      </c>
      <c r="N445" t="s">
        <v>17</v>
      </c>
      <c r="O445">
        <v>1.8519000000000001</v>
      </c>
      <c r="P445" t="s">
        <v>17</v>
      </c>
      <c r="Q445">
        <v>61.933121786585382</v>
      </c>
      <c r="R445">
        <f t="shared" si="33"/>
        <v>4.1619057840585381</v>
      </c>
      <c r="U445">
        <v>2006</v>
      </c>
      <c r="W445">
        <v>4.1619057840585381</v>
      </c>
    </row>
    <row r="446" spans="1:23" x14ac:dyDescent="0.2">
      <c r="A446" t="s">
        <v>143</v>
      </c>
      <c r="B446" t="s">
        <v>179</v>
      </c>
      <c r="C446">
        <v>1979</v>
      </c>
      <c r="D446">
        <v>4</v>
      </c>
      <c r="E446">
        <v>9</v>
      </c>
      <c r="F446">
        <v>45.68</v>
      </c>
      <c r="J446">
        <v>2006</v>
      </c>
      <c r="K446">
        <v>4</v>
      </c>
      <c r="L446">
        <v>9</v>
      </c>
      <c r="M446" t="s">
        <v>17</v>
      </c>
      <c r="N446" t="s">
        <v>17</v>
      </c>
      <c r="O446">
        <v>2.17</v>
      </c>
      <c r="P446" t="s">
        <v>17</v>
      </c>
      <c r="Q446">
        <v>62.709264374725628</v>
      </c>
      <c r="R446">
        <f t="shared" si="33"/>
        <v>4.2140625659815623</v>
      </c>
      <c r="U446">
        <v>2006</v>
      </c>
      <c r="W446">
        <v>4.2140625659815623</v>
      </c>
    </row>
    <row r="447" spans="1:23" x14ac:dyDescent="0.2">
      <c r="A447" t="s">
        <v>143</v>
      </c>
      <c r="B447" t="s">
        <v>179</v>
      </c>
      <c r="C447">
        <v>1979</v>
      </c>
      <c r="D447">
        <v>4</v>
      </c>
      <c r="E447">
        <v>10</v>
      </c>
      <c r="F447">
        <v>22.39</v>
      </c>
      <c r="J447">
        <v>2006</v>
      </c>
      <c r="K447">
        <v>4</v>
      </c>
      <c r="L447">
        <v>10</v>
      </c>
      <c r="M447" t="s">
        <v>17</v>
      </c>
      <c r="N447" t="s">
        <v>17</v>
      </c>
      <c r="O447">
        <v>2.6097999999999999</v>
      </c>
      <c r="P447" t="s">
        <v>17</v>
      </c>
      <c r="Q447">
        <v>23.06291610512195</v>
      </c>
      <c r="R447">
        <f t="shared" si="33"/>
        <v>1.5498279622641953</v>
      </c>
      <c r="U447">
        <v>2006</v>
      </c>
      <c r="W447">
        <v>1.5498279622641953</v>
      </c>
    </row>
    <row r="448" spans="1:23" x14ac:dyDescent="0.2">
      <c r="A448" t="s">
        <v>143</v>
      </c>
      <c r="B448" t="s">
        <v>179</v>
      </c>
      <c r="C448">
        <v>1979</v>
      </c>
      <c r="D448">
        <v>4</v>
      </c>
      <c r="E448">
        <v>11</v>
      </c>
      <c r="F448">
        <v>45.14</v>
      </c>
      <c r="J448">
        <v>2006</v>
      </c>
      <c r="K448">
        <v>4</v>
      </c>
      <c r="L448">
        <v>11</v>
      </c>
      <c r="M448" t="s">
        <v>17</v>
      </c>
      <c r="N448" t="s">
        <v>17</v>
      </c>
      <c r="O448">
        <v>2.3123999999999998</v>
      </c>
      <c r="P448" t="s">
        <v>17</v>
      </c>
      <c r="Q448">
        <v>56.251545427134154</v>
      </c>
      <c r="R448">
        <f t="shared" si="33"/>
        <v>3.7801038527034159</v>
      </c>
      <c r="U448">
        <v>2006</v>
      </c>
      <c r="W448">
        <v>3.7801038527034159</v>
      </c>
    </row>
    <row r="449" spans="1:23" x14ac:dyDescent="0.2">
      <c r="A449" t="s">
        <v>143</v>
      </c>
      <c r="B449" t="s">
        <v>179</v>
      </c>
      <c r="C449">
        <v>1979</v>
      </c>
      <c r="D449">
        <v>4</v>
      </c>
      <c r="E449">
        <v>12</v>
      </c>
      <c r="F449">
        <v>44.23</v>
      </c>
      <c r="J449">
        <v>2006</v>
      </c>
      <c r="K449">
        <v>4</v>
      </c>
      <c r="L449">
        <v>12</v>
      </c>
      <c r="M449" t="s">
        <v>17</v>
      </c>
      <c r="N449" t="s">
        <v>17</v>
      </c>
      <c r="O449">
        <v>2.1261999999999999</v>
      </c>
      <c r="P449" t="s">
        <v>17</v>
      </c>
      <c r="Q449">
        <v>48.693724698185967</v>
      </c>
      <c r="R449">
        <f t="shared" si="33"/>
        <v>3.2722182997180971</v>
      </c>
      <c r="U449">
        <v>2006</v>
      </c>
      <c r="W449">
        <v>3.2722182997180971</v>
      </c>
    </row>
    <row r="450" spans="1:23" x14ac:dyDescent="0.2">
      <c r="A450" t="s">
        <v>143</v>
      </c>
      <c r="B450" t="s">
        <v>179</v>
      </c>
      <c r="C450">
        <v>1979</v>
      </c>
      <c r="D450">
        <v>4</v>
      </c>
      <c r="E450">
        <v>13</v>
      </c>
      <c r="F450">
        <v>44.59</v>
      </c>
      <c r="J450">
        <v>2006</v>
      </c>
      <c r="K450">
        <v>4</v>
      </c>
      <c r="L450">
        <v>13</v>
      </c>
      <c r="M450" t="s">
        <v>17</v>
      </c>
      <c r="N450" t="s">
        <v>17</v>
      </c>
      <c r="O450">
        <v>2.9388000000000001</v>
      </c>
      <c r="P450" t="s">
        <v>17</v>
      </c>
      <c r="Q450">
        <v>25.047494661280489</v>
      </c>
      <c r="R450">
        <f t="shared" si="33"/>
        <v>1.683191641238049</v>
      </c>
      <c r="U450">
        <v>2006</v>
      </c>
      <c r="W450">
        <v>1.683191641238049</v>
      </c>
    </row>
    <row r="451" spans="1:23" x14ac:dyDescent="0.2">
      <c r="A451" t="s">
        <v>143</v>
      </c>
      <c r="B451" t="s">
        <v>179</v>
      </c>
      <c r="C451">
        <v>1979</v>
      </c>
      <c r="D451">
        <v>4</v>
      </c>
      <c r="E451">
        <v>14</v>
      </c>
      <c r="F451">
        <v>44.23</v>
      </c>
      <c r="J451">
        <v>2006</v>
      </c>
      <c r="K451">
        <v>4</v>
      </c>
      <c r="L451">
        <v>14</v>
      </c>
      <c r="M451" t="s">
        <v>17</v>
      </c>
      <c r="N451" t="s">
        <v>17</v>
      </c>
      <c r="O451">
        <v>1.8505</v>
      </c>
      <c r="P451" t="s">
        <v>17</v>
      </c>
      <c r="Q451">
        <v>62.027027097682932</v>
      </c>
      <c r="R451">
        <f t="shared" si="33"/>
        <v>4.1682162209642941</v>
      </c>
      <c r="U451">
        <v>2006</v>
      </c>
      <c r="W451">
        <v>4.1682162209642941</v>
      </c>
    </row>
    <row r="452" spans="1:23" x14ac:dyDescent="0.2">
      <c r="A452" t="s">
        <v>143</v>
      </c>
      <c r="B452" t="s">
        <v>179</v>
      </c>
      <c r="C452">
        <v>1980</v>
      </c>
      <c r="D452">
        <v>1</v>
      </c>
      <c r="E452">
        <v>1</v>
      </c>
      <c r="F452">
        <v>15.37</v>
      </c>
      <c r="J452">
        <v>2007</v>
      </c>
      <c r="K452">
        <v>1</v>
      </c>
      <c r="L452">
        <v>1</v>
      </c>
      <c r="M452">
        <v>0.50215333333333334</v>
      </c>
      <c r="N452">
        <v>83</v>
      </c>
      <c r="O452">
        <v>1.9212</v>
      </c>
      <c r="P452">
        <f t="shared" ref="P452:P458" si="38">M452/N452</f>
        <v>6.05004016064257E-3</v>
      </c>
      <c r="Q452" s="9">
        <v>36.944938333333333</v>
      </c>
      <c r="R452">
        <f t="shared" si="33"/>
        <v>2.482699856</v>
      </c>
      <c r="T452">
        <v>6.05004016064257E-3</v>
      </c>
      <c r="U452">
        <v>2007</v>
      </c>
      <c r="V452">
        <v>0.50215333333333334</v>
      </c>
      <c r="W452">
        <v>2.482699856</v>
      </c>
    </row>
    <row r="453" spans="1:23" x14ac:dyDescent="0.2">
      <c r="A453" t="s">
        <v>143</v>
      </c>
      <c r="B453" t="s">
        <v>179</v>
      </c>
      <c r="C453">
        <v>1980</v>
      </c>
      <c r="D453">
        <v>1</v>
      </c>
      <c r="E453">
        <v>2</v>
      </c>
      <c r="F453">
        <v>20.57</v>
      </c>
      <c r="J453">
        <v>2007</v>
      </c>
      <c r="K453">
        <v>1</v>
      </c>
      <c r="L453">
        <v>2</v>
      </c>
      <c r="M453">
        <v>0.40749000000000002</v>
      </c>
      <c r="N453">
        <v>83</v>
      </c>
      <c r="O453">
        <v>1.9342999999999999</v>
      </c>
      <c r="P453">
        <f t="shared" si="38"/>
        <v>4.9095180722891572E-3</v>
      </c>
      <c r="Q453" s="9">
        <v>29.284114999999996</v>
      </c>
      <c r="R453">
        <f t="shared" ref="R453:R458" si="39">Q453*60*1.12/1000</f>
        <v>1.9678925280000001</v>
      </c>
      <c r="T453">
        <v>4.9095180722891572E-3</v>
      </c>
      <c r="U453">
        <v>2007</v>
      </c>
      <c r="V453">
        <v>0.40749000000000002</v>
      </c>
      <c r="W453">
        <v>1.9678925280000001</v>
      </c>
    </row>
    <row r="454" spans="1:23" x14ac:dyDescent="0.2">
      <c r="A454" t="s">
        <v>143</v>
      </c>
      <c r="B454" t="s">
        <v>179</v>
      </c>
      <c r="C454">
        <v>1980</v>
      </c>
      <c r="D454">
        <v>1</v>
      </c>
      <c r="E454">
        <v>3</v>
      </c>
      <c r="F454">
        <v>25.77</v>
      </c>
      <c r="J454">
        <v>2007</v>
      </c>
      <c r="K454">
        <v>1</v>
      </c>
      <c r="L454">
        <v>3</v>
      </c>
      <c r="M454">
        <v>0.59702666666666671</v>
      </c>
      <c r="N454">
        <v>83</v>
      </c>
      <c r="O454">
        <v>2.0093999999999999</v>
      </c>
      <c r="P454">
        <f t="shared" si="38"/>
        <v>7.1930923694779117E-3</v>
      </c>
      <c r="Q454" s="9">
        <v>56.714804999999998</v>
      </c>
      <c r="R454">
        <f t="shared" si="39"/>
        <v>3.8112348960000002</v>
      </c>
      <c r="T454">
        <v>7.1930923694779117E-3</v>
      </c>
      <c r="U454">
        <v>2007</v>
      </c>
      <c r="V454">
        <v>0.59702666666666671</v>
      </c>
      <c r="W454">
        <v>3.8112348960000002</v>
      </c>
    </row>
    <row r="455" spans="1:23" x14ac:dyDescent="0.2">
      <c r="A455" t="s">
        <v>143</v>
      </c>
      <c r="B455" t="s">
        <v>179</v>
      </c>
      <c r="C455">
        <v>1980</v>
      </c>
      <c r="D455">
        <v>1</v>
      </c>
      <c r="E455">
        <v>4</v>
      </c>
      <c r="F455">
        <v>34.85</v>
      </c>
      <c r="J455">
        <v>2007</v>
      </c>
      <c r="K455">
        <v>1</v>
      </c>
      <c r="L455">
        <v>4</v>
      </c>
      <c r="M455">
        <v>0.58232666666666655</v>
      </c>
      <c r="N455">
        <v>83</v>
      </c>
      <c r="O455">
        <v>1.8260000000000001</v>
      </c>
      <c r="P455">
        <f t="shared" si="38"/>
        <v>7.01598393574297E-3</v>
      </c>
      <c r="Q455" s="9">
        <v>51.765070000000009</v>
      </c>
      <c r="R455">
        <f t="shared" si="39"/>
        <v>3.4786127040000006</v>
      </c>
      <c r="T455">
        <v>7.01598393574297E-3</v>
      </c>
      <c r="U455">
        <v>2007</v>
      </c>
      <c r="V455">
        <v>0.58232666666666655</v>
      </c>
      <c r="W455">
        <v>3.4786127040000006</v>
      </c>
    </row>
    <row r="456" spans="1:23" x14ac:dyDescent="0.2">
      <c r="A456" t="s">
        <v>143</v>
      </c>
      <c r="B456" t="s">
        <v>179</v>
      </c>
      <c r="C456">
        <v>1980</v>
      </c>
      <c r="D456">
        <v>1</v>
      </c>
      <c r="E456">
        <v>5</v>
      </c>
      <c r="F456">
        <v>49.85</v>
      </c>
      <c r="J456">
        <v>2007</v>
      </c>
      <c r="K456">
        <v>1</v>
      </c>
      <c r="L456">
        <v>5</v>
      </c>
      <c r="M456">
        <v>0.63292999999999999</v>
      </c>
      <c r="N456">
        <v>83</v>
      </c>
      <c r="O456">
        <v>2.0234000000000001</v>
      </c>
      <c r="P456">
        <f t="shared" si="38"/>
        <v>7.6256626506024097E-3</v>
      </c>
      <c r="Q456" s="9">
        <v>38.660264999999995</v>
      </c>
      <c r="R456">
        <f t="shared" si="39"/>
        <v>2.5979698079999998</v>
      </c>
      <c r="T456">
        <v>7.6256626506024097E-3</v>
      </c>
      <c r="U456">
        <v>2007</v>
      </c>
      <c r="V456">
        <v>0.63292999999999999</v>
      </c>
      <c r="W456">
        <v>2.5979698079999998</v>
      </c>
    </row>
    <row r="457" spans="1:23" x14ac:dyDescent="0.2">
      <c r="A457" t="s">
        <v>143</v>
      </c>
      <c r="B457" t="s">
        <v>179</v>
      </c>
      <c r="C457">
        <v>1980</v>
      </c>
      <c r="D457">
        <v>1</v>
      </c>
      <c r="E457">
        <v>6</v>
      </c>
      <c r="F457">
        <v>58.32</v>
      </c>
      <c r="J457">
        <v>2007</v>
      </c>
      <c r="K457">
        <v>1</v>
      </c>
      <c r="L457">
        <v>6</v>
      </c>
      <c r="M457">
        <v>0.63024666666666673</v>
      </c>
      <c r="N457">
        <v>83</v>
      </c>
      <c r="O457" s="135" t="s">
        <v>17</v>
      </c>
      <c r="P457">
        <f t="shared" si="38"/>
        <v>7.5933333333333339E-3</v>
      </c>
      <c r="Q457" s="9">
        <v>42.352578333333341</v>
      </c>
      <c r="R457">
        <f t="shared" si="39"/>
        <v>2.8460932640000012</v>
      </c>
      <c r="T457">
        <v>7.5933333333333339E-3</v>
      </c>
      <c r="U457">
        <v>2007</v>
      </c>
      <c r="V457">
        <v>0.63024666666666673</v>
      </c>
      <c r="W457">
        <v>2.8460932640000012</v>
      </c>
    </row>
    <row r="458" spans="1:23" x14ac:dyDescent="0.2">
      <c r="A458" t="s">
        <v>143</v>
      </c>
      <c r="B458" t="s">
        <v>179</v>
      </c>
      <c r="C458">
        <v>1980</v>
      </c>
      <c r="D458">
        <v>1</v>
      </c>
      <c r="E458">
        <v>7</v>
      </c>
      <c r="F458">
        <v>52.15</v>
      </c>
      <c r="J458">
        <v>2007</v>
      </c>
      <c r="K458">
        <v>1</v>
      </c>
      <c r="L458">
        <v>7</v>
      </c>
      <c r="M458">
        <v>0.64963666666666675</v>
      </c>
      <c r="N458">
        <v>83</v>
      </c>
      <c r="O458">
        <v>2.3559999999999999</v>
      </c>
      <c r="P458">
        <f t="shared" si="38"/>
        <v>7.8269477911646589E-3</v>
      </c>
      <c r="Q458" s="9">
        <v>50.311403333333331</v>
      </c>
      <c r="R458">
        <f t="shared" si="39"/>
        <v>3.3809263039999999</v>
      </c>
      <c r="T458">
        <v>7.8269477911646589E-3</v>
      </c>
      <c r="U458">
        <v>2007</v>
      </c>
      <c r="V458">
        <v>0.64963666666666675</v>
      </c>
      <c r="W458">
        <v>3.3809263039999999</v>
      </c>
    </row>
    <row r="459" spans="1:23" x14ac:dyDescent="0.2">
      <c r="A459" t="s">
        <v>143</v>
      </c>
      <c r="B459" t="s">
        <v>179</v>
      </c>
      <c r="C459">
        <v>1980</v>
      </c>
      <c r="D459">
        <v>1</v>
      </c>
      <c r="E459">
        <v>8</v>
      </c>
      <c r="F459">
        <v>43.08</v>
      </c>
      <c r="J459">
        <v>2007</v>
      </c>
      <c r="K459">
        <v>1</v>
      </c>
      <c r="L459">
        <v>8</v>
      </c>
      <c r="M459" t="s">
        <v>17</v>
      </c>
      <c r="N459" t="s">
        <v>17</v>
      </c>
      <c r="O459" t="s">
        <v>17</v>
      </c>
      <c r="P459" t="s">
        <v>17</v>
      </c>
      <c r="Q459" t="s">
        <v>17</v>
      </c>
      <c r="R459" t="s">
        <v>17</v>
      </c>
      <c r="U459">
        <v>2007</v>
      </c>
    </row>
    <row r="460" spans="1:23" x14ac:dyDescent="0.2">
      <c r="A460" t="s">
        <v>143</v>
      </c>
      <c r="B460" t="s">
        <v>179</v>
      </c>
      <c r="C460">
        <v>1980</v>
      </c>
      <c r="D460">
        <v>1</v>
      </c>
      <c r="E460">
        <v>9</v>
      </c>
      <c r="F460">
        <v>42.59</v>
      </c>
      <c r="J460">
        <v>2007</v>
      </c>
      <c r="K460">
        <v>1</v>
      </c>
      <c r="L460">
        <v>9</v>
      </c>
      <c r="M460" t="s">
        <v>17</v>
      </c>
      <c r="N460" t="s">
        <v>17</v>
      </c>
      <c r="O460" t="s">
        <v>17</v>
      </c>
      <c r="P460" t="s">
        <v>17</v>
      </c>
      <c r="Q460" t="s">
        <v>17</v>
      </c>
      <c r="R460" t="s">
        <v>17</v>
      </c>
      <c r="U460">
        <v>2007</v>
      </c>
    </row>
    <row r="461" spans="1:23" x14ac:dyDescent="0.2">
      <c r="A461" t="s">
        <v>143</v>
      </c>
      <c r="B461" t="s">
        <v>179</v>
      </c>
      <c r="C461">
        <v>1980</v>
      </c>
      <c r="D461">
        <v>1</v>
      </c>
      <c r="E461">
        <v>10</v>
      </c>
      <c r="F461">
        <v>45.86</v>
      </c>
      <c r="J461">
        <v>2007</v>
      </c>
      <c r="K461">
        <v>1</v>
      </c>
      <c r="L461">
        <v>10</v>
      </c>
      <c r="M461" t="s">
        <v>17</v>
      </c>
      <c r="N461" t="s">
        <v>17</v>
      </c>
      <c r="O461" t="s">
        <v>17</v>
      </c>
      <c r="P461" t="s">
        <v>17</v>
      </c>
      <c r="Q461" t="s">
        <v>17</v>
      </c>
      <c r="R461" t="s">
        <v>17</v>
      </c>
      <c r="U461">
        <v>2007</v>
      </c>
    </row>
    <row r="462" spans="1:23" x14ac:dyDescent="0.2">
      <c r="A462" t="s">
        <v>143</v>
      </c>
      <c r="B462" t="s">
        <v>179</v>
      </c>
      <c r="C462">
        <v>1980</v>
      </c>
      <c r="D462">
        <v>1</v>
      </c>
      <c r="E462">
        <v>11</v>
      </c>
      <c r="F462">
        <v>53.6</v>
      </c>
      <c r="J462">
        <v>2007</v>
      </c>
      <c r="K462">
        <v>1</v>
      </c>
      <c r="L462">
        <v>11</v>
      </c>
      <c r="M462" t="s">
        <v>17</v>
      </c>
      <c r="N462" t="s">
        <v>17</v>
      </c>
      <c r="O462" t="s">
        <v>17</v>
      </c>
      <c r="P462" t="s">
        <v>17</v>
      </c>
      <c r="Q462" t="s">
        <v>17</v>
      </c>
      <c r="R462" t="s">
        <v>17</v>
      </c>
      <c r="U462">
        <v>2007</v>
      </c>
    </row>
    <row r="463" spans="1:23" x14ac:dyDescent="0.2">
      <c r="A463" t="s">
        <v>143</v>
      </c>
      <c r="B463" t="s">
        <v>179</v>
      </c>
      <c r="C463">
        <v>1980</v>
      </c>
      <c r="D463">
        <v>1</v>
      </c>
      <c r="E463">
        <v>12</v>
      </c>
      <c r="F463">
        <v>52.88</v>
      </c>
      <c r="J463">
        <v>2007</v>
      </c>
      <c r="K463">
        <v>1</v>
      </c>
      <c r="L463">
        <v>12</v>
      </c>
      <c r="M463" t="s">
        <v>17</v>
      </c>
      <c r="N463" t="s">
        <v>17</v>
      </c>
      <c r="O463" t="s">
        <v>17</v>
      </c>
      <c r="P463" t="s">
        <v>17</v>
      </c>
      <c r="Q463" t="s">
        <v>17</v>
      </c>
      <c r="R463" t="s">
        <v>17</v>
      </c>
      <c r="U463">
        <v>2007</v>
      </c>
    </row>
    <row r="464" spans="1:23" x14ac:dyDescent="0.2">
      <c r="A464" t="s">
        <v>143</v>
      </c>
      <c r="B464" t="s">
        <v>179</v>
      </c>
      <c r="C464">
        <v>1980</v>
      </c>
      <c r="D464">
        <v>1</v>
      </c>
      <c r="E464">
        <v>13</v>
      </c>
      <c r="F464">
        <v>69.33</v>
      </c>
      <c r="J464">
        <v>2007</v>
      </c>
      <c r="K464">
        <v>1</v>
      </c>
      <c r="L464">
        <v>13</v>
      </c>
      <c r="M464" t="s">
        <v>17</v>
      </c>
      <c r="N464" t="s">
        <v>17</v>
      </c>
      <c r="O464" t="s">
        <v>17</v>
      </c>
      <c r="P464" t="s">
        <v>17</v>
      </c>
      <c r="Q464" t="s">
        <v>17</v>
      </c>
      <c r="R464" t="s">
        <v>17</v>
      </c>
      <c r="U464">
        <v>2007</v>
      </c>
    </row>
    <row r="465" spans="1:23" x14ac:dyDescent="0.2">
      <c r="A465" t="s">
        <v>143</v>
      </c>
      <c r="B465" t="s">
        <v>179</v>
      </c>
      <c r="C465">
        <v>1980</v>
      </c>
      <c r="D465">
        <v>1</v>
      </c>
      <c r="E465">
        <v>14</v>
      </c>
      <c r="F465">
        <v>55.78</v>
      </c>
      <c r="J465">
        <v>2007</v>
      </c>
      <c r="K465">
        <v>1</v>
      </c>
      <c r="L465">
        <v>14</v>
      </c>
      <c r="M465" t="s">
        <v>17</v>
      </c>
      <c r="N465" t="s">
        <v>17</v>
      </c>
      <c r="O465" t="s">
        <v>17</v>
      </c>
      <c r="P465" t="s">
        <v>17</v>
      </c>
      <c r="Q465" t="s">
        <v>17</v>
      </c>
      <c r="R465" t="s">
        <v>17</v>
      </c>
      <c r="U465">
        <v>2007</v>
      </c>
    </row>
    <row r="466" spans="1:23" x14ac:dyDescent="0.2">
      <c r="A466" t="s">
        <v>143</v>
      </c>
      <c r="B466" t="s">
        <v>179</v>
      </c>
      <c r="C466">
        <v>1980</v>
      </c>
      <c r="D466">
        <v>2</v>
      </c>
      <c r="E466">
        <v>1</v>
      </c>
      <c r="F466">
        <v>15.97</v>
      </c>
      <c r="J466">
        <v>2007</v>
      </c>
      <c r="K466">
        <v>2</v>
      </c>
      <c r="L466">
        <v>1</v>
      </c>
      <c r="M466">
        <v>0.44336999999999999</v>
      </c>
      <c r="N466">
        <v>83</v>
      </c>
      <c r="O466">
        <v>1.9168000000000001</v>
      </c>
      <c r="P466">
        <f t="shared" ref="P466:P472" si="40">M466/N466</f>
        <v>5.3418072289156621E-3</v>
      </c>
      <c r="Q466" s="9">
        <v>30.556073333333337</v>
      </c>
      <c r="R466">
        <f>Q466*60*1.12/1000</f>
        <v>2.0533681280000007</v>
      </c>
      <c r="T466">
        <v>5.3418072289156621E-3</v>
      </c>
      <c r="U466">
        <v>2007</v>
      </c>
      <c r="V466">
        <v>0.44336999999999999</v>
      </c>
      <c r="W466">
        <v>2.0533681280000007</v>
      </c>
    </row>
    <row r="467" spans="1:23" x14ac:dyDescent="0.2">
      <c r="A467" t="s">
        <v>143</v>
      </c>
      <c r="B467" t="s">
        <v>179</v>
      </c>
      <c r="C467">
        <v>1980</v>
      </c>
      <c r="D467">
        <v>2</v>
      </c>
      <c r="E467">
        <v>2</v>
      </c>
      <c r="F467">
        <v>22.63</v>
      </c>
      <c r="J467">
        <v>2007</v>
      </c>
      <c r="K467">
        <v>2</v>
      </c>
      <c r="L467">
        <v>2</v>
      </c>
      <c r="M467">
        <v>0.54884666666666659</v>
      </c>
      <c r="N467">
        <v>83</v>
      </c>
      <c r="O467">
        <v>1.8384</v>
      </c>
      <c r="P467">
        <f t="shared" si="40"/>
        <v>6.612610441767067E-3</v>
      </c>
      <c r="Q467" s="9">
        <v>45.906793333333333</v>
      </c>
      <c r="R467">
        <f>Q467*60*1.12/1000</f>
        <v>3.0849365120000001</v>
      </c>
      <c r="T467">
        <v>6.612610441767067E-3</v>
      </c>
      <c r="U467">
        <v>2007</v>
      </c>
      <c r="V467">
        <v>0.54884666666666659</v>
      </c>
      <c r="W467">
        <v>3.0849365120000001</v>
      </c>
    </row>
    <row r="468" spans="1:23" x14ac:dyDescent="0.2">
      <c r="A468" t="s">
        <v>143</v>
      </c>
      <c r="B468" t="s">
        <v>179</v>
      </c>
      <c r="C468">
        <v>1980</v>
      </c>
      <c r="D468">
        <v>2</v>
      </c>
      <c r="E468">
        <v>3</v>
      </c>
      <c r="F468">
        <v>27.47</v>
      </c>
      <c r="J468">
        <v>2007</v>
      </c>
      <c r="K468">
        <v>2</v>
      </c>
      <c r="L468">
        <v>3</v>
      </c>
      <c r="M468">
        <v>0.55838333333333334</v>
      </c>
      <c r="N468">
        <v>83</v>
      </c>
      <c r="O468">
        <v>1.8774999999999999</v>
      </c>
      <c r="P468">
        <f t="shared" si="40"/>
        <v>6.727510040160643E-3</v>
      </c>
      <c r="Q468" s="9">
        <v>43.34834</v>
      </c>
      <c r="R468">
        <f>Q468*60*1.12/1000</f>
        <v>2.9130084480000003</v>
      </c>
      <c r="T468">
        <v>6.727510040160643E-3</v>
      </c>
      <c r="U468">
        <v>2007</v>
      </c>
      <c r="V468">
        <v>0.55838333333333334</v>
      </c>
      <c r="W468">
        <v>2.9130084480000003</v>
      </c>
    </row>
    <row r="469" spans="1:23" x14ac:dyDescent="0.2">
      <c r="A469" t="s">
        <v>143</v>
      </c>
      <c r="B469" t="s">
        <v>179</v>
      </c>
      <c r="C469">
        <v>1980</v>
      </c>
      <c r="D469">
        <v>2</v>
      </c>
      <c r="E469">
        <v>4</v>
      </c>
      <c r="F469">
        <v>41.26</v>
      </c>
      <c r="J469">
        <v>2007</v>
      </c>
      <c r="K469">
        <v>2</v>
      </c>
      <c r="L469">
        <v>4</v>
      </c>
      <c r="M469">
        <v>0.63960000000000006</v>
      </c>
      <c r="N469">
        <v>83</v>
      </c>
      <c r="O469">
        <v>1.9233</v>
      </c>
      <c r="P469">
        <f t="shared" si="40"/>
        <v>7.7060240963855425E-3</v>
      </c>
      <c r="Q469" s="9">
        <v>56.031581666666661</v>
      </c>
      <c r="R469">
        <f>Q469*60*1.12/1000</f>
        <v>3.7653222880000001</v>
      </c>
      <c r="T469">
        <v>7.7060240963855425E-3</v>
      </c>
      <c r="U469">
        <v>2007</v>
      </c>
      <c r="V469">
        <v>0.63960000000000006</v>
      </c>
      <c r="W469">
        <v>3.7653222880000001</v>
      </c>
    </row>
    <row r="470" spans="1:23" x14ac:dyDescent="0.2">
      <c r="A470" t="s">
        <v>143</v>
      </c>
      <c r="B470" t="s">
        <v>179</v>
      </c>
      <c r="C470">
        <v>1980</v>
      </c>
      <c r="D470">
        <v>2</v>
      </c>
      <c r="E470">
        <v>5</v>
      </c>
      <c r="F470">
        <v>53.48</v>
      </c>
      <c r="J470">
        <v>2007</v>
      </c>
      <c r="K470">
        <v>2</v>
      </c>
      <c r="L470">
        <v>5</v>
      </c>
      <c r="M470">
        <v>0.65969666666666671</v>
      </c>
      <c r="N470">
        <v>83</v>
      </c>
      <c r="O470">
        <v>2.5339999999999998</v>
      </c>
      <c r="P470">
        <f t="shared" si="40"/>
        <v>7.9481526104417683E-3</v>
      </c>
      <c r="Q470" s="9">
        <v>62.253275000000009</v>
      </c>
      <c r="R470">
        <f>Q470*60*1.12/1000</f>
        <v>4.1834200800000012</v>
      </c>
      <c r="T470">
        <v>7.9481526104417683E-3</v>
      </c>
      <c r="U470">
        <v>2007</v>
      </c>
      <c r="V470">
        <v>0.65969666666666671</v>
      </c>
      <c r="W470">
        <v>4.1834200800000012</v>
      </c>
    </row>
    <row r="471" spans="1:23" x14ac:dyDescent="0.2">
      <c r="A471" t="s">
        <v>143</v>
      </c>
      <c r="B471" t="s">
        <v>179</v>
      </c>
      <c r="C471">
        <v>1980</v>
      </c>
      <c r="D471">
        <v>2</v>
      </c>
      <c r="E471">
        <v>6</v>
      </c>
      <c r="F471">
        <v>54.33</v>
      </c>
      <c r="J471">
        <v>2007</v>
      </c>
      <c r="K471">
        <v>2</v>
      </c>
      <c r="L471">
        <v>6</v>
      </c>
      <c r="M471">
        <v>0.66448333333333343</v>
      </c>
      <c r="N471">
        <v>83</v>
      </c>
      <c r="O471">
        <v>2.4943</v>
      </c>
      <c r="P471">
        <f t="shared" si="40"/>
        <v>8.0058232931726914E-3</v>
      </c>
      <c r="Q471" s="135" t="s">
        <v>17</v>
      </c>
      <c r="R471" s="135" t="s">
        <v>17</v>
      </c>
      <c r="S471" s="135"/>
      <c r="T471">
        <v>8.0058232931726914E-3</v>
      </c>
      <c r="U471">
        <v>2007</v>
      </c>
      <c r="V471">
        <v>0.66448333333333343</v>
      </c>
    </row>
    <row r="472" spans="1:23" x14ac:dyDescent="0.2">
      <c r="A472" t="s">
        <v>143</v>
      </c>
      <c r="B472" t="s">
        <v>179</v>
      </c>
      <c r="C472">
        <v>1980</v>
      </c>
      <c r="D472">
        <v>2</v>
      </c>
      <c r="E472">
        <v>7</v>
      </c>
      <c r="F472">
        <v>56.63</v>
      </c>
      <c r="J472">
        <v>2007</v>
      </c>
      <c r="K472">
        <v>2</v>
      </c>
      <c r="L472">
        <v>7</v>
      </c>
      <c r="M472">
        <v>0.69967666666666661</v>
      </c>
      <c r="N472">
        <v>83</v>
      </c>
      <c r="O472">
        <v>2.4049</v>
      </c>
      <c r="P472">
        <f t="shared" si="40"/>
        <v>8.4298393574297175E-3</v>
      </c>
      <c r="Q472" s="135" t="s">
        <v>17</v>
      </c>
      <c r="R472" s="135" t="s">
        <v>17</v>
      </c>
      <c r="S472" s="135"/>
      <c r="T472">
        <v>8.4298393574297175E-3</v>
      </c>
      <c r="U472">
        <v>2007</v>
      </c>
      <c r="V472">
        <v>0.69967666666666661</v>
      </c>
    </row>
    <row r="473" spans="1:23" x14ac:dyDescent="0.2">
      <c r="A473" t="s">
        <v>143</v>
      </c>
      <c r="B473" t="s">
        <v>179</v>
      </c>
      <c r="C473">
        <v>1980</v>
      </c>
      <c r="D473">
        <v>2</v>
      </c>
      <c r="E473">
        <v>8</v>
      </c>
      <c r="F473">
        <v>45.5</v>
      </c>
      <c r="J473">
        <v>2007</v>
      </c>
      <c r="K473">
        <v>2</v>
      </c>
      <c r="L473">
        <v>8</v>
      </c>
      <c r="M473" t="s">
        <v>17</v>
      </c>
      <c r="N473" t="s">
        <v>17</v>
      </c>
      <c r="O473" t="s">
        <v>17</v>
      </c>
      <c r="P473" t="s">
        <v>17</v>
      </c>
      <c r="Q473" t="s">
        <v>17</v>
      </c>
      <c r="R473" t="s">
        <v>17</v>
      </c>
      <c r="U473">
        <v>2007</v>
      </c>
    </row>
    <row r="474" spans="1:23" x14ac:dyDescent="0.2">
      <c r="A474" t="s">
        <v>143</v>
      </c>
      <c r="B474" t="s">
        <v>179</v>
      </c>
      <c r="C474">
        <v>1980</v>
      </c>
      <c r="D474">
        <v>2</v>
      </c>
      <c r="E474">
        <v>9</v>
      </c>
      <c r="F474">
        <v>48.76</v>
      </c>
      <c r="J474">
        <v>2007</v>
      </c>
      <c r="K474">
        <v>2</v>
      </c>
      <c r="L474">
        <v>9</v>
      </c>
      <c r="M474" t="s">
        <v>17</v>
      </c>
      <c r="N474" t="s">
        <v>17</v>
      </c>
      <c r="O474" t="s">
        <v>17</v>
      </c>
      <c r="P474" t="s">
        <v>17</v>
      </c>
      <c r="Q474" t="s">
        <v>17</v>
      </c>
      <c r="R474" t="s">
        <v>17</v>
      </c>
      <c r="U474">
        <v>2007</v>
      </c>
    </row>
    <row r="475" spans="1:23" x14ac:dyDescent="0.2">
      <c r="A475" t="s">
        <v>143</v>
      </c>
      <c r="B475" t="s">
        <v>179</v>
      </c>
      <c r="C475">
        <v>1980</v>
      </c>
      <c r="D475">
        <v>2</v>
      </c>
      <c r="E475">
        <v>10</v>
      </c>
      <c r="F475">
        <v>53</v>
      </c>
      <c r="J475">
        <v>2007</v>
      </c>
      <c r="K475">
        <v>2</v>
      </c>
      <c r="L475">
        <v>10</v>
      </c>
      <c r="M475" t="s">
        <v>17</v>
      </c>
      <c r="N475" t="s">
        <v>17</v>
      </c>
      <c r="O475" t="s">
        <v>17</v>
      </c>
      <c r="P475" t="s">
        <v>17</v>
      </c>
      <c r="Q475" t="s">
        <v>17</v>
      </c>
      <c r="R475" t="s">
        <v>17</v>
      </c>
      <c r="U475">
        <v>2007</v>
      </c>
    </row>
    <row r="476" spans="1:23" x14ac:dyDescent="0.2">
      <c r="A476" t="s">
        <v>143</v>
      </c>
      <c r="B476" t="s">
        <v>179</v>
      </c>
      <c r="C476">
        <v>1980</v>
      </c>
      <c r="D476">
        <v>2</v>
      </c>
      <c r="E476">
        <v>11</v>
      </c>
      <c r="F476">
        <v>51.18</v>
      </c>
      <c r="J476">
        <v>2007</v>
      </c>
      <c r="K476">
        <v>2</v>
      </c>
      <c r="L476">
        <v>11</v>
      </c>
      <c r="M476" t="s">
        <v>17</v>
      </c>
      <c r="N476" t="s">
        <v>17</v>
      </c>
      <c r="O476" t="s">
        <v>17</v>
      </c>
      <c r="P476" t="s">
        <v>17</v>
      </c>
      <c r="Q476" t="s">
        <v>17</v>
      </c>
      <c r="R476" t="s">
        <v>17</v>
      </c>
      <c r="U476">
        <v>2007</v>
      </c>
    </row>
    <row r="477" spans="1:23" x14ac:dyDescent="0.2">
      <c r="A477" t="s">
        <v>143</v>
      </c>
      <c r="B477" t="s">
        <v>179</v>
      </c>
      <c r="C477">
        <v>1980</v>
      </c>
      <c r="D477">
        <v>2</v>
      </c>
      <c r="E477">
        <v>12</v>
      </c>
      <c r="F477">
        <v>49.85</v>
      </c>
      <c r="J477">
        <v>2007</v>
      </c>
      <c r="K477">
        <v>2</v>
      </c>
      <c r="L477">
        <v>12</v>
      </c>
      <c r="M477" t="s">
        <v>17</v>
      </c>
      <c r="N477" t="s">
        <v>17</v>
      </c>
      <c r="O477" t="s">
        <v>17</v>
      </c>
      <c r="P477" t="s">
        <v>17</v>
      </c>
      <c r="Q477" t="s">
        <v>17</v>
      </c>
      <c r="R477" t="s">
        <v>17</v>
      </c>
      <c r="U477">
        <v>2007</v>
      </c>
    </row>
    <row r="478" spans="1:23" x14ac:dyDescent="0.2">
      <c r="A478" t="s">
        <v>143</v>
      </c>
      <c r="B478" t="s">
        <v>179</v>
      </c>
      <c r="C478">
        <v>1980</v>
      </c>
      <c r="D478">
        <v>2</v>
      </c>
      <c r="E478">
        <v>13</v>
      </c>
      <c r="F478">
        <v>51.42</v>
      </c>
      <c r="J478">
        <v>2007</v>
      </c>
      <c r="K478">
        <v>2</v>
      </c>
      <c r="L478">
        <v>13</v>
      </c>
      <c r="M478" t="s">
        <v>17</v>
      </c>
      <c r="N478" t="s">
        <v>17</v>
      </c>
      <c r="O478" t="s">
        <v>17</v>
      </c>
      <c r="P478" t="s">
        <v>17</v>
      </c>
      <c r="Q478" t="s">
        <v>17</v>
      </c>
      <c r="R478" t="s">
        <v>17</v>
      </c>
      <c r="U478">
        <v>2007</v>
      </c>
    </row>
    <row r="479" spans="1:23" x14ac:dyDescent="0.2">
      <c r="A479" t="s">
        <v>143</v>
      </c>
      <c r="B479" t="s">
        <v>179</v>
      </c>
      <c r="C479">
        <v>1980</v>
      </c>
      <c r="D479">
        <v>2</v>
      </c>
      <c r="E479">
        <v>14</v>
      </c>
      <c r="F479">
        <v>52.88</v>
      </c>
      <c r="J479">
        <v>2007</v>
      </c>
      <c r="K479">
        <v>2</v>
      </c>
      <c r="L479">
        <v>14</v>
      </c>
      <c r="M479" t="s">
        <v>17</v>
      </c>
      <c r="N479" t="s">
        <v>17</v>
      </c>
      <c r="O479" t="s">
        <v>17</v>
      </c>
      <c r="P479" t="s">
        <v>17</v>
      </c>
      <c r="Q479" t="s">
        <v>17</v>
      </c>
      <c r="R479" t="s">
        <v>17</v>
      </c>
      <c r="U479">
        <v>2007</v>
      </c>
    </row>
    <row r="480" spans="1:23" x14ac:dyDescent="0.2">
      <c r="A480" t="s">
        <v>143</v>
      </c>
      <c r="B480" t="s">
        <v>179</v>
      </c>
      <c r="C480">
        <v>1980</v>
      </c>
      <c r="D480">
        <v>3</v>
      </c>
      <c r="E480">
        <v>1</v>
      </c>
      <c r="F480">
        <v>21.66</v>
      </c>
      <c r="J480">
        <v>2007</v>
      </c>
      <c r="K480">
        <v>3</v>
      </c>
      <c r="L480">
        <v>1</v>
      </c>
      <c r="M480">
        <v>0.52921666666666667</v>
      </c>
      <c r="N480">
        <v>83</v>
      </c>
      <c r="O480">
        <v>1.8542000000000001</v>
      </c>
      <c r="P480">
        <f t="shared" ref="P480:P486" si="41">M480/N480</f>
        <v>6.3761044176706824E-3</v>
      </c>
      <c r="Q480" s="9">
        <v>45.114545000000014</v>
      </c>
      <c r="R480">
        <f>Q480*60*1.12/1000</f>
        <v>3.0316974240000012</v>
      </c>
      <c r="T480">
        <v>6.3761044176706824E-3</v>
      </c>
      <c r="U480">
        <v>2007</v>
      </c>
      <c r="V480">
        <v>0.52921666666666667</v>
      </c>
      <c r="W480">
        <v>3.0316974240000012</v>
      </c>
    </row>
    <row r="481" spans="1:23" x14ac:dyDescent="0.2">
      <c r="A481" t="s">
        <v>143</v>
      </c>
      <c r="B481" t="s">
        <v>179</v>
      </c>
      <c r="C481">
        <v>1980</v>
      </c>
      <c r="D481">
        <v>3</v>
      </c>
      <c r="E481">
        <v>2</v>
      </c>
      <c r="F481">
        <v>22.87</v>
      </c>
      <c r="J481">
        <v>2007</v>
      </c>
      <c r="K481">
        <v>3</v>
      </c>
      <c r="L481">
        <v>2</v>
      </c>
      <c r="M481">
        <v>0.5196466666666667</v>
      </c>
      <c r="N481">
        <v>83</v>
      </c>
      <c r="O481" s="135" t="s">
        <v>370</v>
      </c>
      <c r="P481">
        <f t="shared" si="41"/>
        <v>6.2608032128514063E-3</v>
      </c>
      <c r="Q481" s="9">
        <v>39.030949999999997</v>
      </c>
      <c r="R481">
        <f>Q481*60*1.12/1000</f>
        <v>2.62287984</v>
      </c>
      <c r="T481">
        <v>6.2608032128514063E-3</v>
      </c>
      <c r="U481">
        <v>2007</v>
      </c>
      <c r="V481">
        <v>0.5196466666666667</v>
      </c>
      <c r="W481">
        <v>2.62287984</v>
      </c>
    </row>
    <row r="482" spans="1:23" x14ac:dyDescent="0.2">
      <c r="A482" t="s">
        <v>143</v>
      </c>
      <c r="B482" t="s">
        <v>179</v>
      </c>
      <c r="C482">
        <v>1980</v>
      </c>
      <c r="D482">
        <v>3</v>
      </c>
      <c r="E482">
        <v>3</v>
      </c>
      <c r="F482">
        <v>27.95</v>
      </c>
      <c r="J482">
        <v>2007</v>
      </c>
      <c r="K482">
        <v>3</v>
      </c>
      <c r="L482">
        <v>3</v>
      </c>
      <c r="M482">
        <v>0.65753000000000006</v>
      </c>
      <c r="N482">
        <v>83</v>
      </c>
      <c r="O482">
        <v>1.9836</v>
      </c>
      <c r="P482">
        <f t="shared" si="41"/>
        <v>7.9220481927710848E-3</v>
      </c>
      <c r="Q482" s="9">
        <v>41.712965000000011</v>
      </c>
      <c r="R482">
        <f>Q482*60*1.12/1000</f>
        <v>2.8031112480000004</v>
      </c>
      <c r="T482">
        <v>7.9220481927710848E-3</v>
      </c>
      <c r="U482">
        <v>2007</v>
      </c>
      <c r="V482">
        <v>0.65753000000000006</v>
      </c>
      <c r="W482">
        <v>2.8031112480000004</v>
      </c>
    </row>
    <row r="483" spans="1:23" x14ac:dyDescent="0.2">
      <c r="A483" t="s">
        <v>143</v>
      </c>
      <c r="B483" t="s">
        <v>179</v>
      </c>
      <c r="C483">
        <v>1980</v>
      </c>
      <c r="D483">
        <v>3</v>
      </c>
      <c r="E483">
        <v>4</v>
      </c>
      <c r="F483">
        <v>36.78</v>
      </c>
      <c r="J483">
        <v>2007</v>
      </c>
      <c r="K483">
        <v>3</v>
      </c>
      <c r="L483">
        <v>4</v>
      </c>
      <c r="M483">
        <v>0.66180000000000005</v>
      </c>
      <c r="N483">
        <v>83</v>
      </c>
      <c r="O483">
        <v>2.1753999999999998</v>
      </c>
      <c r="P483">
        <f t="shared" si="41"/>
        <v>7.9734939759036148E-3</v>
      </c>
      <c r="Q483" s="9">
        <v>46.51733333333334</v>
      </c>
      <c r="R483">
        <f>Q483*60*1.12/1000</f>
        <v>3.1259648000000007</v>
      </c>
      <c r="T483">
        <v>7.9734939759036148E-3</v>
      </c>
      <c r="U483">
        <v>2007</v>
      </c>
      <c r="V483">
        <v>0.66180000000000005</v>
      </c>
      <c r="W483">
        <v>3.1259648000000007</v>
      </c>
    </row>
    <row r="484" spans="1:23" x14ac:dyDescent="0.2">
      <c r="A484" t="s">
        <v>143</v>
      </c>
      <c r="B484" t="s">
        <v>179</v>
      </c>
      <c r="C484">
        <v>1980</v>
      </c>
      <c r="D484">
        <v>3</v>
      </c>
      <c r="E484">
        <v>5</v>
      </c>
      <c r="F484">
        <v>51.79</v>
      </c>
      <c r="J484">
        <v>2007</v>
      </c>
      <c r="K484">
        <v>3</v>
      </c>
      <c r="L484">
        <v>5</v>
      </c>
      <c r="M484">
        <v>0.68074333333333337</v>
      </c>
      <c r="N484">
        <v>83</v>
      </c>
      <c r="O484">
        <v>2.2587000000000002</v>
      </c>
      <c r="P484">
        <f t="shared" si="41"/>
        <v>8.2017269076305223E-3</v>
      </c>
      <c r="Q484" s="9">
        <v>38.871046666666658</v>
      </c>
      <c r="R484">
        <f>Q484*60*1.12/1000</f>
        <v>2.6121343359999996</v>
      </c>
      <c r="T484">
        <v>8.2017269076305223E-3</v>
      </c>
      <c r="U484">
        <v>2007</v>
      </c>
      <c r="V484">
        <v>0.68074333333333337</v>
      </c>
      <c r="W484">
        <v>2.6121343359999996</v>
      </c>
    </row>
    <row r="485" spans="1:23" x14ac:dyDescent="0.2">
      <c r="A485" t="s">
        <v>143</v>
      </c>
      <c r="B485" t="s">
        <v>179</v>
      </c>
      <c r="C485">
        <v>1980</v>
      </c>
      <c r="D485">
        <v>3</v>
      </c>
      <c r="E485">
        <v>6</v>
      </c>
      <c r="F485">
        <v>71.03</v>
      </c>
      <c r="J485">
        <v>2007</v>
      </c>
      <c r="K485">
        <v>3</v>
      </c>
      <c r="L485">
        <v>6</v>
      </c>
      <c r="M485">
        <v>0.64285666666666663</v>
      </c>
      <c r="N485">
        <v>83</v>
      </c>
      <c r="O485" s="135" t="s">
        <v>17</v>
      </c>
      <c r="P485">
        <f t="shared" si="41"/>
        <v>7.7452610441767064E-3</v>
      </c>
      <c r="Q485" s="135" t="s">
        <v>17</v>
      </c>
      <c r="R485" s="135" t="s">
        <v>17</v>
      </c>
      <c r="S485" s="135"/>
      <c r="T485">
        <v>7.7452610441767064E-3</v>
      </c>
      <c r="U485">
        <v>2007</v>
      </c>
      <c r="V485">
        <v>0.64285666666666663</v>
      </c>
    </row>
    <row r="486" spans="1:23" x14ac:dyDescent="0.2">
      <c r="A486" t="s">
        <v>143</v>
      </c>
      <c r="B486" t="s">
        <v>179</v>
      </c>
      <c r="C486">
        <v>1980</v>
      </c>
      <c r="D486">
        <v>3</v>
      </c>
      <c r="E486">
        <v>7</v>
      </c>
      <c r="F486">
        <v>57.84</v>
      </c>
      <c r="J486">
        <v>2007</v>
      </c>
      <c r="K486">
        <v>3</v>
      </c>
      <c r="L486">
        <v>7</v>
      </c>
      <c r="M486">
        <v>0.67655999999999994</v>
      </c>
      <c r="N486">
        <v>83</v>
      </c>
      <c r="O486" s="135">
        <v>2.39</v>
      </c>
      <c r="P486">
        <f t="shared" si="41"/>
        <v>8.151325301204819E-3</v>
      </c>
      <c r="Q486" s="135" t="s">
        <v>17</v>
      </c>
      <c r="R486" s="135" t="s">
        <v>17</v>
      </c>
      <c r="S486" s="135"/>
      <c r="T486">
        <v>8.151325301204819E-3</v>
      </c>
      <c r="U486">
        <v>2007</v>
      </c>
      <c r="V486">
        <v>0.67655999999999994</v>
      </c>
    </row>
    <row r="487" spans="1:23" x14ac:dyDescent="0.2">
      <c r="A487" t="s">
        <v>143</v>
      </c>
      <c r="B487" t="s">
        <v>179</v>
      </c>
      <c r="C487">
        <v>1980</v>
      </c>
      <c r="D487">
        <v>3</v>
      </c>
      <c r="E487">
        <v>8</v>
      </c>
      <c r="F487">
        <v>40.78</v>
      </c>
      <c r="J487">
        <v>2007</v>
      </c>
      <c r="K487">
        <v>3</v>
      </c>
      <c r="L487">
        <v>8</v>
      </c>
      <c r="M487" t="s">
        <v>17</v>
      </c>
      <c r="N487" t="s">
        <v>17</v>
      </c>
      <c r="O487" t="s">
        <v>17</v>
      </c>
      <c r="P487" t="s">
        <v>17</v>
      </c>
      <c r="Q487" t="s">
        <v>17</v>
      </c>
      <c r="R487" t="s">
        <v>17</v>
      </c>
      <c r="U487">
        <v>2007</v>
      </c>
    </row>
    <row r="488" spans="1:23" x14ac:dyDescent="0.2">
      <c r="A488" t="s">
        <v>143</v>
      </c>
      <c r="B488" t="s">
        <v>179</v>
      </c>
      <c r="C488">
        <v>1980</v>
      </c>
      <c r="D488">
        <v>3</v>
      </c>
      <c r="E488">
        <v>9</v>
      </c>
      <c r="F488">
        <v>49.37</v>
      </c>
      <c r="J488">
        <v>2007</v>
      </c>
      <c r="K488">
        <v>3</v>
      </c>
      <c r="L488">
        <v>9</v>
      </c>
      <c r="M488" t="s">
        <v>17</v>
      </c>
      <c r="N488" t="s">
        <v>17</v>
      </c>
      <c r="O488" t="s">
        <v>17</v>
      </c>
      <c r="P488" t="s">
        <v>17</v>
      </c>
      <c r="Q488" t="s">
        <v>17</v>
      </c>
      <c r="R488" t="s">
        <v>17</v>
      </c>
      <c r="U488">
        <v>2007</v>
      </c>
    </row>
    <row r="489" spans="1:23" x14ac:dyDescent="0.2">
      <c r="A489" t="s">
        <v>143</v>
      </c>
      <c r="B489" t="s">
        <v>179</v>
      </c>
      <c r="C489">
        <v>1980</v>
      </c>
      <c r="D489">
        <v>3</v>
      </c>
      <c r="E489">
        <v>10</v>
      </c>
      <c r="F489">
        <v>53</v>
      </c>
      <c r="J489">
        <v>2007</v>
      </c>
      <c r="K489">
        <v>3</v>
      </c>
      <c r="L489">
        <v>10</v>
      </c>
      <c r="M489" t="s">
        <v>17</v>
      </c>
      <c r="N489" t="s">
        <v>17</v>
      </c>
      <c r="O489" t="s">
        <v>17</v>
      </c>
      <c r="P489" t="s">
        <v>17</v>
      </c>
      <c r="Q489" t="s">
        <v>17</v>
      </c>
      <c r="R489" t="s">
        <v>17</v>
      </c>
      <c r="U489">
        <v>2007</v>
      </c>
    </row>
    <row r="490" spans="1:23" x14ac:dyDescent="0.2">
      <c r="A490" t="s">
        <v>143</v>
      </c>
      <c r="B490" t="s">
        <v>179</v>
      </c>
      <c r="C490">
        <v>1980</v>
      </c>
      <c r="D490">
        <v>3</v>
      </c>
      <c r="E490">
        <v>11</v>
      </c>
      <c r="F490">
        <v>53.84</v>
      </c>
      <c r="J490">
        <v>2007</v>
      </c>
      <c r="K490">
        <v>3</v>
      </c>
      <c r="L490">
        <v>11</v>
      </c>
      <c r="M490" t="s">
        <v>17</v>
      </c>
      <c r="N490" t="s">
        <v>17</v>
      </c>
      <c r="O490" t="s">
        <v>17</v>
      </c>
      <c r="P490" t="s">
        <v>17</v>
      </c>
      <c r="Q490" t="s">
        <v>17</v>
      </c>
      <c r="R490" t="s">
        <v>17</v>
      </c>
      <c r="U490">
        <v>2007</v>
      </c>
    </row>
    <row r="491" spans="1:23" x14ac:dyDescent="0.2">
      <c r="A491" t="s">
        <v>143</v>
      </c>
      <c r="B491" t="s">
        <v>179</v>
      </c>
      <c r="C491">
        <v>1980</v>
      </c>
      <c r="D491">
        <v>3</v>
      </c>
      <c r="E491">
        <v>12</v>
      </c>
      <c r="F491">
        <v>48.4</v>
      </c>
      <c r="J491">
        <v>2007</v>
      </c>
      <c r="K491">
        <v>3</v>
      </c>
      <c r="L491">
        <v>12</v>
      </c>
      <c r="M491" t="s">
        <v>17</v>
      </c>
      <c r="N491" t="s">
        <v>17</v>
      </c>
      <c r="O491" t="s">
        <v>17</v>
      </c>
      <c r="P491" t="s">
        <v>17</v>
      </c>
      <c r="Q491" t="s">
        <v>17</v>
      </c>
      <c r="R491" t="s">
        <v>17</v>
      </c>
      <c r="U491">
        <v>2007</v>
      </c>
    </row>
    <row r="492" spans="1:23" x14ac:dyDescent="0.2">
      <c r="A492" t="s">
        <v>143</v>
      </c>
      <c r="B492" t="s">
        <v>179</v>
      </c>
      <c r="C492">
        <v>1980</v>
      </c>
      <c r="D492">
        <v>3</v>
      </c>
      <c r="E492">
        <v>13</v>
      </c>
      <c r="F492">
        <v>53.72</v>
      </c>
      <c r="J492">
        <v>2007</v>
      </c>
      <c r="K492">
        <v>3</v>
      </c>
      <c r="L492">
        <v>13</v>
      </c>
      <c r="M492" t="s">
        <v>17</v>
      </c>
      <c r="N492" t="s">
        <v>17</v>
      </c>
      <c r="O492" t="s">
        <v>17</v>
      </c>
      <c r="P492" t="s">
        <v>17</v>
      </c>
      <c r="Q492" t="s">
        <v>17</v>
      </c>
      <c r="R492" t="s">
        <v>17</v>
      </c>
      <c r="U492">
        <v>2007</v>
      </c>
    </row>
    <row r="493" spans="1:23" x14ac:dyDescent="0.2">
      <c r="A493" t="s">
        <v>143</v>
      </c>
      <c r="B493" t="s">
        <v>179</v>
      </c>
      <c r="C493">
        <v>1980</v>
      </c>
      <c r="D493">
        <v>3</v>
      </c>
      <c r="E493">
        <v>14</v>
      </c>
      <c r="F493">
        <v>54.57</v>
      </c>
      <c r="J493">
        <v>2007</v>
      </c>
      <c r="K493">
        <v>3</v>
      </c>
      <c r="L493">
        <v>14</v>
      </c>
      <c r="M493" t="s">
        <v>17</v>
      </c>
      <c r="N493" t="s">
        <v>17</v>
      </c>
      <c r="O493" t="s">
        <v>17</v>
      </c>
      <c r="P493" t="s">
        <v>17</v>
      </c>
      <c r="Q493" t="s">
        <v>17</v>
      </c>
      <c r="R493" t="s">
        <v>17</v>
      </c>
      <c r="U493">
        <v>2007</v>
      </c>
    </row>
    <row r="494" spans="1:23" x14ac:dyDescent="0.2">
      <c r="A494" t="s">
        <v>143</v>
      </c>
      <c r="B494" t="s">
        <v>179</v>
      </c>
      <c r="C494">
        <v>1980</v>
      </c>
      <c r="D494">
        <v>4</v>
      </c>
      <c r="E494">
        <v>1</v>
      </c>
      <c r="F494">
        <v>22.99</v>
      </c>
      <c r="J494">
        <v>2007</v>
      </c>
      <c r="K494">
        <v>4</v>
      </c>
      <c r="L494">
        <v>1</v>
      </c>
      <c r="M494">
        <v>0.5390100000000001</v>
      </c>
      <c r="N494">
        <v>83</v>
      </c>
      <c r="O494">
        <v>1.9502999999999999</v>
      </c>
      <c r="P494">
        <f t="shared" ref="P494:P500" si="42">M494/N494</f>
        <v>6.4940963855421698E-3</v>
      </c>
      <c r="Q494" s="9">
        <v>33.957653333333333</v>
      </c>
      <c r="R494">
        <f>Q494*60*1.12/1000</f>
        <v>2.2819543040000001</v>
      </c>
      <c r="T494">
        <v>6.4940963855421698E-3</v>
      </c>
      <c r="U494">
        <v>2007</v>
      </c>
      <c r="V494">
        <v>0.5390100000000001</v>
      </c>
      <c r="W494">
        <v>2.2819543040000001</v>
      </c>
    </row>
    <row r="495" spans="1:23" x14ac:dyDescent="0.2">
      <c r="A495" t="s">
        <v>143</v>
      </c>
      <c r="B495" t="s">
        <v>179</v>
      </c>
      <c r="C495">
        <v>1980</v>
      </c>
      <c r="D495">
        <v>4</v>
      </c>
      <c r="E495">
        <v>2</v>
      </c>
      <c r="F495">
        <v>17.3</v>
      </c>
      <c r="J495">
        <v>2007</v>
      </c>
      <c r="K495">
        <v>4</v>
      </c>
      <c r="L495">
        <v>2</v>
      </c>
      <c r="M495">
        <v>0.57960999999999996</v>
      </c>
      <c r="N495">
        <v>83</v>
      </c>
      <c r="O495" s="135" t="s">
        <v>17</v>
      </c>
      <c r="P495">
        <f t="shared" si="42"/>
        <v>6.9832530120481923E-3</v>
      </c>
      <c r="Q495" s="9">
        <v>40.695398333333337</v>
      </c>
      <c r="R495">
        <f>Q495*60*1.12/1000</f>
        <v>2.7347307680000008</v>
      </c>
      <c r="T495">
        <v>6.9832530120481923E-3</v>
      </c>
      <c r="U495">
        <v>2007</v>
      </c>
      <c r="V495">
        <v>0.57960999999999996</v>
      </c>
      <c r="W495">
        <v>2.7347307680000008</v>
      </c>
    </row>
    <row r="496" spans="1:23" x14ac:dyDescent="0.2">
      <c r="A496" t="s">
        <v>143</v>
      </c>
      <c r="B496" t="s">
        <v>179</v>
      </c>
      <c r="C496">
        <v>1980</v>
      </c>
      <c r="D496">
        <v>4</v>
      </c>
      <c r="E496">
        <v>3</v>
      </c>
      <c r="F496">
        <v>32.43</v>
      </c>
      <c r="J496">
        <v>2007</v>
      </c>
      <c r="K496">
        <v>4</v>
      </c>
      <c r="L496">
        <v>3</v>
      </c>
      <c r="M496">
        <v>0.55779666666666661</v>
      </c>
      <c r="N496">
        <v>83</v>
      </c>
      <c r="O496">
        <v>1.9036</v>
      </c>
      <c r="P496">
        <f t="shared" si="42"/>
        <v>6.7204417670682724E-3</v>
      </c>
      <c r="Q496" s="9">
        <v>47.280508333333337</v>
      </c>
      <c r="R496">
        <f>Q496*60*1.12/1000</f>
        <v>3.1772501600000007</v>
      </c>
      <c r="T496">
        <v>6.7204417670682724E-3</v>
      </c>
      <c r="U496">
        <v>2007</v>
      </c>
      <c r="V496">
        <v>0.55779666666666661</v>
      </c>
      <c r="W496">
        <v>3.1772501600000007</v>
      </c>
    </row>
    <row r="497" spans="1:23" x14ac:dyDescent="0.2">
      <c r="A497" t="s">
        <v>143</v>
      </c>
      <c r="B497" t="s">
        <v>179</v>
      </c>
      <c r="C497">
        <v>1980</v>
      </c>
      <c r="D497">
        <v>4</v>
      </c>
      <c r="E497">
        <v>4</v>
      </c>
      <c r="F497">
        <v>36.78</v>
      </c>
      <c r="J497">
        <v>2007</v>
      </c>
      <c r="K497">
        <v>4</v>
      </c>
      <c r="L497">
        <v>4</v>
      </c>
      <c r="M497">
        <v>0.65749666666666673</v>
      </c>
      <c r="N497">
        <v>83</v>
      </c>
      <c r="O497">
        <v>1.9315</v>
      </c>
      <c r="P497">
        <f t="shared" si="42"/>
        <v>7.9216465863453829E-3</v>
      </c>
      <c r="Q497" s="9">
        <v>52.608196666666664</v>
      </c>
      <c r="R497">
        <f>Q497*60*1.12/1000</f>
        <v>3.5352708160000001</v>
      </c>
      <c r="T497">
        <v>7.9216465863453829E-3</v>
      </c>
      <c r="U497">
        <v>2007</v>
      </c>
      <c r="V497">
        <v>0.65749666666666673</v>
      </c>
      <c r="W497">
        <v>3.5352708160000001</v>
      </c>
    </row>
    <row r="498" spans="1:23" x14ac:dyDescent="0.2">
      <c r="A498" t="s">
        <v>143</v>
      </c>
      <c r="B498" t="s">
        <v>179</v>
      </c>
      <c r="C498">
        <v>1980</v>
      </c>
      <c r="D498">
        <v>4</v>
      </c>
      <c r="E498">
        <v>5</v>
      </c>
      <c r="F498">
        <v>54.09</v>
      </c>
      <c r="J498">
        <v>2007</v>
      </c>
      <c r="K498">
        <v>4</v>
      </c>
      <c r="L498">
        <v>5</v>
      </c>
      <c r="M498">
        <v>0.65559333333333336</v>
      </c>
      <c r="N498">
        <v>83</v>
      </c>
      <c r="O498">
        <v>1.9682999999999999</v>
      </c>
      <c r="P498">
        <f t="shared" si="42"/>
        <v>7.8987148594377513E-3</v>
      </c>
      <c r="Q498" s="9">
        <v>46.386503333333344</v>
      </c>
      <c r="R498">
        <f>Q498*60*1.12/1000</f>
        <v>3.1171730240000004</v>
      </c>
      <c r="T498">
        <v>7.8987148594377513E-3</v>
      </c>
      <c r="U498">
        <v>2007</v>
      </c>
      <c r="V498">
        <v>0.65559333333333336</v>
      </c>
      <c r="W498">
        <v>3.1171730240000004</v>
      </c>
    </row>
    <row r="499" spans="1:23" x14ac:dyDescent="0.2">
      <c r="A499" t="s">
        <v>143</v>
      </c>
      <c r="B499" t="s">
        <v>179</v>
      </c>
      <c r="C499">
        <v>1980</v>
      </c>
      <c r="D499">
        <v>4</v>
      </c>
      <c r="E499">
        <v>6</v>
      </c>
      <c r="F499">
        <v>59.17</v>
      </c>
      <c r="J499">
        <v>2007</v>
      </c>
      <c r="K499">
        <v>4</v>
      </c>
      <c r="L499">
        <v>6</v>
      </c>
      <c r="M499">
        <v>0.70194666666666661</v>
      </c>
      <c r="N499">
        <v>83</v>
      </c>
      <c r="O499" s="135" t="s">
        <v>17</v>
      </c>
      <c r="P499">
        <f t="shared" si="42"/>
        <v>8.4571887550200803E-3</v>
      </c>
      <c r="Q499" s="135" t="s">
        <v>17</v>
      </c>
      <c r="R499" s="135" t="s">
        <v>17</v>
      </c>
      <c r="S499" s="135"/>
      <c r="T499">
        <v>8.4571887550200803E-3</v>
      </c>
      <c r="U499">
        <v>2007</v>
      </c>
      <c r="V499">
        <v>0.70194666666666661</v>
      </c>
    </row>
    <row r="500" spans="1:23" x14ac:dyDescent="0.2">
      <c r="A500" t="s">
        <v>143</v>
      </c>
      <c r="B500" t="s">
        <v>179</v>
      </c>
      <c r="C500">
        <v>1980</v>
      </c>
      <c r="D500">
        <v>4</v>
      </c>
      <c r="E500">
        <v>7</v>
      </c>
      <c r="F500">
        <v>54.57</v>
      </c>
      <c r="J500">
        <v>2007</v>
      </c>
      <c r="K500">
        <v>4</v>
      </c>
      <c r="L500">
        <v>7</v>
      </c>
      <c r="M500">
        <v>0.70501000000000003</v>
      </c>
      <c r="N500">
        <v>83</v>
      </c>
      <c r="O500" s="135">
        <v>2.39</v>
      </c>
      <c r="P500">
        <f t="shared" si="42"/>
        <v>8.494096385542169E-3</v>
      </c>
      <c r="Q500" s="135" t="s">
        <v>17</v>
      </c>
      <c r="R500" s="135" t="s">
        <v>17</v>
      </c>
      <c r="S500" s="135"/>
      <c r="T500">
        <v>8.494096385542169E-3</v>
      </c>
      <c r="U500">
        <v>2007</v>
      </c>
      <c r="V500">
        <v>0.70501000000000003</v>
      </c>
    </row>
    <row r="501" spans="1:23" x14ac:dyDescent="0.2">
      <c r="A501" t="s">
        <v>143</v>
      </c>
      <c r="B501" t="s">
        <v>179</v>
      </c>
      <c r="C501">
        <v>1980</v>
      </c>
      <c r="D501">
        <v>4</v>
      </c>
      <c r="E501">
        <v>8</v>
      </c>
      <c r="F501">
        <v>40.659999999999997</v>
      </c>
      <c r="J501">
        <v>2007</v>
      </c>
      <c r="K501">
        <v>4</v>
      </c>
      <c r="L501">
        <v>8</v>
      </c>
      <c r="M501" t="s">
        <v>17</v>
      </c>
      <c r="N501" t="s">
        <v>17</v>
      </c>
      <c r="O501" t="s">
        <v>17</v>
      </c>
      <c r="P501" t="s">
        <v>17</v>
      </c>
      <c r="Q501" t="s">
        <v>17</v>
      </c>
      <c r="R501" t="s">
        <v>17</v>
      </c>
      <c r="U501">
        <v>2007</v>
      </c>
    </row>
    <row r="502" spans="1:23" x14ac:dyDescent="0.2">
      <c r="A502" t="s">
        <v>143</v>
      </c>
      <c r="B502" t="s">
        <v>179</v>
      </c>
      <c r="C502">
        <v>1980</v>
      </c>
      <c r="D502">
        <v>4</v>
      </c>
      <c r="E502">
        <v>9</v>
      </c>
      <c r="F502">
        <v>50.94</v>
      </c>
      <c r="J502">
        <v>2007</v>
      </c>
      <c r="K502">
        <v>4</v>
      </c>
      <c r="L502">
        <v>9</v>
      </c>
      <c r="M502" t="s">
        <v>17</v>
      </c>
      <c r="N502" t="s">
        <v>17</v>
      </c>
      <c r="O502" t="s">
        <v>17</v>
      </c>
      <c r="P502" t="s">
        <v>17</v>
      </c>
      <c r="Q502" t="s">
        <v>17</v>
      </c>
      <c r="R502" t="s">
        <v>17</v>
      </c>
      <c r="U502">
        <v>2007</v>
      </c>
    </row>
    <row r="503" spans="1:23" x14ac:dyDescent="0.2">
      <c r="A503" t="s">
        <v>143</v>
      </c>
      <c r="B503" t="s">
        <v>179</v>
      </c>
      <c r="C503">
        <v>1980</v>
      </c>
      <c r="D503">
        <v>4</v>
      </c>
      <c r="E503">
        <v>10</v>
      </c>
      <c r="F503">
        <v>52.51</v>
      </c>
      <c r="J503">
        <v>2007</v>
      </c>
      <c r="K503">
        <v>4</v>
      </c>
      <c r="L503">
        <v>10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  <c r="U503">
        <v>2007</v>
      </c>
    </row>
    <row r="504" spans="1:23" x14ac:dyDescent="0.2">
      <c r="A504" t="s">
        <v>143</v>
      </c>
      <c r="B504" t="s">
        <v>179</v>
      </c>
      <c r="C504">
        <v>1980</v>
      </c>
      <c r="D504">
        <v>4</v>
      </c>
      <c r="E504">
        <v>11</v>
      </c>
      <c r="F504">
        <v>53.36</v>
      </c>
      <c r="J504">
        <v>2007</v>
      </c>
      <c r="K504">
        <v>4</v>
      </c>
      <c r="L504">
        <v>11</v>
      </c>
      <c r="M504" t="s">
        <v>17</v>
      </c>
      <c r="N504" t="s">
        <v>17</v>
      </c>
      <c r="O504" t="s">
        <v>17</v>
      </c>
      <c r="P504" t="s">
        <v>17</v>
      </c>
      <c r="Q504" t="s">
        <v>17</v>
      </c>
      <c r="R504" t="s">
        <v>17</v>
      </c>
      <c r="U504">
        <v>2007</v>
      </c>
    </row>
    <row r="505" spans="1:23" x14ac:dyDescent="0.2">
      <c r="A505" t="s">
        <v>143</v>
      </c>
      <c r="B505" t="s">
        <v>179</v>
      </c>
      <c r="C505">
        <v>1980</v>
      </c>
      <c r="D505">
        <v>4</v>
      </c>
      <c r="E505">
        <v>12</v>
      </c>
      <c r="F505">
        <v>55.54</v>
      </c>
      <c r="J505">
        <v>2007</v>
      </c>
      <c r="K505">
        <v>4</v>
      </c>
      <c r="L505">
        <v>12</v>
      </c>
      <c r="M505" t="s">
        <v>17</v>
      </c>
      <c r="N505" t="s">
        <v>17</v>
      </c>
      <c r="O505" t="s">
        <v>17</v>
      </c>
      <c r="P505" t="s">
        <v>17</v>
      </c>
      <c r="Q505" t="s">
        <v>17</v>
      </c>
      <c r="R505" t="s">
        <v>17</v>
      </c>
      <c r="U505">
        <v>2007</v>
      </c>
    </row>
    <row r="506" spans="1:23" x14ac:dyDescent="0.2">
      <c r="A506" t="s">
        <v>143</v>
      </c>
      <c r="B506" t="s">
        <v>179</v>
      </c>
      <c r="C506">
        <v>1980</v>
      </c>
      <c r="D506">
        <v>4</v>
      </c>
      <c r="E506">
        <v>13</v>
      </c>
      <c r="F506">
        <v>50.7</v>
      </c>
      <c r="J506">
        <v>2007</v>
      </c>
      <c r="K506">
        <v>4</v>
      </c>
      <c r="L506">
        <v>13</v>
      </c>
      <c r="M506" t="s">
        <v>17</v>
      </c>
      <c r="N506" t="s">
        <v>17</v>
      </c>
      <c r="O506" t="s">
        <v>17</v>
      </c>
      <c r="P506" t="s">
        <v>17</v>
      </c>
      <c r="Q506" t="s">
        <v>17</v>
      </c>
      <c r="R506" t="s">
        <v>17</v>
      </c>
      <c r="U506">
        <v>2007</v>
      </c>
    </row>
    <row r="507" spans="1:23" x14ac:dyDescent="0.2">
      <c r="A507" t="s">
        <v>143</v>
      </c>
      <c r="B507" t="s">
        <v>179</v>
      </c>
      <c r="C507">
        <v>1980</v>
      </c>
      <c r="D507">
        <v>4</v>
      </c>
      <c r="E507">
        <v>14</v>
      </c>
      <c r="F507">
        <v>45.01</v>
      </c>
      <c r="J507">
        <v>2007</v>
      </c>
      <c r="K507">
        <v>4</v>
      </c>
      <c r="L507">
        <v>14</v>
      </c>
      <c r="M507" t="s">
        <v>17</v>
      </c>
      <c r="N507" t="s">
        <v>17</v>
      </c>
      <c r="O507" t="s">
        <v>17</v>
      </c>
      <c r="P507" t="s">
        <v>17</v>
      </c>
      <c r="Q507" t="s">
        <v>17</v>
      </c>
      <c r="R507" t="s">
        <v>17</v>
      </c>
      <c r="U507">
        <v>2007</v>
      </c>
    </row>
    <row r="508" spans="1:23" x14ac:dyDescent="0.2">
      <c r="A508" t="s">
        <v>143</v>
      </c>
      <c r="B508" t="s">
        <v>179</v>
      </c>
      <c r="C508">
        <v>1981</v>
      </c>
      <c r="D508">
        <v>1</v>
      </c>
      <c r="E508">
        <v>1</v>
      </c>
      <c r="F508">
        <v>20.45</v>
      </c>
      <c r="J508">
        <v>2008</v>
      </c>
      <c r="K508">
        <v>1</v>
      </c>
      <c r="L508">
        <v>1</v>
      </c>
      <c r="M508">
        <v>0.42146666666666666</v>
      </c>
      <c r="N508">
        <v>88</v>
      </c>
      <c r="O508">
        <v>1.7091000000000001</v>
      </c>
      <c r="P508">
        <f t="shared" ref="P508:P514" si="43">M508/N508</f>
        <v>4.7893939393939397E-3</v>
      </c>
      <c r="Q508">
        <v>39.478870270124993</v>
      </c>
      <c r="R508">
        <f t="shared" ref="R508:R516" si="44">Q508*60*1.12/1000</f>
        <v>2.6529800821523999</v>
      </c>
      <c r="T508">
        <v>4.7893939393939397E-3</v>
      </c>
      <c r="U508">
        <v>2008</v>
      </c>
      <c r="V508">
        <v>0.42146666666666666</v>
      </c>
      <c r="W508">
        <v>2.6529800821523999</v>
      </c>
    </row>
    <row r="509" spans="1:23" x14ac:dyDescent="0.2">
      <c r="A509" t="s">
        <v>143</v>
      </c>
      <c r="B509" t="s">
        <v>179</v>
      </c>
      <c r="C509">
        <v>1981</v>
      </c>
      <c r="D509">
        <v>1</v>
      </c>
      <c r="E509">
        <v>2</v>
      </c>
      <c r="F509">
        <v>19.600000000000001</v>
      </c>
      <c r="J509">
        <v>2008</v>
      </c>
      <c r="K509">
        <v>1</v>
      </c>
      <c r="L509">
        <v>2</v>
      </c>
      <c r="M509">
        <v>0.30358999999999997</v>
      </c>
      <c r="N509">
        <v>88</v>
      </c>
      <c r="O509">
        <v>1.6478999999999999</v>
      </c>
      <c r="P509">
        <f t="shared" si="43"/>
        <v>3.4498863636363633E-3</v>
      </c>
      <c r="Q509">
        <v>32.362660605000002</v>
      </c>
      <c r="R509">
        <f t="shared" si="44"/>
        <v>2.1747707926560005</v>
      </c>
      <c r="T509">
        <v>3.4498863636363633E-3</v>
      </c>
      <c r="U509">
        <v>2008</v>
      </c>
      <c r="V509">
        <v>0.30358999999999997</v>
      </c>
      <c r="W509">
        <v>2.1747707926560005</v>
      </c>
    </row>
    <row r="510" spans="1:23" x14ac:dyDescent="0.2">
      <c r="A510" t="s">
        <v>143</v>
      </c>
      <c r="B510" t="s">
        <v>179</v>
      </c>
      <c r="C510">
        <v>1981</v>
      </c>
      <c r="D510">
        <v>1</v>
      </c>
      <c r="E510">
        <v>3</v>
      </c>
      <c r="F510">
        <v>32.31</v>
      </c>
      <c r="J510">
        <v>2008</v>
      </c>
      <c r="K510">
        <v>1</v>
      </c>
      <c r="L510">
        <v>3</v>
      </c>
      <c r="M510">
        <v>0.59062333333333339</v>
      </c>
      <c r="N510">
        <v>88</v>
      </c>
      <c r="O510">
        <v>1.5934999999999999</v>
      </c>
      <c r="P510">
        <f t="shared" si="43"/>
        <v>6.7116287878787881E-3</v>
      </c>
      <c r="Q510">
        <v>54.159691634812496</v>
      </c>
      <c r="R510">
        <f t="shared" si="44"/>
        <v>3.6395312778594002</v>
      </c>
      <c r="T510">
        <v>6.7116287878787881E-3</v>
      </c>
      <c r="U510">
        <v>2008</v>
      </c>
      <c r="V510">
        <v>0.59062333333333339</v>
      </c>
      <c r="W510">
        <v>3.6395312778594002</v>
      </c>
    </row>
    <row r="511" spans="1:23" x14ac:dyDescent="0.2">
      <c r="A511" t="s">
        <v>143</v>
      </c>
      <c r="B511" t="s">
        <v>179</v>
      </c>
      <c r="C511">
        <v>1981</v>
      </c>
      <c r="D511">
        <v>1</v>
      </c>
      <c r="E511">
        <v>4</v>
      </c>
      <c r="F511">
        <v>18.149999999999999</v>
      </c>
      <c r="J511">
        <v>2008</v>
      </c>
      <c r="K511">
        <v>1</v>
      </c>
      <c r="L511">
        <v>4</v>
      </c>
      <c r="M511">
        <v>0.54325666666666672</v>
      </c>
      <c r="N511">
        <v>88</v>
      </c>
      <c r="O511">
        <v>1.6294</v>
      </c>
      <c r="P511">
        <f t="shared" si="43"/>
        <v>6.1733712121212125E-3</v>
      </c>
      <c r="Q511">
        <v>60.857683132950001</v>
      </c>
      <c r="R511">
        <f t="shared" si="44"/>
        <v>4.0896363065342403</v>
      </c>
      <c r="T511">
        <v>6.1733712121212125E-3</v>
      </c>
      <c r="U511">
        <v>2008</v>
      </c>
      <c r="V511">
        <v>0.54325666666666672</v>
      </c>
      <c r="W511">
        <v>4.0896363065342403</v>
      </c>
    </row>
    <row r="512" spans="1:23" x14ac:dyDescent="0.2">
      <c r="A512" t="s">
        <v>143</v>
      </c>
      <c r="B512" t="s">
        <v>179</v>
      </c>
      <c r="C512">
        <v>1981</v>
      </c>
      <c r="D512">
        <v>1</v>
      </c>
      <c r="E512">
        <v>5</v>
      </c>
      <c r="F512">
        <v>42.47</v>
      </c>
      <c r="J512">
        <v>2008</v>
      </c>
      <c r="K512">
        <v>1</v>
      </c>
      <c r="L512">
        <v>5</v>
      </c>
      <c r="M512">
        <v>0.70115333333333341</v>
      </c>
      <c r="N512">
        <v>88</v>
      </c>
      <c r="O512">
        <v>1.7078</v>
      </c>
      <c r="P512">
        <f t="shared" si="43"/>
        <v>7.9676515151515161E-3</v>
      </c>
      <c r="Q512">
        <v>77.020953836062517</v>
      </c>
      <c r="R512">
        <f t="shared" si="44"/>
        <v>5.1758080977834018</v>
      </c>
      <c r="T512">
        <v>7.9676515151515161E-3</v>
      </c>
      <c r="U512">
        <v>2008</v>
      </c>
      <c r="V512">
        <v>0.70115333333333341</v>
      </c>
      <c r="W512">
        <v>5.1758080977834018</v>
      </c>
    </row>
    <row r="513" spans="1:23" x14ac:dyDescent="0.2">
      <c r="A513" t="s">
        <v>143</v>
      </c>
      <c r="B513" t="s">
        <v>179</v>
      </c>
      <c r="C513">
        <v>1981</v>
      </c>
      <c r="D513">
        <v>1</v>
      </c>
      <c r="E513">
        <v>6</v>
      </c>
      <c r="F513">
        <v>38.36</v>
      </c>
      <c r="J513">
        <v>2008</v>
      </c>
      <c r="K513">
        <v>1</v>
      </c>
      <c r="L513">
        <v>6</v>
      </c>
      <c r="M513">
        <v>0.77088000000000001</v>
      </c>
      <c r="N513">
        <v>88</v>
      </c>
      <c r="O513">
        <v>1.8028999999999999</v>
      </c>
      <c r="P513">
        <f t="shared" si="43"/>
        <v>8.7600000000000004E-3</v>
      </c>
      <c r="Q513">
        <v>88.462471529024995</v>
      </c>
      <c r="R513">
        <f t="shared" si="44"/>
        <v>5.9446780867504803</v>
      </c>
      <c r="T513">
        <v>8.7600000000000004E-3</v>
      </c>
      <c r="U513">
        <v>2008</v>
      </c>
      <c r="V513">
        <v>0.77088000000000001</v>
      </c>
      <c r="W513">
        <v>5.9446780867504803</v>
      </c>
    </row>
    <row r="514" spans="1:23" x14ac:dyDescent="0.2">
      <c r="A514" t="s">
        <v>143</v>
      </c>
      <c r="B514" t="s">
        <v>179</v>
      </c>
      <c r="C514">
        <v>1981</v>
      </c>
      <c r="D514">
        <v>1</v>
      </c>
      <c r="E514">
        <v>7</v>
      </c>
      <c r="F514">
        <v>41.26</v>
      </c>
      <c r="J514">
        <v>2008</v>
      </c>
      <c r="K514">
        <v>1</v>
      </c>
      <c r="L514">
        <v>7</v>
      </c>
      <c r="M514">
        <v>0.83687000000000011</v>
      </c>
      <c r="N514">
        <v>88</v>
      </c>
      <c r="O514">
        <v>2.0708000000000002</v>
      </c>
      <c r="P514">
        <f t="shared" si="43"/>
        <v>9.5098863636363645E-3</v>
      </c>
      <c r="Q514">
        <v>87.948338865749989</v>
      </c>
      <c r="R514">
        <f t="shared" si="44"/>
        <v>5.9101283717784003</v>
      </c>
      <c r="T514">
        <v>9.5098863636363645E-3</v>
      </c>
      <c r="U514">
        <v>2008</v>
      </c>
      <c r="V514">
        <v>0.83687000000000011</v>
      </c>
      <c r="W514">
        <v>5.9101283717784003</v>
      </c>
    </row>
    <row r="515" spans="1:23" x14ac:dyDescent="0.2">
      <c r="A515" t="s">
        <v>143</v>
      </c>
      <c r="B515" t="s">
        <v>179</v>
      </c>
      <c r="C515">
        <v>1981</v>
      </c>
      <c r="D515">
        <v>1</v>
      </c>
      <c r="E515">
        <v>8</v>
      </c>
      <c r="F515">
        <v>34</v>
      </c>
      <c r="J515">
        <v>2008</v>
      </c>
      <c r="K515">
        <v>1</v>
      </c>
      <c r="L515">
        <v>8</v>
      </c>
      <c r="M515" t="s">
        <v>17</v>
      </c>
      <c r="N515" t="s">
        <v>17</v>
      </c>
      <c r="O515">
        <v>1.8756999999999999</v>
      </c>
      <c r="P515" t="s">
        <v>17</v>
      </c>
      <c r="Q515">
        <v>69.261203441512478</v>
      </c>
      <c r="R515">
        <f t="shared" si="44"/>
        <v>4.6543528712696389</v>
      </c>
      <c r="U515">
        <v>2008</v>
      </c>
      <c r="W515">
        <v>4.6543528712696389</v>
      </c>
    </row>
    <row r="516" spans="1:23" x14ac:dyDescent="0.2">
      <c r="A516" t="s">
        <v>143</v>
      </c>
      <c r="B516" t="s">
        <v>179</v>
      </c>
      <c r="C516">
        <v>1981</v>
      </c>
      <c r="D516">
        <v>1</v>
      </c>
      <c r="E516">
        <v>9</v>
      </c>
      <c r="F516">
        <v>34.97</v>
      </c>
      <c r="J516">
        <v>2008</v>
      </c>
      <c r="K516">
        <v>1</v>
      </c>
      <c r="L516">
        <v>9</v>
      </c>
      <c r="M516" t="s">
        <v>17</v>
      </c>
      <c r="N516" t="s">
        <v>17</v>
      </c>
      <c r="O516">
        <v>1.8242</v>
      </c>
      <c r="P516" t="s">
        <v>17</v>
      </c>
      <c r="Q516">
        <v>72.296397508500007</v>
      </c>
      <c r="R516">
        <f t="shared" si="44"/>
        <v>4.8583179125712013</v>
      </c>
      <c r="U516">
        <v>2008</v>
      </c>
      <c r="W516">
        <v>4.8583179125712013</v>
      </c>
    </row>
    <row r="517" spans="1:23" x14ac:dyDescent="0.2">
      <c r="A517" t="s">
        <v>143</v>
      </c>
      <c r="B517" t="s">
        <v>179</v>
      </c>
      <c r="C517">
        <v>1981</v>
      </c>
      <c r="D517">
        <v>1</v>
      </c>
      <c r="E517">
        <v>10</v>
      </c>
      <c r="F517">
        <v>29.77</v>
      </c>
      <c r="J517">
        <v>2008</v>
      </c>
      <c r="K517">
        <v>1</v>
      </c>
      <c r="L517">
        <v>10</v>
      </c>
      <c r="M517" t="s">
        <v>17</v>
      </c>
      <c r="N517" t="s">
        <v>17</v>
      </c>
      <c r="O517">
        <v>1.6023000000000001</v>
      </c>
      <c r="P517" t="s">
        <v>17</v>
      </c>
      <c r="Q517">
        <v>76.902705928124988</v>
      </c>
      <c r="R517">
        <f t="shared" ref="R517:R580" si="45">Q517*60*1.12/1000</f>
        <v>5.1678618383699995</v>
      </c>
      <c r="U517">
        <v>2008</v>
      </c>
      <c r="W517">
        <v>5.1678618383699995</v>
      </c>
    </row>
    <row r="518" spans="1:23" x14ac:dyDescent="0.2">
      <c r="A518" t="s">
        <v>143</v>
      </c>
      <c r="B518" t="s">
        <v>179</v>
      </c>
      <c r="C518">
        <v>1981</v>
      </c>
      <c r="D518">
        <v>1</v>
      </c>
      <c r="E518">
        <v>11</v>
      </c>
      <c r="F518">
        <v>40.659999999999997</v>
      </c>
      <c r="J518">
        <v>2008</v>
      </c>
      <c r="K518">
        <v>1</v>
      </c>
      <c r="L518">
        <v>11</v>
      </c>
      <c r="M518" t="s">
        <v>17</v>
      </c>
      <c r="N518" t="s">
        <v>17</v>
      </c>
      <c r="O518">
        <v>2.0556000000000001</v>
      </c>
      <c r="P518" t="s">
        <v>17</v>
      </c>
      <c r="Q518">
        <v>86.756698256250004</v>
      </c>
      <c r="R518">
        <f t="shared" si="45"/>
        <v>5.8300501228200012</v>
      </c>
      <c r="U518">
        <v>2008</v>
      </c>
      <c r="W518">
        <v>5.8300501228200012</v>
      </c>
    </row>
    <row r="519" spans="1:23" x14ac:dyDescent="0.2">
      <c r="A519" t="s">
        <v>143</v>
      </c>
      <c r="B519" t="s">
        <v>179</v>
      </c>
      <c r="C519">
        <v>1981</v>
      </c>
      <c r="D519">
        <v>1</v>
      </c>
      <c r="E519">
        <v>12</v>
      </c>
      <c r="F519">
        <v>29.64</v>
      </c>
      <c r="J519">
        <v>2008</v>
      </c>
      <c r="K519">
        <v>1</v>
      </c>
      <c r="L519">
        <v>12</v>
      </c>
      <c r="M519" t="s">
        <v>17</v>
      </c>
      <c r="N519" t="s">
        <v>17</v>
      </c>
      <c r="O519">
        <v>1.8919999999999999</v>
      </c>
      <c r="P519" t="s">
        <v>17</v>
      </c>
      <c r="Q519">
        <v>86.559618409687516</v>
      </c>
      <c r="R519">
        <f t="shared" si="45"/>
        <v>5.8168063571310009</v>
      </c>
      <c r="U519">
        <v>2008</v>
      </c>
      <c r="W519">
        <v>5.8168063571310009</v>
      </c>
    </row>
    <row r="520" spans="1:23" x14ac:dyDescent="0.2">
      <c r="A520" t="s">
        <v>143</v>
      </c>
      <c r="B520" t="s">
        <v>179</v>
      </c>
      <c r="C520">
        <v>1981</v>
      </c>
      <c r="D520">
        <v>1</v>
      </c>
      <c r="E520">
        <v>13</v>
      </c>
      <c r="F520">
        <v>38.479999999999997</v>
      </c>
      <c r="J520">
        <v>2008</v>
      </c>
      <c r="K520">
        <v>1</v>
      </c>
      <c r="L520">
        <v>13</v>
      </c>
      <c r="M520" t="s">
        <v>17</v>
      </c>
      <c r="N520" t="s">
        <v>17</v>
      </c>
      <c r="O520">
        <v>2.1434000000000002</v>
      </c>
      <c r="P520" t="s">
        <v>17</v>
      </c>
      <c r="Q520">
        <v>86.381139919593764</v>
      </c>
      <c r="R520">
        <f t="shared" si="45"/>
        <v>5.8048126025967015</v>
      </c>
      <c r="U520">
        <v>2008</v>
      </c>
      <c r="W520">
        <v>5.8048126025967015</v>
      </c>
    </row>
    <row r="521" spans="1:23" x14ac:dyDescent="0.2">
      <c r="A521" t="s">
        <v>143</v>
      </c>
      <c r="B521" t="s">
        <v>179</v>
      </c>
      <c r="C521">
        <v>1981</v>
      </c>
      <c r="D521">
        <v>1</v>
      </c>
      <c r="E521">
        <v>14</v>
      </c>
      <c r="F521">
        <v>43.92</v>
      </c>
      <c r="J521">
        <v>2008</v>
      </c>
      <c r="K521">
        <v>1</v>
      </c>
      <c r="L521">
        <v>14</v>
      </c>
      <c r="M521" t="s">
        <v>17</v>
      </c>
      <c r="N521" t="s">
        <v>17</v>
      </c>
      <c r="O521">
        <v>1.7256</v>
      </c>
      <c r="P521" t="s">
        <v>17</v>
      </c>
      <c r="Q521">
        <v>75.759642818062503</v>
      </c>
      <c r="R521">
        <f t="shared" si="45"/>
        <v>5.091047997373801</v>
      </c>
      <c r="U521">
        <v>2008</v>
      </c>
      <c r="W521">
        <v>5.091047997373801</v>
      </c>
    </row>
    <row r="522" spans="1:23" x14ac:dyDescent="0.2">
      <c r="A522" t="s">
        <v>143</v>
      </c>
      <c r="B522" t="s">
        <v>179</v>
      </c>
      <c r="C522">
        <v>1981</v>
      </c>
      <c r="D522">
        <v>2</v>
      </c>
      <c r="E522">
        <v>1</v>
      </c>
      <c r="F522">
        <v>18.149999999999999</v>
      </c>
      <c r="J522">
        <v>2008</v>
      </c>
      <c r="K522">
        <v>2</v>
      </c>
      <c r="L522">
        <v>1</v>
      </c>
      <c r="M522">
        <v>0.37355999999999995</v>
      </c>
      <c r="N522">
        <v>88</v>
      </c>
      <c r="O522">
        <v>1.6819999999999999</v>
      </c>
      <c r="P522">
        <f t="shared" ref="P522:P528" si="46">M522/N522</f>
        <v>4.2449999999999996E-3</v>
      </c>
      <c r="Q522">
        <v>39.004438054725</v>
      </c>
      <c r="R522">
        <f t="shared" si="45"/>
        <v>2.6210982372775202</v>
      </c>
      <c r="T522">
        <v>4.2449999999999996E-3</v>
      </c>
      <c r="U522">
        <v>2008</v>
      </c>
      <c r="V522">
        <v>0.37355999999999995</v>
      </c>
      <c r="W522">
        <v>2.6210982372775202</v>
      </c>
    </row>
    <row r="523" spans="1:23" x14ac:dyDescent="0.2">
      <c r="A523" t="s">
        <v>143</v>
      </c>
      <c r="B523" t="s">
        <v>179</v>
      </c>
      <c r="C523">
        <v>1981</v>
      </c>
      <c r="D523">
        <v>2</v>
      </c>
      <c r="E523">
        <v>2</v>
      </c>
      <c r="F523">
        <v>20.329999999999998</v>
      </c>
      <c r="J523">
        <v>2008</v>
      </c>
      <c r="K523">
        <v>2</v>
      </c>
      <c r="L523">
        <v>2</v>
      </c>
      <c r="M523">
        <v>0.48886333333333337</v>
      </c>
      <c r="N523">
        <v>88</v>
      </c>
      <c r="O523">
        <v>1.6124000000000001</v>
      </c>
      <c r="P523">
        <f t="shared" si="46"/>
        <v>5.5552651515151522E-3</v>
      </c>
      <c r="Q523">
        <v>39.554476182375012</v>
      </c>
      <c r="R523">
        <f t="shared" si="45"/>
        <v>2.6580607994556011</v>
      </c>
      <c r="T523">
        <v>5.5552651515151522E-3</v>
      </c>
      <c r="U523">
        <v>2008</v>
      </c>
      <c r="V523">
        <v>0.48886333333333337</v>
      </c>
      <c r="W523">
        <v>2.6580607994556011</v>
      </c>
    </row>
    <row r="524" spans="1:23" x14ac:dyDescent="0.2">
      <c r="A524" t="s">
        <v>143</v>
      </c>
      <c r="B524" t="s">
        <v>179</v>
      </c>
      <c r="C524">
        <v>1981</v>
      </c>
      <c r="D524">
        <v>2</v>
      </c>
      <c r="E524">
        <v>3</v>
      </c>
      <c r="F524">
        <v>28.68</v>
      </c>
      <c r="J524">
        <v>2008</v>
      </c>
      <c r="K524">
        <v>2</v>
      </c>
      <c r="L524">
        <v>3</v>
      </c>
      <c r="M524">
        <v>0.50378666666666672</v>
      </c>
      <c r="N524">
        <v>88</v>
      </c>
      <c r="O524">
        <v>1.6819999999999999</v>
      </c>
      <c r="P524">
        <f t="shared" si="46"/>
        <v>5.7248484848484854E-3</v>
      </c>
      <c r="Q524">
        <v>54.514435358625001</v>
      </c>
      <c r="R524">
        <f t="shared" si="45"/>
        <v>3.663370056099601</v>
      </c>
      <c r="T524">
        <v>5.7248484848484854E-3</v>
      </c>
      <c r="U524">
        <v>2008</v>
      </c>
      <c r="V524">
        <v>0.50378666666666672</v>
      </c>
      <c r="W524">
        <v>3.663370056099601</v>
      </c>
    </row>
    <row r="525" spans="1:23" x14ac:dyDescent="0.2">
      <c r="A525" t="s">
        <v>143</v>
      </c>
      <c r="B525" t="s">
        <v>179</v>
      </c>
      <c r="C525">
        <v>1981</v>
      </c>
      <c r="D525">
        <v>2</v>
      </c>
      <c r="E525">
        <v>4</v>
      </c>
      <c r="F525">
        <v>39.93</v>
      </c>
      <c r="J525">
        <v>2008</v>
      </c>
      <c r="K525">
        <v>2</v>
      </c>
      <c r="L525">
        <v>4</v>
      </c>
      <c r="M525">
        <v>0.57888333333333331</v>
      </c>
      <c r="N525">
        <v>88</v>
      </c>
      <c r="O525">
        <v>2.2877000000000001</v>
      </c>
      <c r="P525">
        <f t="shared" si="46"/>
        <v>6.578219696969697E-3</v>
      </c>
      <c r="Q525">
        <v>55.564156287956251</v>
      </c>
      <c r="R525">
        <f t="shared" si="45"/>
        <v>3.7339113025506605</v>
      </c>
      <c r="T525">
        <v>6.578219696969697E-3</v>
      </c>
      <c r="U525">
        <v>2008</v>
      </c>
      <c r="V525">
        <v>0.57888333333333331</v>
      </c>
      <c r="W525">
        <v>3.7339113025506605</v>
      </c>
    </row>
    <row r="526" spans="1:23" x14ac:dyDescent="0.2">
      <c r="A526" t="s">
        <v>143</v>
      </c>
      <c r="B526" t="s">
        <v>179</v>
      </c>
      <c r="C526">
        <v>1981</v>
      </c>
      <c r="D526">
        <v>2</v>
      </c>
      <c r="E526">
        <v>5</v>
      </c>
      <c r="F526">
        <v>19.72</v>
      </c>
      <c r="J526">
        <v>2008</v>
      </c>
      <c r="K526">
        <v>2</v>
      </c>
      <c r="L526">
        <v>5</v>
      </c>
      <c r="M526">
        <v>0.74839999999999984</v>
      </c>
      <c r="N526">
        <v>88</v>
      </c>
      <c r="O526">
        <v>1.5875999999999999</v>
      </c>
      <c r="P526">
        <f t="shared" si="46"/>
        <v>8.5045454545454521E-3</v>
      </c>
      <c r="Q526">
        <v>79.480816268906239</v>
      </c>
      <c r="R526">
        <f t="shared" si="45"/>
        <v>5.3411108532705001</v>
      </c>
      <c r="T526">
        <v>8.5045454545454521E-3</v>
      </c>
      <c r="U526">
        <v>2008</v>
      </c>
      <c r="V526">
        <v>0.74839999999999984</v>
      </c>
      <c r="W526">
        <v>5.3411108532705001</v>
      </c>
    </row>
    <row r="527" spans="1:23" x14ac:dyDescent="0.2">
      <c r="A527" t="s">
        <v>143</v>
      </c>
      <c r="B527" t="s">
        <v>179</v>
      </c>
      <c r="C527">
        <v>1981</v>
      </c>
      <c r="D527">
        <v>2</v>
      </c>
      <c r="E527">
        <v>6</v>
      </c>
      <c r="F527">
        <v>41.62</v>
      </c>
      <c r="J527">
        <v>2008</v>
      </c>
      <c r="K527">
        <v>2</v>
      </c>
      <c r="L527">
        <v>6</v>
      </c>
      <c r="M527">
        <v>0.83484666666666663</v>
      </c>
      <c r="N527">
        <v>88</v>
      </c>
      <c r="O527">
        <v>2.0358000000000001</v>
      </c>
      <c r="P527">
        <f t="shared" si="46"/>
        <v>9.4868939393939391E-3</v>
      </c>
      <c r="Q527">
        <v>85.345448672549992</v>
      </c>
      <c r="R527">
        <f t="shared" si="45"/>
        <v>5.7352141507953602</v>
      </c>
      <c r="T527">
        <v>9.4868939393939391E-3</v>
      </c>
      <c r="U527">
        <v>2008</v>
      </c>
      <c r="V527">
        <v>0.83484666666666663</v>
      </c>
      <c r="W527">
        <v>5.7352141507953602</v>
      </c>
    </row>
    <row r="528" spans="1:23" x14ac:dyDescent="0.2">
      <c r="A528" t="s">
        <v>143</v>
      </c>
      <c r="B528" t="s">
        <v>179</v>
      </c>
      <c r="C528">
        <v>1981</v>
      </c>
      <c r="D528">
        <v>2</v>
      </c>
      <c r="E528">
        <v>7</v>
      </c>
      <c r="F528">
        <v>42.23</v>
      </c>
      <c r="J528">
        <v>2008</v>
      </c>
      <c r="K528">
        <v>2</v>
      </c>
      <c r="L528">
        <v>7</v>
      </c>
      <c r="M528">
        <v>0.8573400000000001</v>
      </c>
      <c r="N528">
        <v>88</v>
      </c>
      <c r="O528">
        <v>2.2706</v>
      </c>
      <c r="P528">
        <f t="shared" si="46"/>
        <v>9.7425000000000012E-3</v>
      </c>
      <c r="Q528">
        <v>87.840637412343739</v>
      </c>
      <c r="R528">
        <f t="shared" si="45"/>
        <v>5.902890834109499</v>
      </c>
      <c r="T528">
        <v>9.7425000000000012E-3</v>
      </c>
      <c r="U528">
        <v>2008</v>
      </c>
      <c r="V528">
        <v>0.8573400000000001</v>
      </c>
      <c r="W528">
        <v>5.902890834109499</v>
      </c>
    </row>
    <row r="529" spans="1:23" x14ac:dyDescent="0.2">
      <c r="A529" t="s">
        <v>143</v>
      </c>
      <c r="B529" t="s">
        <v>179</v>
      </c>
      <c r="C529">
        <v>1981</v>
      </c>
      <c r="D529">
        <v>2</v>
      </c>
      <c r="E529">
        <v>8</v>
      </c>
      <c r="F529">
        <v>36.54</v>
      </c>
      <c r="J529">
        <v>2008</v>
      </c>
      <c r="K529">
        <v>2</v>
      </c>
      <c r="L529">
        <v>8</v>
      </c>
      <c r="M529" t="s">
        <v>17</v>
      </c>
      <c r="N529" t="s">
        <v>17</v>
      </c>
      <c r="O529">
        <v>1.7774000000000001</v>
      </c>
      <c r="P529" t="s">
        <v>17</v>
      </c>
      <c r="Q529">
        <v>82.317577572450006</v>
      </c>
      <c r="R529">
        <f t="shared" si="45"/>
        <v>5.5317412128686403</v>
      </c>
      <c r="U529">
        <v>2008</v>
      </c>
      <c r="W529">
        <v>5.5317412128686403</v>
      </c>
    </row>
    <row r="530" spans="1:23" x14ac:dyDescent="0.2">
      <c r="A530" t="s">
        <v>143</v>
      </c>
      <c r="B530" t="s">
        <v>179</v>
      </c>
      <c r="C530">
        <v>1981</v>
      </c>
      <c r="D530">
        <v>2</v>
      </c>
      <c r="E530">
        <v>9</v>
      </c>
      <c r="F530">
        <v>34.61</v>
      </c>
      <c r="J530">
        <v>2008</v>
      </c>
      <c r="K530">
        <v>2</v>
      </c>
      <c r="L530">
        <v>9</v>
      </c>
      <c r="M530" t="s">
        <v>17</v>
      </c>
      <c r="N530" t="s">
        <v>17</v>
      </c>
      <c r="O530">
        <v>1.6536</v>
      </c>
      <c r="P530" t="s">
        <v>17</v>
      </c>
      <c r="Q530">
        <v>78.846516015299997</v>
      </c>
      <c r="R530">
        <f t="shared" si="45"/>
        <v>5.2984858762281597</v>
      </c>
      <c r="U530">
        <v>2008</v>
      </c>
      <c r="W530">
        <v>5.2984858762281597</v>
      </c>
    </row>
    <row r="531" spans="1:23" x14ac:dyDescent="0.2">
      <c r="A531" t="s">
        <v>143</v>
      </c>
      <c r="B531" t="s">
        <v>179</v>
      </c>
      <c r="C531">
        <v>1981</v>
      </c>
      <c r="D531">
        <v>2</v>
      </c>
      <c r="E531">
        <v>10</v>
      </c>
      <c r="F531">
        <v>39.08</v>
      </c>
      <c r="J531">
        <v>2008</v>
      </c>
      <c r="K531">
        <v>2</v>
      </c>
      <c r="L531">
        <v>10</v>
      </c>
      <c r="M531" t="s">
        <v>17</v>
      </c>
      <c r="N531" t="s">
        <v>17</v>
      </c>
      <c r="O531">
        <v>1.6617</v>
      </c>
      <c r="P531" t="s">
        <v>17</v>
      </c>
      <c r="Q531">
        <v>86.452052647949998</v>
      </c>
      <c r="R531">
        <f t="shared" si="45"/>
        <v>5.8095779379422403</v>
      </c>
      <c r="U531">
        <v>2008</v>
      </c>
      <c r="W531">
        <v>5.8095779379422403</v>
      </c>
    </row>
    <row r="532" spans="1:23" x14ac:dyDescent="0.2">
      <c r="A532" t="s">
        <v>143</v>
      </c>
      <c r="B532" t="s">
        <v>179</v>
      </c>
      <c r="C532">
        <v>1981</v>
      </c>
      <c r="D532">
        <v>2</v>
      </c>
      <c r="E532">
        <v>11</v>
      </c>
      <c r="F532">
        <v>41.26</v>
      </c>
      <c r="J532">
        <v>2008</v>
      </c>
      <c r="K532">
        <v>2</v>
      </c>
      <c r="L532">
        <v>11</v>
      </c>
      <c r="M532" t="s">
        <v>17</v>
      </c>
      <c r="N532" t="s">
        <v>17</v>
      </c>
      <c r="O532">
        <v>1.8031999999999999</v>
      </c>
      <c r="P532" t="s">
        <v>17</v>
      </c>
      <c r="Q532">
        <v>86.255172882449997</v>
      </c>
      <c r="R532">
        <f t="shared" si="45"/>
        <v>5.7963476177006399</v>
      </c>
      <c r="U532">
        <v>2008</v>
      </c>
      <c r="W532">
        <v>5.7963476177006399</v>
      </c>
    </row>
    <row r="533" spans="1:23" x14ac:dyDescent="0.2">
      <c r="A533" t="s">
        <v>143</v>
      </c>
      <c r="B533" t="s">
        <v>179</v>
      </c>
      <c r="C533">
        <v>1981</v>
      </c>
      <c r="D533">
        <v>2</v>
      </c>
      <c r="E533">
        <v>12</v>
      </c>
      <c r="F533">
        <v>43.08</v>
      </c>
      <c r="J533">
        <v>2008</v>
      </c>
      <c r="K533">
        <v>2</v>
      </c>
      <c r="L533">
        <v>12</v>
      </c>
      <c r="M533" t="s">
        <v>17</v>
      </c>
      <c r="N533" t="s">
        <v>17</v>
      </c>
      <c r="O533">
        <v>1.7528999999999999</v>
      </c>
      <c r="P533" t="s">
        <v>17</v>
      </c>
      <c r="Q533">
        <v>84.995142383249984</v>
      </c>
      <c r="R533">
        <f t="shared" si="45"/>
        <v>5.7116735681543993</v>
      </c>
      <c r="U533">
        <v>2008</v>
      </c>
      <c r="W533">
        <v>5.7116735681543993</v>
      </c>
    </row>
    <row r="534" spans="1:23" x14ac:dyDescent="0.2">
      <c r="A534" t="s">
        <v>143</v>
      </c>
      <c r="B534" t="s">
        <v>179</v>
      </c>
      <c r="C534">
        <v>1981</v>
      </c>
      <c r="D534">
        <v>2</v>
      </c>
      <c r="E534">
        <v>13</v>
      </c>
      <c r="F534">
        <v>44.04</v>
      </c>
      <c r="J534">
        <v>2008</v>
      </c>
      <c r="K534">
        <v>2</v>
      </c>
      <c r="L534">
        <v>13</v>
      </c>
      <c r="M534" t="s">
        <v>17</v>
      </c>
      <c r="N534" t="s">
        <v>17</v>
      </c>
      <c r="O534">
        <v>2.1920999999999999</v>
      </c>
      <c r="P534" t="s">
        <v>17</v>
      </c>
      <c r="Q534">
        <v>90.271520098650001</v>
      </c>
      <c r="R534">
        <f t="shared" si="45"/>
        <v>6.0662461506292811</v>
      </c>
      <c r="U534">
        <v>2008</v>
      </c>
      <c r="W534">
        <v>6.0662461506292811</v>
      </c>
    </row>
    <row r="535" spans="1:23" x14ac:dyDescent="0.2">
      <c r="A535" t="s">
        <v>143</v>
      </c>
      <c r="B535" t="s">
        <v>179</v>
      </c>
      <c r="C535">
        <v>1981</v>
      </c>
      <c r="D535">
        <v>2</v>
      </c>
      <c r="E535">
        <v>14</v>
      </c>
      <c r="F535">
        <v>44.16</v>
      </c>
      <c r="J535">
        <v>2008</v>
      </c>
      <c r="K535">
        <v>2</v>
      </c>
      <c r="L535">
        <v>14</v>
      </c>
      <c r="M535" t="s">
        <v>17</v>
      </c>
      <c r="N535" t="s">
        <v>17</v>
      </c>
      <c r="O535">
        <v>1.8804000000000001</v>
      </c>
      <c r="P535" t="s">
        <v>17</v>
      </c>
      <c r="Q535">
        <v>87.347937795937483</v>
      </c>
      <c r="R535">
        <f t="shared" si="45"/>
        <v>5.8697814198869995</v>
      </c>
      <c r="U535">
        <v>2008</v>
      </c>
      <c r="W535">
        <v>5.8697814198869995</v>
      </c>
    </row>
    <row r="536" spans="1:23" x14ac:dyDescent="0.2">
      <c r="A536" t="s">
        <v>143</v>
      </c>
      <c r="B536" t="s">
        <v>179</v>
      </c>
      <c r="C536">
        <v>1981</v>
      </c>
      <c r="D536">
        <v>3</v>
      </c>
      <c r="E536">
        <v>1</v>
      </c>
      <c r="F536">
        <v>23.11</v>
      </c>
      <c r="J536">
        <v>2008</v>
      </c>
      <c r="K536">
        <v>3</v>
      </c>
      <c r="L536">
        <v>1</v>
      </c>
      <c r="M536">
        <v>0.41044333333333333</v>
      </c>
      <c r="N536">
        <v>88</v>
      </c>
      <c r="O536">
        <v>1.7064999999999999</v>
      </c>
      <c r="P536">
        <f t="shared" ref="P536:P542" si="47">M536/N536</f>
        <v>4.6641287878787874E-3</v>
      </c>
      <c r="Q536">
        <v>35.035107705674996</v>
      </c>
      <c r="R536">
        <f t="shared" si="45"/>
        <v>2.3543592378213596</v>
      </c>
      <c r="T536">
        <v>4.6641287878787874E-3</v>
      </c>
      <c r="U536">
        <v>2008</v>
      </c>
      <c r="V536">
        <v>0.41044333333333333</v>
      </c>
      <c r="W536">
        <v>2.3543592378213596</v>
      </c>
    </row>
    <row r="537" spans="1:23" x14ac:dyDescent="0.2">
      <c r="A537" t="s">
        <v>143</v>
      </c>
      <c r="B537" t="s">
        <v>179</v>
      </c>
      <c r="C537">
        <v>1981</v>
      </c>
      <c r="D537">
        <v>3</v>
      </c>
      <c r="E537">
        <v>2</v>
      </c>
      <c r="F537">
        <v>21.42</v>
      </c>
      <c r="J537">
        <v>2008</v>
      </c>
      <c r="K537">
        <v>3</v>
      </c>
      <c r="L537">
        <v>2</v>
      </c>
      <c r="M537">
        <v>0.49426333333333333</v>
      </c>
      <c r="N537">
        <v>88</v>
      </c>
      <c r="O537">
        <v>1.5462</v>
      </c>
      <c r="P537">
        <f t="shared" si="47"/>
        <v>5.6166287878787876E-3</v>
      </c>
      <c r="Q537">
        <v>49.232695470750009</v>
      </c>
      <c r="R537">
        <f t="shared" si="45"/>
        <v>3.3084371356344007</v>
      </c>
      <c r="T537">
        <v>5.6166287878787876E-3</v>
      </c>
      <c r="U537">
        <v>2008</v>
      </c>
      <c r="V537">
        <v>0.49426333333333333</v>
      </c>
      <c r="W537">
        <v>3.3084371356344007</v>
      </c>
    </row>
    <row r="538" spans="1:23" x14ac:dyDescent="0.2">
      <c r="A538" t="s">
        <v>143</v>
      </c>
      <c r="B538" t="s">
        <v>179</v>
      </c>
      <c r="C538">
        <v>1981</v>
      </c>
      <c r="D538">
        <v>3</v>
      </c>
      <c r="E538">
        <v>3</v>
      </c>
      <c r="F538">
        <v>33.520000000000003</v>
      </c>
      <c r="J538">
        <v>2008</v>
      </c>
      <c r="K538">
        <v>3</v>
      </c>
      <c r="L538">
        <v>3</v>
      </c>
      <c r="M538">
        <v>0.71251666666666669</v>
      </c>
      <c r="N538">
        <v>88</v>
      </c>
      <c r="O538">
        <v>1.6949000000000001</v>
      </c>
      <c r="P538">
        <f t="shared" si="47"/>
        <v>8.0967803030303036E-3</v>
      </c>
      <c r="Q538">
        <v>62.629601022449997</v>
      </c>
      <c r="R538">
        <f t="shared" si="45"/>
        <v>4.2087091887086405</v>
      </c>
      <c r="T538">
        <v>8.0967803030303036E-3</v>
      </c>
      <c r="U538">
        <v>2008</v>
      </c>
      <c r="V538">
        <v>0.71251666666666669</v>
      </c>
      <c r="W538">
        <v>4.2087091887086405</v>
      </c>
    </row>
    <row r="539" spans="1:23" x14ac:dyDescent="0.2">
      <c r="A539" t="s">
        <v>143</v>
      </c>
      <c r="B539" t="s">
        <v>179</v>
      </c>
      <c r="C539">
        <v>1981</v>
      </c>
      <c r="D539">
        <v>3</v>
      </c>
      <c r="E539">
        <v>4</v>
      </c>
      <c r="F539">
        <v>38.479999999999997</v>
      </c>
      <c r="J539">
        <v>2008</v>
      </c>
      <c r="K539">
        <v>3</v>
      </c>
      <c r="L539">
        <v>4</v>
      </c>
      <c r="M539">
        <v>0.7602133333333333</v>
      </c>
      <c r="N539">
        <v>88</v>
      </c>
      <c r="O539">
        <v>1.6043000000000001</v>
      </c>
      <c r="P539">
        <f t="shared" si="47"/>
        <v>8.6387878787878777E-3</v>
      </c>
      <c r="Q539">
        <v>78.371685811237512</v>
      </c>
      <c r="R539">
        <f t="shared" si="45"/>
        <v>5.2665772865151608</v>
      </c>
      <c r="T539">
        <v>8.6387878787878777E-3</v>
      </c>
      <c r="U539">
        <v>2008</v>
      </c>
      <c r="V539">
        <v>0.7602133333333333</v>
      </c>
      <c r="W539">
        <v>5.2665772865151608</v>
      </c>
    </row>
    <row r="540" spans="1:23" x14ac:dyDescent="0.2">
      <c r="A540" t="s">
        <v>143</v>
      </c>
      <c r="B540" t="s">
        <v>179</v>
      </c>
      <c r="C540">
        <v>1981</v>
      </c>
      <c r="D540">
        <v>3</v>
      </c>
      <c r="E540">
        <v>5</v>
      </c>
      <c r="F540">
        <v>41.74</v>
      </c>
      <c r="J540">
        <v>2008</v>
      </c>
      <c r="K540">
        <v>3</v>
      </c>
      <c r="L540">
        <v>5</v>
      </c>
      <c r="M540">
        <v>0.80636333333333343</v>
      </c>
      <c r="N540">
        <v>88</v>
      </c>
      <c r="O540">
        <v>1.9112</v>
      </c>
      <c r="P540">
        <f t="shared" si="47"/>
        <v>9.1632196969696975E-3</v>
      </c>
      <c r="Q540">
        <v>82.755977371031264</v>
      </c>
      <c r="R540">
        <f t="shared" si="45"/>
        <v>5.5612016793333012</v>
      </c>
      <c r="T540">
        <v>9.1632196969696975E-3</v>
      </c>
      <c r="U540">
        <v>2008</v>
      </c>
      <c r="V540">
        <v>0.80636333333333343</v>
      </c>
      <c r="W540">
        <v>5.5612016793333012</v>
      </c>
    </row>
    <row r="541" spans="1:23" x14ac:dyDescent="0.2">
      <c r="A541" t="s">
        <v>143</v>
      </c>
      <c r="B541" t="s">
        <v>179</v>
      </c>
      <c r="C541">
        <v>1981</v>
      </c>
      <c r="D541">
        <v>3</v>
      </c>
      <c r="E541">
        <v>6</v>
      </c>
      <c r="F541">
        <v>35.090000000000003</v>
      </c>
      <c r="J541">
        <v>2008</v>
      </c>
      <c r="K541">
        <v>3</v>
      </c>
      <c r="L541">
        <v>6</v>
      </c>
      <c r="M541">
        <v>0.83979666666666664</v>
      </c>
      <c r="N541">
        <v>88</v>
      </c>
      <c r="O541">
        <v>1.8553999999999999</v>
      </c>
      <c r="P541">
        <f t="shared" si="47"/>
        <v>9.5431439393939398E-3</v>
      </c>
      <c r="Q541">
        <v>85.24778948028748</v>
      </c>
      <c r="R541">
        <f t="shared" si="45"/>
        <v>5.7286514530753188</v>
      </c>
      <c r="T541">
        <v>9.5431439393939398E-3</v>
      </c>
      <c r="U541">
        <v>2008</v>
      </c>
      <c r="V541">
        <v>0.83979666666666664</v>
      </c>
      <c r="W541">
        <v>5.7286514530753188</v>
      </c>
    </row>
    <row r="542" spans="1:23" x14ac:dyDescent="0.2">
      <c r="A542" t="s">
        <v>143</v>
      </c>
      <c r="B542" t="s">
        <v>179</v>
      </c>
      <c r="C542">
        <v>1981</v>
      </c>
      <c r="D542">
        <v>3</v>
      </c>
      <c r="E542">
        <v>7</v>
      </c>
      <c r="F542">
        <v>38.24</v>
      </c>
      <c r="J542">
        <v>2008</v>
      </c>
      <c r="K542">
        <v>3</v>
      </c>
      <c r="L542">
        <v>7</v>
      </c>
      <c r="M542">
        <v>0.84782000000000002</v>
      </c>
      <c r="N542">
        <v>88</v>
      </c>
      <c r="O542">
        <v>2.0398999999999998</v>
      </c>
      <c r="P542">
        <f t="shared" si="47"/>
        <v>9.6343181818181814E-3</v>
      </c>
      <c r="Q542">
        <v>90.822783442049996</v>
      </c>
      <c r="R542">
        <f t="shared" si="45"/>
        <v>6.1032910473057598</v>
      </c>
      <c r="T542">
        <v>9.6343181818181814E-3</v>
      </c>
      <c r="U542">
        <v>2008</v>
      </c>
      <c r="V542">
        <v>0.84782000000000002</v>
      </c>
      <c r="W542">
        <v>6.1032910473057598</v>
      </c>
    </row>
    <row r="543" spans="1:23" x14ac:dyDescent="0.2">
      <c r="A543" t="s">
        <v>143</v>
      </c>
      <c r="B543" t="s">
        <v>179</v>
      </c>
      <c r="C543">
        <v>1981</v>
      </c>
      <c r="D543">
        <v>3</v>
      </c>
      <c r="E543">
        <v>8</v>
      </c>
      <c r="F543">
        <v>34.85</v>
      </c>
      <c r="J543">
        <v>2008</v>
      </c>
      <c r="K543">
        <v>3</v>
      </c>
      <c r="L543">
        <v>8</v>
      </c>
      <c r="M543" t="s">
        <v>17</v>
      </c>
      <c r="N543" t="s">
        <v>17</v>
      </c>
      <c r="O543">
        <v>1.6982999999999999</v>
      </c>
      <c r="P543" t="s">
        <v>17</v>
      </c>
      <c r="Q543">
        <v>76.059647276250004</v>
      </c>
      <c r="R543">
        <f t="shared" si="45"/>
        <v>5.1112082969640005</v>
      </c>
      <c r="U543">
        <v>2008</v>
      </c>
      <c r="W543">
        <v>5.1112082969640005</v>
      </c>
    </row>
    <row r="544" spans="1:23" x14ac:dyDescent="0.2">
      <c r="A544" t="s">
        <v>143</v>
      </c>
      <c r="B544" t="s">
        <v>179</v>
      </c>
      <c r="C544">
        <v>1981</v>
      </c>
      <c r="D544">
        <v>3</v>
      </c>
      <c r="E544">
        <v>9</v>
      </c>
      <c r="F544">
        <v>38.24</v>
      </c>
      <c r="J544">
        <v>2008</v>
      </c>
      <c r="K544">
        <v>3</v>
      </c>
      <c r="L544">
        <v>9</v>
      </c>
      <c r="M544" t="s">
        <v>17</v>
      </c>
      <c r="N544" t="s">
        <v>17</v>
      </c>
      <c r="O544">
        <v>1.8661000000000001</v>
      </c>
      <c r="P544" t="s">
        <v>17</v>
      </c>
      <c r="Q544">
        <v>38.044866739274994</v>
      </c>
      <c r="R544">
        <f t="shared" si="45"/>
        <v>2.5566150448792802</v>
      </c>
      <c r="U544">
        <v>2008</v>
      </c>
      <c r="W544">
        <v>2.5566150448792802</v>
      </c>
    </row>
    <row r="545" spans="1:23" x14ac:dyDescent="0.2">
      <c r="A545" t="s">
        <v>143</v>
      </c>
      <c r="B545" t="s">
        <v>179</v>
      </c>
      <c r="C545">
        <v>1981</v>
      </c>
      <c r="D545">
        <v>3</v>
      </c>
      <c r="E545">
        <v>10</v>
      </c>
      <c r="F545">
        <v>37.270000000000003</v>
      </c>
      <c r="J545">
        <v>2008</v>
      </c>
      <c r="K545">
        <v>3</v>
      </c>
      <c r="L545">
        <v>10</v>
      </c>
      <c r="M545" t="s">
        <v>17</v>
      </c>
      <c r="N545" t="s">
        <v>17</v>
      </c>
      <c r="O545">
        <v>1.9549000000000001</v>
      </c>
      <c r="P545" t="s">
        <v>17</v>
      </c>
      <c r="Q545">
        <v>84.78589979062501</v>
      </c>
      <c r="R545">
        <f t="shared" si="45"/>
        <v>5.6976124659300016</v>
      </c>
      <c r="U545">
        <v>2008</v>
      </c>
      <c r="W545">
        <v>5.6976124659300016</v>
      </c>
    </row>
    <row r="546" spans="1:23" x14ac:dyDescent="0.2">
      <c r="A546" t="s">
        <v>143</v>
      </c>
      <c r="B546" t="s">
        <v>179</v>
      </c>
      <c r="C546">
        <v>1981</v>
      </c>
      <c r="D546">
        <v>3</v>
      </c>
      <c r="E546">
        <v>11</v>
      </c>
      <c r="F546">
        <v>44.16</v>
      </c>
      <c r="J546">
        <v>2008</v>
      </c>
      <c r="K546">
        <v>3</v>
      </c>
      <c r="L546">
        <v>11</v>
      </c>
      <c r="M546" t="s">
        <v>17</v>
      </c>
      <c r="N546" t="s">
        <v>17</v>
      </c>
      <c r="O546">
        <v>1.8559000000000001</v>
      </c>
      <c r="P546" t="s">
        <v>17</v>
      </c>
      <c r="Q546">
        <v>87.31832361615001</v>
      </c>
      <c r="R546">
        <f t="shared" si="45"/>
        <v>5.8677913470052809</v>
      </c>
      <c r="U546">
        <v>2008</v>
      </c>
      <c r="W546">
        <v>5.8677913470052809</v>
      </c>
    </row>
    <row r="547" spans="1:23" x14ac:dyDescent="0.2">
      <c r="A547" t="s">
        <v>143</v>
      </c>
      <c r="B547" t="s">
        <v>179</v>
      </c>
      <c r="C547">
        <v>1981</v>
      </c>
      <c r="D547">
        <v>3</v>
      </c>
      <c r="E547">
        <v>12</v>
      </c>
      <c r="F547">
        <v>35.94</v>
      </c>
      <c r="J547">
        <v>2008</v>
      </c>
      <c r="K547">
        <v>3</v>
      </c>
      <c r="L547">
        <v>12</v>
      </c>
      <c r="M547" t="s">
        <v>17</v>
      </c>
      <c r="N547" t="s">
        <v>17</v>
      </c>
      <c r="O547">
        <v>1.8804000000000001</v>
      </c>
      <c r="P547" t="s">
        <v>17</v>
      </c>
      <c r="Q547">
        <v>84.78589979062501</v>
      </c>
      <c r="R547">
        <f t="shared" si="45"/>
        <v>5.6976124659300016</v>
      </c>
      <c r="U547">
        <v>2008</v>
      </c>
      <c r="W547">
        <v>5.6976124659300016</v>
      </c>
    </row>
    <row r="548" spans="1:23" x14ac:dyDescent="0.2">
      <c r="A548" t="s">
        <v>143</v>
      </c>
      <c r="B548" t="s">
        <v>179</v>
      </c>
      <c r="C548">
        <v>1981</v>
      </c>
      <c r="D548">
        <v>3</v>
      </c>
      <c r="E548">
        <v>13</v>
      </c>
      <c r="F548">
        <v>36.659999999999997</v>
      </c>
      <c r="J548">
        <v>2008</v>
      </c>
      <c r="K548">
        <v>3</v>
      </c>
      <c r="L548">
        <v>13</v>
      </c>
      <c r="M548" t="s">
        <v>17</v>
      </c>
      <c r="N548" t="s">
        <v>17</v>
      </c>
      <c r="O548">
        <v>2.0989</v>
      </c>
      <c r="P548" t="s">
        <v>17</v>
      </c>
      <c r="Q548">
        <v>88.096841212875006</v>
      </c>
      <c r="R548">
        <f t="shared" si="45"/>
        <v>5.9201077295052009</v>
      </c>
      <c r="U548">
        <v>2008</v>
      </c>
      <c r="W548">
        <v>5.9201077295052009</v>
      </c>
    </row>
    <row r="549" spans="1:23" x14ac:dyDescent="0.2">
      <c r="A549" t="s">
        <v>143</v>
      </c>
      <c r="B549" t="s">
        <v>179</v>
      </c>
      <c r="C549">
        <v>1981</v>
      </c>
      <c r="D549">
        <v>3</v>
      </c>
      <c r="E549">
        <v>14</v>
      </c>
      <c r="F549">
        <v>42.95</v>
      </c>
      <c r="J549">
        <v>2008</v>
      </c>
      <c r="K549">
        <v>3</v>
      </c>
      <c r="L549">
        <v>14</v>
      </c>
      <c r="M549" t="s">
        <v>17</v>
      </c>
      <c r="N549" t="s">
        <v>17</v>
      </c>
      <c r="O549">
        <v>1.7989999999999999</v>
      </c>
      <c r="P549" t="s">
        <v>17</v>
      </c>
      <c r="Q549">
        <v>86.874946164187506</v>
      </c>
      <c r="R549">
        <f t="shared" si="45"/>
        <v>5.8379963822334</v>
      </c>
      <c r="U549">
        <v>2008</v>
      </c>
      <c r="W549">
        <v>5.8379963822334</v>
      </c>
    </row>
    <row r="550" spans="1:23" x14ac:dyDescent="0.2">
      <c r="A550" t="s">
        <v>143</v>
      </c>
      <c r="B550" t="s">
        <v>179</v>
      </c>
      <c r="C550">
        <v>1981</v>
      </c>
      <c r="D550">
        <v>4</v>
      </c>
      <c r="E550">
        <v>1</v>
      </c>
      <c r="F550">
        <v>24.93</v>
      </c>
      <c r="J550">
        <v>2008</v>
      </c>
      <c r="K550">
        <v>4</v>
      </c>
      <c r="L550">
        <v>1</v>
      </c>
      <c r="M550">
        <v>0.46617333333333333</v>
      </c>
      <c r="N550">
        <v>88</v>
      </c>
      <c r="O550">
        <v>1.5622</v>
      </c>
      <c r="P550">
        <f t="shared" ref="P550:P556" si="48">M550/N550</f>
        <v>5.2974242424242424E-3</v>
      </c>
      <c r="Q550">
        <v>40.388198682975002</v>
      </c>
      <c r="R550">
        <f t="shared" si="45"/>
        <v>2.7140869514959203</v>
      </c>
      <c r="T550">
        <v>5.2974242424242424E-3</v>
      </c>
      <c r="U550">
        <v>2008</v>
      </c>
      <c r="V550">
        <v>0.46617333333333333</v>
      </c>
      <c r="W550">
        <v>2.7140869514959203</v>
      </c>
    </row>
    <row r="551" spans="1:23" x14ac:dyDescent="0.2">
      <c r="A551" t="s">
        <v>143</v>
      </c>
      <c r="B551" t="s">
        <v>179</v>
      </c>
      <c r="C551">
        <v>1981</v>
      </c>
      <c r="D551">
        <v>4</v>
      </c>
      <c r="E551">
        <v>2</v>
      </c>
      <c r="F551">
        <v>16.82</v>
      </c>
      <c r="J551">
        <v>2008</v>
      </c>
      <c r="K551">
        <v>4</v>
      </c>
      <c r="L551">
        <v>2</v>
      </c>
      <c r="M551">
        <v>0.49865999999999994</v>
      </c>
      <c r="N551">
        <v>88</v>
      </c>
      <c r="O551">
        <v>1.7061999999999999</v>
      </c>
      <c r="P551">
        <f t="shared" si="48"/>
        <v>5.6665909090909084E-3</v>
      </c>
      <c r="Q551">
        <v>47.980630380375004</v>
      </c>
      <c r="R551">
        <f t="shared" si="45"/>
        <v>3.2242983615612006</v>
      </c>
      <c r="T551">
        <v>5.6665909090909084E-3</v>
      </c>
      <c r="U551">
        <v>2008</v>
      </c>
      <c r="V551">
        <v>0.49865999999999994</v>
      </c>
      <c r="W551">
        <v>3.2242983615612006</v>
      </c>
    </row>
    <row r="552" spans="1:23" x14ac:dyDescent="0.2">
      <c r="A552" t="s">
        <v>143</v>
      </c>
      <c r="B552" t="s">
        <v>179</v>
      </c>
      <c r="C552">
        <v>1981</v>
      </c>
      <c r="D552">
        <v>4</v>
      </c>
      <c r="E552">
        <v>3</v>
      </c>
      <c r="F552">
        <v>32.31</v>
      </c>
      <c r="J552">
        <v>2008</v>
      </c>
      <c r="K552">
        <v>4</v>
      </c>
      <c r="L552">
        <v>3</v>
      </c>
      <c r="M552">
        <v>0.53280666666666665</v>
      </c>
      <c r="N552">
        <v>88</v>
      </c>
      <c r="O552">
        <v>1.8234999999999999</v>
      </c>
      <c r="P552">
        <f t="shared" si="48"/>
        <v>6.0546212121212117E-3</v>
      </c>
      <c r="Q552">
        <v>52.279605557850005</v>
      </c>
      <c r="R552">
        <f t="shared" si="45"/>
        <v>3.5131894934875207</v>
      </c>
      <c r="T552">
        <v>6.0546212121212117E-3</v>
      </c>
      <c r="U552">
        <v>2008</v>
      </c>
      <c r="V552">
        <v>0.53280666666666665</v>
      </c>
      <c r="W552">
        <v>3.5131894934875207</v>
      </c>
    </row>
    <row r="553" spans="1:23" x14ac:dyDescent="0.2">
      <c r="A553" t="s">
        <v>143</v>
      </c>
      <c r="B553" t="s">
        <v>179</v>
      </c>
      <c r="C553">
        <v>1981</v>
      </c>
      <c r="D553">
        <v>4</v>
      </c>
      <c r="E553">
        <v>4</v>
      </c>
      <c r="F553">
        <v>32.549999999999997</v>
      </c>
      <c r="J553">
        <v>2008</v>
      </c>
      <c r="K553">
        <v>4</v>
      </c>
      <c r="L553">
        <v>4</v>
      </c>
      <c r="M553">
        <v>0.72139666666666669</v>
      </c>
      <c r="N553">
        <v>88</v>
      </c>
      <c r="O553">
        <v>1.7545999999999999</v>
      </c>
      <c r="P553">
        <f t="shared" si="48"/>
        <v>8.1976893939393943E-3</v>
      </c>
      <c r="Q553">
        <v>82.534145314499995</v>
      </c>
      <c r="R553">
        <f t="shared" si="45"/>
        <v>5.5462945651344011</v>
      </c>
      <c r="T553">
        <v>8.1976893939393943E-3</v>
      </c>
      <c r="U553">
        <v>2008</v>
      </c>
      <c r="V553">
        <v>0.72139666666666669</v>
      </c>
      <c r="W553">
        <v>5.5462945651344011</v>
      </c>
    </row>
    <row r="554" spans="1:23" x14ac:dyDescent="0.2">
      <c r="A554" t="s">
        <v>143</v>
      </c>
      <c r="B554" t="s">
        <v>179</v>
      </c>
      <c r="C554">
        <v>1981</v>
      </c>
      <c r="D554">
        <v>4</v>
      </c>
      <c r="E554">
        <v>5</v>
      </c>
      <c r="F554">
        <v>35.69</v>
      </c>
      <c r="J554">
        <v>2008</v>
      </c>
      <c r="K554">
        <v>4</v>
      </c>
      <c r="L554">
        <v>5</v>
      </c>
      <c r="M554">
        <v>0.77160666666666666</v>
      </c>
      <c r="N554">
        <v>88</v>
      </c>
      <c r="O554">
        <v>1.7096</v>
      </c>
      <c r="P554">
        <f t="shared" si="48"/>
        <v>8.7682575757575751E-3</v>
      </c>
      <c r="Q554">
        <v>87.869586959549991</v>
      </c>
      <c r="R554">
        <f t="shared" si="45"/>
        <v>5.9048362436817605</v>
      </c>
      <c r="T554">
        <v>8.7682575757575751E-3</v>
      </c>
      <c r="U554">
        <v>2008</v>
      </c>
      <c r="V554">
        <v>0.77160666666666666</v>
      </c>
      <c r="W554">
        <v>5.9048362436817605</v>
      </c>
    </row>
    <row r="555" spans="1:23" x14ac:dyDescent="0.2">
      <c r="A555" t="s">
        <v>143</v>
      </c>
      <c r="B555" t="s">
        <v>179</v>
      </c>
      <c r="C555">
        <v>1981</v>
      </c>
      <c r="D555">
        <v>4</v>
      </c>
      <c r="E555">
        <v>6</v>
      </c>
      <c r="F555">
        <v>35.090000000000003</v>
      </c>
      <c r="J555">
        <v>2008</v>
      </c>
      <c r="K555">
        <v>4</v>
      </c>
      <c r="L555">
        <v>6</v>
      </c>
      <c r="M555">
        <v>0.84624999999999995</v>
      </c>
      <c r="N555">
        <v>88</v>
      </c>
      <c r="O555">
        <v>1.7991999999999999</v>
      </c>
      <c r="P555">
        <f t="shared" si="48"/>
        <v>9.6164772727272713E-3</v>
      </c>
      <c r="Q555">
        <v>88.16490660780002</v>
      </c>
      <c r="R555">
        <f t="shared" si="45"/>
        <v>5.9246817240441612</v>
      </c>
      <c r="T555">
        <v>9.6164772727272713E-3</v>
      </c>
      <c r="U555">
        <v>2008</v>
      </c>
      <c r="V555">
        <v>0.84624999999999995</v>
      </c>
      <c r="W555">
        <v>5.9246817240441612</v>
      </c>
    </row>
    <row r="556" spans="1:23" x14ac:dyDescent="0.2">
      <c r="A556" t="s">
        <v>143</v>
      </c>
      <c r="B556" t="s">
        <v>179</v>
      </c>
      <c r="C556">
        <v>1981</v>
      </c>
      <c r="D556">
        <v>4</v>
      </c>
      <c r="E556">
        <v>7</v>
      </c>
      <c r="F556">
        <v>33.4</v>
      </c>
      <c r="J556">
        <v>2008</v>
      </c>
      <c r="K556">
        <v>4</v>
      </c>
      <c r="L556">
        <v>7</v>
      </c>
      <c r="M556">
        <v>0.83652000000000004</v>
      </c>
      <c r="N556">
        <v>88</v>
      </c>
      <c r="O556">
        <v>2.2395999999999998</v>
      </c>
      <c r="P556">
        <f t="shared" si="48"/>
        <v>9.5059090909090909E-3</v>
      </c>
      <c r="Q556">
        <v>86.686952180400013</v>
      </c>
      <c r="R556">
        <f t="shared" si="45"/>
        <v>5.825363186522881</v>
      </c>
      <c r="T556">
        <v>9.5059090909090909E-3</v>
      </c>
      <c r="U556">
        <v>2008</v>
      </c>
      <c r="V556">
        <v>0.83652000000000004</v>
      </c>
      <c r="W556">
        <v>5.825363186522881</v>
      </c>
    </row>
    <row r="557" spans="1:23" x14ac:dyDescent="0.2">
      <c r="A557" t="s">
        <v>143</v>
      </c>
      <c r="B557" t="s">
        <v>179</v>
      </c>
      <c r="C557">
        <v>1981</v>
      </c>
      <c r="D557">
        <v>4</v>
      </c>
      <c r="E557">
        <v>8</v>
      </c>
      <c r="F557">
        <v>33.880000000000003</v>
      </c>
      <c r="J557">
        <v>2008</v>
      </c>
      <c r="K557">
        <v>4</v>
      </c>
      <c r="L557">
        <v>8</v>
      </c>
      <c r="M557" t="s">
        <v>17</v>
      </c>
      <c r="N557" t="s">
        <v>17</v>
      </c>
      <c r="O557">
        <v>1.6009</v>
      </c>
      <c r="P557" t="s">
        <v>17</v>
      </c>
      <c r="Q557">
        <v>79.11781028394374</v>
      </c>
      <c r="R557">
        <f t="shared" si="45"/>
        <v>5.3167168510810194</v>
      </c>
      <c r="U557">
        <v>2008</v>
      </c>
      <c r="W557">
        <v>5.3167168510810194</v>
      </c>
    </row>
    <row r="558" spans="1:23" x14ac:dyDescent="0.2">
      <c r="A558" t="s">
        <v>143</v>
      </c>
      <c r="B558" t="s">
        <v>179</v>
      </c>
      <c r="C558">
        <v>1981</v>
      </c>
      <c r="D558">
        <v>4</v>
      </c>
      <c r="E558">
        <v>9</v>
      </c>
      <c r="F558">
        <v>39.32</v>
      </c>
      <c r="J558">
        <v>2008</v>
      </c>
      <c r="K558">
        <v>4</v>
      </c>
      <c r="L558">
        <v>9</v>
      </c>
      <c r="M558" t="s">
        <v>17</v>
      </c>
      <c r="N558" t="s">
        <v>17</v>
      </c>
      <c r="O558">
        <v>1.6544000000000001</v>
      </c>
      <c r="P558" t="s">
        <v>17</v>
      </c>
      <c r="Q558">
        <v>82.317577572450006</v>
      </c>
      <c r="R558">
        <f t="shared" si="45"/>
        <v>5.5317412128686403</v>
      </c>
      <c r="U558">
        <v>2008</v>
      </c>
      <c r="W558">
        <v>5.5317412128686403</v>
      </c>
    </row>
    <row r="559" spans="1:23" x14ac:dyDescent="0.2">
      <c r="A559" t="s">
        <v>143</v>
      </c>
      <c r="B559" t="s">
        <v>179</v>
      </c>
      <c r="C559">
        <v>1981</v>
      </c>
      <c r="D559">
        <v>4</v>
      </c>
      <c r="E559">
        <v>10</v>
      </c>
      <c r="F559">
        <v>28.43</v>
      </c>
      <c r="J559">
        <v>2008</v>
      </c>
      <c r="K559">
        <v>4</v>
      </c>
      <c r="L559">
        <v>10</v>
      </c>
      <c r="M559" t="s">
        <v>17</v>
      </c>
      <c r="N559" t="s">
        <v>17</v>
      </c>
      <c r="O559">
        <v>1.8035000000000001</v>
      </c>
      <c r="P559" t="s">
        <v>17</v>
      </c>
      <c r="Q559">
        <v>89.732603939343761</v>
      </c>
      <c r="R559">
        <f t="shared" si="45"/>
        <v>6.0300309847239015</v>
      </c>
      <c r="U559">
        <v>2008</v>
      </c>
      <c r="W559">
        <v>6.0300309847239015</v>
      </c>
    </row>
    <row r="560" spans="1:23" x14ac:dyDescent="0.2">
      <c r="A560" t="s">
        <v>143</v>
      </c>
      <c r="B560" t="s">
        <v>179</v>
      </c>
      <c r="C560">
        <v>1981</v>
      </c>
      <c r="D560">
        <v>4</v>
      </c>
      <c r="E560">
        <v>11</v>
      </c>
      <c r="F560">
        <v>37.03</v>
      </c>
      <c r="J560">
        <v>2008</v>
      </c>
      <c r="K560">
        <v>4</v>
      </c>
      <c r="L560">
        <v>11</v>
      </c>
      <c r="M560" t="s">
        <v>17</v>
      </c>
      <c r="N560" t="s">
        <v>17</v>
      </c>
      <c r="O560">
        <v>1.6778999999999999</v>
      </c>
      <c r="P560" t="s">
        <v>17</v>
      </c>
      <c r="Q560">
        <v>84.036996373687487</v>
      </c>
      <c r="R560">
        <f t="shared" si="45"/>
        <v>5.6472861563117993</v>
      </c>
      <c r="U560">
        <v>2008</v>
      </c>
      <c r="W560">
        <v>5.6472861563117993</v>
      </c>
    </row>
    <row r="561" spans="1:25" x14ac:dyDescent="0.2">
      <c r="A561" t="s">
        <v>143</v>
      </c>
      <c r="B561" t="s">
        <v>179</v>
      </c>
      <c r="C561">
        <v>1981</v>
      </c>
      <c r="D561">
        <v>4</v>
      </c>
      <c r="E561">
        <v>12</v>
      </c>
      <c r="F561">
        <v>37.03</v>
      </c>
      <c r="J561">
        <v>2008</v>
      </c>
      <c r="K561">
        <v>4</v>
      </c>
      <c r="L561">
        <v>12</v>
      </c>
      <c r="M561" t="s">
        <v>17</v>
      </c>
      <c r="N561" t="s">
        <v>17</v>
      </c>
      <c r="O561">
        <v>1.966</v>
      </c>
      <c r="P561" t="s">
        <v>17</v>
      </c>
      <c r="Q561">
        <v>80.312187273656235</v>
      </c>
      <c r="R561">
        <f t="shared" si="45"/>
        <v>5.3969789847896994</v>
      </c>
      <c r="U561">
        <v>2008</v>
      </c>
      <c r="W561">
        <v>5.3969789847896994</v>
      </c>
    </row>
    <row r="562" spans="1:25" x14ac:dyDescent="0.2">
      <c r="A562" t="s">
        <v>143</v>
      </c>
      <c r="B562" t="s">
        <v>179</v>
      </c>
      <c r="C562">
        <v>1981</v>
      </c>
      <c r="D562">
        <v>4</v>
      </c>
      <c r="E562">
        <v>13</v>
      </c>
      <c r="F562">
        <v>28.31</v>
      </c>
      <c r="J562">
        <v>2008</v>
      </c>
      <c r="K562">
        <v>4</v>
      </c>
      <c r="L562">
        <v>13</v>
      </c>
      <c r="M562" t="s">
        <v>17</v>
      </c>
      <c r="N562" t="s">
        <v>17</v>
      </c>
      <c r="O562">
        <v>2.2736000000000001</v>
      </c>
      <c r="P562" t="s">
        <v>17</v>
      </c>
      <c r="Q562">
        <v>89.850851847281248</v>
      </c>
      <c r="R562">
        <f t="shared" si="45"/>
        <v>6.0379772441372994</v>
      </c>
      <c r="U562">
        <v>2008</v>
      </c>
      <c r="W562">
        <v>6.0379772441372994</v>
      </c>
    </row>
    <row r="563" spans="1:25" x14ac:dyDescent="0.2">
      <c r="A563" t="s">
        <v>143</v>
      </c>
      <c r="B563" t="s">
        <v>179</v>
      </c>
      <c r="C563">
        <v>1981</v>
      </c>
      <c r="D563">
        <v>4</v>
      </c>
      <c r="E563">
        <v>14</v>
      </c>
      <c r="F563">
        <v>46.22</v>
      </c>
      <c r="J563">
        <v>2008</v>
      </c>
      <c r="K563">
        <v>4</v>
      </c>
      <c r="L563">
        <v>14</v>
      </c>
      <c r="M563" t="s">
        <v>17</v>
      </c>
      <c r="N563" t="s">
        <v>17</v>
      </c>
      <c r="O563">
        <v>1.59</v>
      </c>
      <c r="P563" t="s">
        <v>17</v>
      </c>
      <c r="Q563">
        <v>81.94536568514998</v>
      </c>
      <c r="R563">
        <f t="shared" si="45"/>
        <v>5.5067285740420795</v>
      </c>
      <c r="U563">
        <v>2008</v>
      </c>
      <c r="W563">
        <v>5.5067285740420795</v>
      </c>
    </row>
    <row r="564" spans="1:25" x14ac:dyDescent="0.2">
      <c r="A564" t="s">
        <v>143</v>
      </c>
      <c r="B564" t="s">
        <v>179</v>
      </c>
      <c r="C564">
        <v>1982</v>
      </c>
      <c r="D564">
        <v>1</v>
      </c>
      <c r="E564">
        <v>1</v>
      </c>
      <c r="F564">
        <v>25.41</v>
      </c>
      <c r="J564">
        <v>2009</v>
      </c>
      <c r="K564">
        <v>1</v>
      </c>
      <c r="L564">
        <v>1</v>
      </c>
      <c r="M564">
        <v>0.27936</v>
      </c>
      <c r="N564">
        <v>102</v>
      </c>
      <c r="O564" s="35">
        <v>1.8003</v>
      </c>
      <c r="P564">
        <f t="shared" ref="P564:P570" si="49">M564/N564</f>
        <v>2.7388235294117645E-3</v>
      </c>
      <c r="Q564">
        <v>22.39</v>
      </c>
      <c r="R564">
        <f t="shared" si="45"/>
        <v>1.5046080000000002</v>
      </c>
      <c r="T564">
        <v>2.7388235294117645E-3</v>
      </c>
      <c r="U564">
        <v>2009</v>
      </c>
      <c r="V564">
        <v>0.27936</v>
      </c>
      <c r="W564">
        <v>1.5046080000000002</v>
      </c>
      <c r="X564">
        <v>0.27936</v>
      </c>
      <c r="Y564">
        <v>1.5046080000000002</v>
      </c>
    </row>
    <row r="565" spans="1:25" x14ac:dyDescent="0.2">
      <c r="A565" t="s">
        <v>143</v>
      </c>
      <c r="B565" t="s">
        <v>179</v>
      </c>
      <c r="C565">
        <v>1982</v>
      </c>
      <c r="D565">
        <v>1</v>
      </c>
      <c r="E565">
        <v>2</v>
      </c>
      <c r="F565">
        <v>23.23</v>
      </c>
      <c r="J565">
        <v>2009</v>
      </c>
      <c r="K565">
        <v>1</v>
      </c>
      <c r="L565">
        <v>2</v>
      </c>
      <c r="M565">
        <v>0.23750000000000002</v>
      </c>
      <c r="N565">
        <v>102</v>
      </c>
      <c r="O565" s="35">
        <v>1.7925</v>
      </c>
      <c r="P565">
        <f t="shared" si="49"/>
        <v>2.3284313725490196E-3</v>
      </c>
      <c r="Q565">
        <v>20.91</v>
      </c>
      <c r="R565">
        <f t="shared" si="45"/>
        <v>1.405152</v>
      </c>
      <c r="T565">
        <v>2.3284313725490196E-3</v>
      </c>
      <c r="U565">
        <v>2009</v>
      </c>
      <c r="V565">
        <v>0.23750000000000002</v>
      </c>
      <c r="W565">
        <v>1.405152</v>
      </c>
      <c r="X565">
        <v>0.23750000000000002</v>
      </c>
      <c r="Y565">
        <v>1.405152</v>
      </c>
    </row>
    <row r="566" spans="1:25" x14ac:dyDescent="0.2">
      <c r="A566" t="s">
        <v>143</v>
      </c>
      <c r="B566" t="s">
        <v>179</v>
      </c>
      <c r="C566">
        <v>1982</v>
      </c>
      <c r="D566">
        <v>1</v>
      </c>
      <c r="E566">
        <v>3</v>
      </c>
      <c r="F566">
        <v>37.630000000000003</v>
      </c>
      <c r="J566">
        <v>2009</v>
      </c>
      <c r="K566">
        <v>1</v>
      </c>
      <c r="L566">
        <v>3</v>
      </c>
      <c r="M566">
        <v>0.3808766666666667</v>
      </c>
      <c r="N566">
        <v>102</v>
      </c>
      <c r="O566" s="35">
        <v>1.8452</v>
      </c>
      <c r="P566">
        <f t="shared" si="49"/>
        <v>3.7340849673202616E-3</v>
      </c>
      <c r="Q566">
        <v>21.24</v>
      </c>
      <c r="R566">
        <f t="shared" si="45"/>
        <v>1.4273279999999999</v>
      </c>
      <c r="T566">
        <v>3.7340849673202616E-3</v>
      </c>
      <c r="U566">
        <v>2009</v>
      </c>
      <c r="V566">
        <v>0.3808766666666667</v>
      </c>
      <c r="W566">
        <v>1.4273279999999999</v>
      </c>
      <c r="X566">
        <v>0.3808766666666667</v>
      </c>
      <c r="Y566">
        <v>1.4273279999999999</v>
      </c>
    </row>
    <row r="567" spans="1:25" x14ac:dyDescent="0.2">
      <c r="A567" t="s">
        <v>143</v>
      </c>
      <c r="B567" t="s">
        <v>179</v>
      </c>
      <c r="C567">
        <v>1982</v>
      </c>
      <c r="D567">
        <v>1</v>
      </c>
      <c r="E567">
        <v>4</v>
      </c>
      <c r="F567">
        <v>36.78</v>
      </c>
      <c r="J567">
        <v>2009</v>
      </c>
      <c r="K567">
        <v>1</v>
      </c>
      <c r="L567">
        <v>4</v>
      </c>
      <c r="M567">
        <v>0.35829666666666665</v>
      </c>
      <c r="N567">
        <v>102</v>
      </c>
      <c r="O567" s="35">
        <v>1.7745</v>
      </c>
      <c r="P567">
        <f t="shared" si="49"/>
        <v>3.5127124183006535E-3</v>
      </c>
      <c r="Q567">
        <v>35.380000000000003</v>
      </c>
      <c r="R567">
        <f t="shared" si="45"/>
        <v>2.3775360000000005</v>
      </c>
      <c r="T567">
        <v>3.5127124183006535E-3</v>
      </c>
      <c r="U567">
        <v>2009</v>
      </c>
      <c r="V567">
        <v>0.35829666666666665</v>
      </c>
      <c r="W567">
        <v>2.3775360000000005</v>
      </c>
      <c r="X567">
        <v>0.35829666666666665</v>
      </c>
      <c r="Y567">
        <v>2.3775360000000005</v>
      </c>
    </row>
    <row r="568" spans="1:25" x14ac:dyDescent="0.2">
      <c r="A568" t="s">
        <v>143</v>
      </c>
      <c r="B568" t="s">
        <v>179</v>
      </c>
      <c r="C568">
        <v>1982</v>
      </c>
      <c r="D568">
        <v>1</v>
      </c>
      <c r="E568">
        <v>5</v>
      </c>
      <c r="F568">
        <v>31.34</v>
      </c>
      <c r="J568">
        <v>2009</v>
      </c>
      <c r="K568">
        <v>1</v>
      </c>
      <c r="L568">
        <v>5</v>
      </c>
      <c r="M568">
        <v>0.45581333333333335</v>
      </c>
      <c r="N568">
        <v>102</v>
      </c>
      <c r="O568" s="35">
        <v>1.8615999999999999</v>
      </c>
      <c r="P568">
        <f t="shared" si="49"/>
        <v>4.4687581699346408E-3</v>
      </c>
      <c r="Q568">
        <v>35.909999999999997</v>
      </c>
      <c r="R568">
        <f t="shared" si="45"/>
        <v>2.4131520000000002</v>
      </c>
      <c r="T568">
        <v>4.4687581699346408E-3</v>
      </c>
      <c r="U568">
        <v>2009</v>
      </c>
      <c r="V568">
        <v>0.45581333333333335</v>
      </c>
      <c r="W568">
        <v>2.4131520000000002</v>
      </c>
      <c r="X568">
        <v>0.45581333333333335</v>
      </c>
      <c r="Y568">
        <v>2.4131520000000002</v>
      </c>
    </row>
    <row r="569" spans="1:25" x14ac:dyDescent="0.2">
      <c r="A569" t="s">
        <v>143</v>
      </c>
      <c r="B569" t="s">
        <v>179</v>
      </c>
      <c r="C569">
        <v>1982</v>
      </c>
      <c r="D569">
        <v>1</v>
      </c>
      <c r="E569">
        <v>6</v>
      </c>
      <c r="F569">
        <v>29.77</v>
      </c>
      <c r="J569">
        <v>2009</v>
      </c>
      <c r="K569">
        <v>1</v>
      </c>
      <c r="L569">
        <v>6</v>
      </c>
      <c r="M569">
        <v>0.53195666666666674</v>
      </c>
      <c r="N569">
        <v>102</v>
      </c>
      <c r="O569" s="35">
        <v>1.7485999999999999</v>
      </c>
      <c r="P569">
        <f t="shared" si="49"/>
        <v>5.2152614379084973E-3</v>
      </c>
      <c r="Q569">
        <v>46.27</v>
      </c>
      <c r="R569">
        <f t="shared" si="45"/>
        <v>3.1093440000000006</v>
      </c>
      <c r="T569">
        <v>5.2152614379084973E-3</v>
      </c>
      <c r="U569">
        <v>2009</v>
      </c>
      <c r="V569">
        <v>0.53195666666666674</v>
      </c>
      <c r="W569">
        <v>3.1093440000000006</v>
      </c>
      <c r="X569">
        <v>0.53195666666666674</v>
      </c>
      <c r="Y569">
        <v>3.1093440000000006</v>
      </c>
    </row>
    <row r="570" spans="1:25" x14ac:dyDescent="0.2">
      <c r="A570" t="s">
        <v>143</v>
      </c>
      <c r="B570" t="s">
        <v>179</v>
      </c>
      <c r="C570">
        <v>1982</v>
      </c>
      <c r="D570">
        <v>1</v>
      </c>
      <c r="E570">
        <v>7</v>
      </c>
      <c r="F570">
        <v>28.68</v>
      </c>
      <c r="J570">
        <v>2009</v>
      </c>
      <c r="K570">
        <v>1</v>
      </c>
      <c r="L570">
        <v>7</v>
      </c>
      <c r="M570">
        <v>0.57001666666666673</v>
      </c>
      <c r="N570">
        <v>102</v>
      </c>
      <c r="O570" s="35">
        <v>1.7743</v>
      </c>
      <c r="P570">
        <f t="shared" si="49"/>
        <v>5.5883986928104579E-3</v>
      </c>
      <c r="Q570">
        <v>62.36</v>
      </c>
      <c r="R570">
        <f t="shared" si="45"/>
        <v>4.1905920000000005</v>
      </c>
      <c r="T570">
        <v>5.5883986928104579E-3</v>
      </c>
      <c r="U570">
        <v>2009</v>
      </c>
      <c r="V570">
        <v>0.57001666666666673</v>
      </c>
      <c r="W570">
        <v>4.1905920000000005</v>
      </c>
      <c r="X570">
        <v>0.57001666666666673</v>
      </c>
      <c r="Y570">
        <v>4.1905920000000005</v>
      </c>
    </row>
    <row r="571" spans="1:25" x14ac:dyDescent="0.2">
      <c r="A571" t="s">
        <v>143</v>
      </c>
      <c r="B571" t="s">
        <v>179</v>
      </c>
      <c r="C571">
        <v>1982</v>
      </c>
      <c r="D571">
        <v>1</v>
      </c>
      <c r="E571">
        <v>8</v>
      </c>
      <c r="F571">
        <v>13.19</v>
      </c>
      <c r="J571">
        <v>2009</v>
      </c>
      <c r="K571">
        <v>1</v>
      </c>
      <c r="L571">
        <v>8</v>
      </c>
      <c r="M571" t="s">
        <v>17</v>
      </c>
      <c r="N571" t="s">
        <v>17</v>
      </c>
      <c r="O571" s="35">
        <v>1.9113</v>
      </c>
      <c r="P571" t="s">
        <v>17</v>
      </c>
      <c r="Q571">
        <v>33.700000000000003</v>
      </c>
      <c r="R571">
        <f t="shared" si="45"/>
        <v>2.2646400000000004</v>
      </c>
      <c r="U571">
        <v>2009</v>
      </c>
      <c r="W571">
        <v>2.2646400000000004</v>
      </c>
      <c r="Y571">
        <v>2.2646400000000004</v>
      </c>
    </row>
    <row r="572" spans="1:25" x14ac:dyDescent="0.2">
      <c r="A572" t="s">
        <v>143</v>
      </c>
      <c r="B572" t="s">
        <v>179</v>
      </c>
      <c r="C572">
        <v>1982</v>
      </c>
      <c r="D572">
        <v>1</v>
      </c>
      <c r="E572">
        <v>9</v>
      </c>
      <c r="F572">
        <v>27.95</v>
      </c>
      <c r="J572">
        <v>2009</v>
      </c>
      <c r="K572">
        <v>1</v>
      </c>
      <c r="L572">
        <v>9</v>
      </c>
      <c r="M572" t="s">
        <v>17</v>
      </c>
      <c r="N572" t="s">
        <v>17</v>
      </c>
      <c r="O572" s="35">
        <v>1.7008000000000001</v>
      </c>
      <c r="P572" t="s">
        <v>17</v>
      </c>
      <c r="Q572">
        <v>42.49</v>
      </c>
      <c r="R572">
        <f t="shared" si="45"/>
        <v>2.8553280000000005</v>
      </c>
      <c r="U572">
        <v>2009</v>
      </c>
      <c r="W572">
        <v>2.8553280000000005</v>
      </c>
      <c r="Y572">
        <v>2.8553280000000005</v>
      </c>
    </row>
    <row r="573" spans="1:25" x14ac:dyDescent="0.2">
      <c r="A573" t="s">
        <v>143</v>
      </c>
      <c r="B573" t="s">
        <v>179</v>
      </c>
      <c r="C573">
        <v>1982</v>
      </c>
      <c r="D573">
        <v>1</v>
      </c>
      <c r="E573">
        <v>10</v>
      </c>
      <c r="F573">
        <v>30.25</v>
      </c>
      <c r="J573">
        <v>2009</v>
      </c>
      <c r="K573">
        <v>1</v>
      </c>
      <c r="L573">
        <v>10</v>
      </c>
      <c r="M573" t="s">
        <v>17</v>
      </c>
      <c r="N573" t="s">
        <v>17</v>
      </c>
      <c r="O573" s="35">
        <v>1.8354999999999999</v>
      </c>
      <c r="P573" t="s">
        <v>17</v>
      </c>
      <c r="Q573">
        <v>42.74</v>
      </c>
      <c r="R573">
        <f t="shared" si="45"/>
        <v>2.872128</v>
      </c>
      <c r="U573">
        <v>2009</v>
      </c>
      <c r="W573">
        <v>2.872128</v>
      </c>
      <c r="Y573">
        <v>2.872128</v>
      </c>
    </row>
    <row r="574" spans="1:25" x14ac:dyDescent="0.2">
      <c r="A574" t="s">
        <v>143</v>
      </c>
      <c r="B574" t="s">
        <v>179</v>
      </c>
      <c r="C574">
        <v>1982</v>
      </c>
      <c r="D574">
        <v>1</v>
      </c>
      <c r="E574">
        <v>11</v>
      </c>
      <c r="F574">
        <v>32.549999999999997</v>
      </c>
      <c r="J574">
        <v>2009</v>
      </c>
      <c r="K574">
        <v>1</v>
      </c>
      <c r="L574">
        <v>11</v>
      </c>
      <c r="M574" t="s">
        <v>17</v>
      </c>
      <c r="N574" t="s">
        <v>17</v>
      </c>
      <c r="O574" s="35">
        <v>1.7084999999999999</v>
      </c>
      <c r="P574" t="s">
        <v>17</v>
      </c>
      <c r="Q574">
        <v>45.79</v>
      </c>
      <c r="R574">
        <f t="shared" si="45"/>
        <v>3.0770880000000003</v>
      </c>
      <c r="U574">
        <v>2009</v>
      </c>
      <c r="W574">
        <v>3.0770880000000003</v>
      </c>
      <c r="Y574">
        <v>3.0770880000000003</v>
      </c>
    </row>
    <row r="575" spans="1:25" x14ac:dyDescent="0.2">
      <c r="A575" t="s">
        <v>143</v>
      </c>
      <c r="B575" t="s">
        <v>179</v>
      </c>
      <c r="C575">
        <v>1982</v>
      </c>
      <c r="D575">
        <v>1</v>
      </c>
      <c r="E575">
        <v>12</v>
      </c>
      <c r="F575">
        <v>32.79</v>
      </c>
      <c r="J575">
        <v>2009</v>
      </c>
      <c r="K575">
        <v>1</v>
      </c>
      <c r="L575">
        <v>12</v>
      </c>
      <c r="M575" t="s">
        <v>17</v>
      </c>
      <c r="N575" t="s">
        <v>17</v>
      </c>
      <c r="O575" s="35">
        <v>1.8323</v>
      </c>
      <c r="P575" t="s">
        <v>17</v>
      </c>
      <c r="Q575">
        <v>45.79</v>
      </c>
      <c r="R575">
        <f t="shared" si="45"/>
        <v>3.0770880000000003</v>
      </c>
      <c r="U575">
        <v>2009</v>
      </c>
      <c r="W575">
        <v>3.0770880000000003</v>
      </c>
      <c r="Y575">
        <v>3.0770880000000003</v>
      </c>
    </row>
    <row r="576" spans="1:25" x14ac:dyDescent="0.2">
      <c r="A576" t="s">
        <v>143</v>
      </c>
      <c r="B576" t="s">
        <v>179</v>
      </c>
      <c r="C576">
        <v>1982</v>
      </c>
      <c r="D576">
        <v>1</v>
      </c>
      <c r="E576">
        <v>13</v>
      </c>
      <c r="F576">
        <v>35.21</v>
      </c>
      <c r="J576">
        <v>2009</v>
      </c>
      <c r="K576">
        <v>1</v>
      </c>
      <c r="L576">
        <v>13</v>
      </c>
      <c r="M576" t="s">
        <v>17</v>
      </c>
      <c r="N576" t="s">
        <v>17</v>
      </c>
      <c r="O576" s="35">
        <v>2.0461999999999998</v>
      </c>
      <c r="P576" t="s">
        <v>17</v>
      </c>
      <c r="Q576">
        <v>60.79</v>
      </c>
      <c r="R576">
        <f t="shared" si="45"/>
        <v>4.0850880000000007</v>
      </c>
      <c r="U576">
        <v>2009</v>
      </c>
      <c r="W576">
        <v>4.0850880000000007</v>
      </c>
      <c r="Y576">
        <v>4.0850880000000007</v>
      </c>
    </row>
    <row r="577" spans="1:25" x14ac:dyDescent="0.2">
      <c r="A577" t="s">
        <v>143</v>
      </c>
      <c r="B577" t="s">
        <v>179</v>
      </c>
      <c r="C577">
        <v>1982</v>
      </c>
      <c r="D577">
        <v>1</v>
      </c>
      <c r="E577">
        <v>14</v>
      </c>
      <c r="F577">
        <v>30.13</v>
      </c>
      <c r="J577">
        <v>2009</v>
      </c>
      <c r="K577">
        <v>1</v>
      </c>
      <c r="L577">
        <v>14</v>
      </c>
      <c r="M577" t="s">
        <v>17</v>
      </c>
      <c r="N577" t="s">
        <v>17</v>
      </c>
      <c r="O577" s="35">
        <v>1.8519000000000001</v>
      </c>
      <c r="P577" t="s">
        <v>17</v>
      </c>
      <c r="Q577">
        <v>33.700000000000003</v>
      </c>
      <c r="R577">
        <f t="shared" si="45"/>
        <v>2.2646400000000004</v>
      </c>
      <c r="U577">
        <v>2009</v>
      </c>
      <c r="W577">
        <v>2.2646400000000004</v>
      </c>
      <c r="Y577">
        <v>2.2646400000000004</v>
      </c>
    </row>
    <row r="578" spans="1:25" x14ac:dyDescent="0.2">
      <c r="A578" t="s">
        <v>143</v>
      </c>
      <c r="B578" t="s">
        <v>179</v>
      </c>
      <c r="C578">
        <v>1982</v>
      </c>
      <c r="D578">
        <v>2</v>
      </c>
      <c r="E578">
        <v>1</v>
      </c>
      <c r="F578">
        <v>19</v>
      </c>
      <c r="J578">
        <v>2009</v>
      </c>
      <c r="K578">
        <v>2</v>
      </c>
      <c r="L578">
        <v>1</v>
      </c>
      <c r="M578">
        <v>0.29194333333333333</v>
      </c>
      <c r="N578">
        <v>102</v>
      </c>
      <c r="O578" s="35">
        <v>1.873</v>
      </c>
      <c r="P578">
        <f t="shared" ref="P578:P584" si="50">M578/N578</f>
        <v>2.8621895424836602E-3</v>
      </c>
      <c r="Q578">
        <v>23.89</v>
      </c>
      <c r="R578">
        <f t="shared" si="45"/>
        <v>1.6054080000000004</v>
      </c>
      <c r="T578">
        <v>2.8621895424836602E-3</v>
      </c>
      <c r="U578">
        <v>2009</v>
      </c>
      <c r="V578">
        <v>0.29194333333333333</v>
      </c>
      <c r="W578">
        <v>1.6054080000000004</v>
      </c>
      <c r="X578">
        <v>0.29194333333333333</v>
      </c>
      <c r="Y578">
        <v>1.6054080000000004</v>
      </c>
    </row>
    <row r="579" spans="1:25" x14ac:dyDescent="0.2">
      <c r="A579" t="s">
        <v>143</v>
      </c>
      <c r="B579" t="s">
        <v>179</v>
      </c>
      <c r="C579">
        <v>1982</v>
      </c>
      <c r="D579">
        <v>2</v>
      </c>
      <c r="E579">
        <v>2</v>
      </c>
      <c r="F579">
        <v>29.28</v>
      </c>
      <c r="J579">
        <v>2009</v>
      </c>
      <c r="K579">
        <v>2</v>
      </c>
      <c r="L579">
        <v>2</v>
      </c>
      <c r="M579">
        <v>0.32094333333333336</v>
      </c>
      <c r="N579">
        <v>102</v>
      </c>
      <c r="O579" s="35">
        <v>1.8271999999999999</v>
      </c>
      <c r="P579">
        <f t="shared" si="50"/>
        <v>3.1465032679738564E-3</v>
      </c>
      <c r="Q579">
        <v>22.99</v>
      </c>
      <c r="R579">
        <f t="shared" si="45"/>
        <v>1.5449279999999999</v>
      </c>
      <c r="T579">
        <v>3.1465032679738564E-3</v>
      </c>
      <c r="U579">
        <v>2009</v>
      </c>
      <c r="V579">
        <v>0.32094333333333336</v>
      </c>
      <c r="W579">
        <v>1.5449279999999999</v>
      </c>
      <c r="X579">
        <v>0.32094333333333336</v>
      </c>
      <c r="Y579">
        <v>1.5449279999999999</v>
      </c>
    </row>
    <row r="580" spans="1:25" x14ac:dyDescent="0.2">
      <c r="A580" t="s">
        <v>143</v>
      </c>
      <c r="B580" t="s">
        <v>179</v>
      </c>
      <c r="C580">
        <v>1982</v>
      </c>
      <c r="D580">
        <v>2</v>
      </c>
      <c r="E580">
        <v>3</v>
      </c>
      <c r="F580">
        <v>34.97</v>
      </c>
      <c r="J580">
        <v>2009</v>
      </c>
      <c r="K580">
        <v>2</v>
      </c>
      <c r="L580">
        <v>3</v>
      </c>
      <c r="M580">
        <v>0.40887333333333337</v>
      </c>
      <c r="N580">
        <v>102</v>
      </c>
      <c r="O580" s="35">
        <v>1.7402</v>
      </c>
      <c r="P580">
        <f t="shared" si="50"/>
        <v>4.0085620915032679E-3</v>
      </c>
      <c r="Q580">
        <v>34.78</v>
      </c>
      <c r="R580">
        <f t="shared" si="45"/>
        <v>2.3372160000000002</v>
      </c>
      <c r="T580">
        <v>4.0085620915032679E-3</v>
      </c>
      <c r="U580">
        <v>2009</v>
      </c>
      <c r="V580">
        <v>0.40887333333333337</v>
      </c>
      <c r="W580">
        <v>2.3372160000000002</v>
      </c>
      <c r="X580">
        <v>0.40887333333333337</v>
      </c>
      <c r="Y580">
        <v>2.3372160000000002</v>
      </c>
    </row>
    <row r="581" spans="1:25" x14ac:dyDescent="0.2">
      <c r="A581" t="s">
        <v>143</v>
      </c>
      <c r="B581" t="s">
        <v>179</v>
      </c>
      <c r="C581">
        <v>1982</v>
      </c>
      <c r="D581">
        <v>2</v>
      </c>
      <c r="E581">
        <v>4</v>
      </c>
      <c r="F581">
        <v>32.549999999999997</v>
      </c>
      <c r="J581">
        <v>2009</v>
      </c>
      <c r="K581">
        <v>2</v>
      </c>
      <c r="L581">
        <v>4</v>
      </c>
      <c r="M581">
        <v>0.33687666666666666</v>
      </c>
      <c r="N581">
        <v>102</v>
      </c>
      <c r="O581" s="35">
        <v>1.726</v>
      </c>
      <c r="P581">
        <f t="shared" si="50"/>
        <v>3.3027124183006534E-3</v>
      </c>
      <c r="Q581">
        <v>30.51</v>
      </c>
      <c r="R581">
        <f t="shared" ref="R581:R644" si="51">Q581*60*1.12/1000</f>
        <v>2.0502720000000005</v>
      </c>
      <c r="T581">
        <v>3.3027124183006534E-3</v>
      </c>
      <c r="U581">
        <v>2009</v>
      </c>
      <c r="V581">
        <v>0.33687666666666666</v>
      </c>
      <c r="W581">
        <v>2.0502720000000005</v>
      </c>
      <c r="X581">
        <v>0.33687666666666666</v>
      </c>
      <c r="Y581">
        <v>2.0502720000000005</v>
      </c>
    </row>
    <row r="582" spans="1:25" x14ac:dyDescent="0.2">
      <c r="A582" t="s">
        <v>143</v>
      </c>
      <c r="B582" t="s">
        <v>179</v>
      </c>
      <c r="C582">
        <v>1982</v>
      </c>
      <c r="D582">
        <v>2</v>
      </c>
      <c r="E582">
        <v>5</v>
      </c>
      <c r="F582">
        <v>38.96</v>
      </c>
      <c r="J582">
        <v>2009</v>
      </c>
      <c r="K582">
        <v>2</v>
      </c>
      <c r="L582">
        <v>5</v>
      </c>
      <c r="M582">
        <v>0.58394000000000001</v>
      </c>
      <c r="N582">
        <v>102</v>
      </c>
      <c r="O582" s="35">
        <v>1.7422</v>
      </c>
      <c r="P582">
        <f t="shared" si="50"/>
        <v>5.7249019607843142E-3</v>
      </c>
      <c r="Q582">
        <v>43.76</v>
      </c>
      <c r="R582">
        <f t="shared" si="51"/>
        <v>2.9406720000000002</v>
      </c>
      <c r="T582">
        <v>5.7249019607843142E-3</v>
      </c>
      <c r="U582">
        <v>2009</v>
      </c>
      <c r="V582">
        <v>0.58394000000000001</v>
      </c>
      <c r="W582">
        <v>2.9406720000000002</v>
      </c>
      <c r="X582">
        <v>0.58394000000000001</v>
      </c>
      <c r="Y582">
        <v>2.9406720000000002</v>
      </c>
    </row>
    <row r="583" spans="1:25" x14ac:dyDescent="0.2">
      <c r="A583" t="s">
        <v>143</v>
      </c>
      <c r="B583" t="s">
        <v>179</v>
      </c>
      <c r="C583">
        <v>1982</v>
      </c>
      <c r="D583">
        <v>2</v>
      </c>
      <c r="E583">
        <v>6</v>
      </c>
      <c r="F583">
        <v>26.62</v>
      </c>
      <c r="J583">
        <v>2009</v>
      </c>
      <c r="K583">
        <v>2</v>
      </c>
      <c r="L583">
        <v>6</v>
      </c>
      <c r="M583">
        <v>0.63349</v>
      </c>
      <c r="N583">
        <v>102</v>
      </c>
      <c r="O583" s="35">
        <v>1.7302</v>
      </c>
      <c r="P583">
        <f t="shared" si="50"/>
        <v>6.2106862745098038E-3</v>
      </c>
      <c r="Q583">
        <v>62.56</v>
      </c>
      <c r="R583">
        <f t="shared" si="51"/>
        <v>4.2040320000000007</v>
      </c>
      <c r="T583">
        <v>6.2106862745098038E-3</v>
      </c>
      <c r="U583">
        <v>2009</v>
      </c>
      <c r="V583">
        <v>0.63349</v>
      </c>
      <c r="W583">
        <v>4.2040320000000007</v>
      </c>
      <c r="X583">
        <v>0.63349</v>
      </c>
      <c r="Y583">
        <v>4.2040320000000007</v>
      </c>
    </row>
    <row r="584" spans="1:25" x14ac:dyDescent="0.2">
      <c r="A584" t="s">
        <v>143</v>
      </c>
      <c r="B584" t="s">
        <v>179</v>
      </c>
      <c r="C584">
        <v>1982</v>
      </c>
      <c r="D584">
        <v>2</v>
      </c>
      <c r="E584">
        <v>7</v>
      </c>
      <c r="F584">
        <v>27.71</v>
      </c>
      <c r="J584">
        <v>2009</v>
      </c>
      <c r="K584">
        <v>2</v>
      </c>
      <c r="L584">
        <v>7</v>
      </c>
      <c r="M584">
        <v>0.77048000000000005</v>
      </c>
      <c r="N584">
        <v>102</v>
      </c>
      <c r="O584" s="35">
        <v>1.8384</v>
      </c>
      <c r="P584">
        <f t="shared" si="50"/>
        <v>7.5537254901960789E-3</v>
      </c>
      <c r="Q584">
        <v>77.790000000000006</v>
      </c>
      <c r="R584">
        <f t="shared" si="51"/>
        <v>5.227488000000001</v>
      </c>
      <c r="T584">
        <v>7.5537254901960789E-3</v>
      </c>
      <c r="U584">
        <v>2009</v>
      </c>
      <c r="V584">
        <v>0.77048000000000005</v>
      </c>
      <c r="W584">
        <v>5.227488000000001</v>
      </c>
      <c r="X584">
        <v>0.77048000000000005</v>
      </c>
      <c r="Y584">
        <v>5.227488000000001</v>
      </c>
    </row>
    <row r="585" spans="1:25" x14ac:dyDescent="0.2">
      <c r="A585" t="s">
        <v>143</v>
      </c>
      <c r="B585" t="s">
        <v>179</v>
      </c>
      <c r="C585">
        <v>1982</v>
      </c>
      <c r="D585">
        <v>2</v>
      </c>
      <c r="E585">
        <v>8</v>
      </c>
      <c r="F585">
        <v>17.3</v>
      </c>
      <c r="J585">
        <v>2009</v>
      </c>
      <c r="K585">
        <v>2</v>
      </c>
      <c r="L585">
        <v>8</v>
      </c>
      <c r="M585" t="s">
        <v>17</v>
      </c>
      <c r="N585" t="s">
        <v>17</v>
      </c>
      <c r="O585" s="35">
        <v>1.7569999999999999</v>
      </c>
      <c r="P585" t="s">
        <v>17</v>
      </c>
      <c r="Q585">
        <v>40.39</v>
      </c>
      <c r="R585">
        <f t="shared" si="51"/>
        <v>2.7142080000000006</v>
      </c>
      <c r="U585">
        <v>2009</v>
      </c>
      <c r="W585">
        <v>2.7142080000000006</v>
      </c>
      <c r="Y585">
        <v>2.7142080000000006</v>
      </c>
    </row>
    <row r="586" spans="1:25" x14ac:dyDescent="0.2">
      <c r="A586" t="s">
        <v>143</v>
      </c>
      <c r="B586" t="s">
        <v>179</v>
      </c>
      <c r="C586">
        <v>1982</v>
      </c>
      <c r="D586">
        <v>2</v>
      </c>
      <c r="E586">
        <v>9</v>
      </c>
      <c r="F586">
        <v>26.98</v>
      </c>
      <c r="J586">
        <v>2009</v>
      </c>
      <c r="K586">
        <v>2</v>
      </c>
      <c r="L586">
        <v>9</v>
      </c>
      <c r="M586" t="s">
        <v>17</v>
      </c>
      <c r="N586" t="s">
        <v>17</v>
      </c>
      <c r="O586" s="35">
        <v>1.7793000000000001</v>
      </c>
      <c r="P586" t="s">
        <v>17</v>
      </c>
      <c r="Q586">
        <v>44.77</v>
      </c>
      <c r="R586">
        <f t="shared" si="51"/>
        <v>3.008544000000001</v>
      </c>
      <c r="U586">
        <v>2009</v>
      </c>
      <c r="W586">
        <v>3.008544000000001</v>
      </c>
      <c r="Y586">
        <v>3.008544000000001</v>
      </c>
    </row>
    <row r="587" spans="1:25" x14ac:dyDescent="0.2">
      <c r="A587" t="s">
        <v>143</v>
      </c>
      <c r="B587" t="s">
        <v>179</v>
      </c>
      <c r="C587">
        <v>1982</v>
      </c>
      <c r="D587">
        <v>2</v>
      </c>
      <c r="E587">
        <v>10</v>
      </c>
      <c r="F587">
        <v>37.03</v>
      </c>
      <c r="J587">
        <v>2009</v>
      </c>
      <c r="K587">
        <v>2</v>
      </c>
      <c r="L587">
        <v>10</v>
      </c>
      <c r="M587" t="s">
        <v>17</v>
      </c>
      <c r="N587" t="s">
        <v>17</v>
      </c>
      <c r="O587" s="35">
        <v>1.6800999999999999</v>
      </c>
      <c r="P587" t="s">
        <v>17</v>
      </c>
      <c r="Q587">
        <v>48.49</v>
      </c>
      <c r="R587">
        <f t="shared" si="51"/>
        <v>3.2585280000000001</v>
      </c>
      <c r="U587">
        <v>2009</v>
      </c>
      <c r="W587">
        <v>3.2585280000000001</v>
      </c>
      <c r="Y587">
        <v>3.2585280000000001</v>
      </c>
    </row>
    <row r="588" spans="1:25" x14ac:dyDescent="0.2">
      <c r="A588" t="s">
        <v>143</v>
      </c>
      <c r="B588" t="s">
        <v>179</v>
      </c>
      <c r="C588">
        <v>1982</v>
      </c>
      <c r="D588">
        <v>2</v>
      </c>
      <c r="E588">
        <v>11</v>
      </c>
      <c r="F588">
        <v>35.57</v>
      </c>
      <c r="J588">
        <v>2009</v>
      </c>
      <c r="K588">
        <v>2</v>
      </c>
      <c r="L588">
        <v>11</v>
      </c>
      <c r="M588" t="s">
        <v>17</v>
      </c>
      <c r="N588" t="s">
        <v>17</v>
      </c>
      <c r="O588" s="35">
        <v>1.7749999999999999</v>
      </c>
      <c r="P588" t="s">
        <v>17</v>
      </c>
      <c r="Q588">
        <v>45.53</v>
      </c>
      <c r="R588">
        <f t="shared" si="51"/>
        <v>3.0596160000000006</v>
      </c>
      <c r="U588">
        <v>2009</v>
      </c>
      <c r="W588">
        <v>3.0596160000000006</v>
      </c>
      <c r="Y588">
        <v>3.0596160000000006</v>
      </c>
    </row>
    <row r="589" spans="1:25" x14ac:dyDescent="0.2">
      <c r="A589" t="s">
        <v>143</v>
      </c>
      <c r="B589" t="s">
        <v>179</v>
      </c>
      <c r="C589">
        <v>1982</v>
      </c>
      <c r="D589">
        <v>2</v>
      </c>
      <c r="E589">
        <v>12</v>
      </c>
      <c r="F589">
        <v>27.83</v>
      </c>
      <c r="J589">
        <v>2009</v>
      </c>
      <c r="K589">
        <v>2</v>
      </c>
      <c r="L589">
        <v>12</v>
      </c>
      <c r="M589" t="s">
        <v>17</v>
      </c>
      <c r="N589" t="s">
        <v>17</v>
      </c>
      <c r="O589" s="35">
        <v>1.6883999999999999</v>
      </c>
      <c r="P589" t="s">
        <v>17</v>
      </c>
      <c r="Q589">
        <v>59.73</v>
      </c>
      <c r="R589">
        <f t="shared" si="51"/>
        <v>4.0138560000000005</v>
      </c>
      <c r="U589">
        <v>2009</v>
      </c>
      <c r="W589">
        <v>4.0138560000000005</v>
      </c>
      <c r="Y589">
        <v>4.0138560000000005</v>
      </c>
    </row>
    <row r="590" spans="1:25" x14ac:dyDescent="0.2">
      <c r="A590" t="s">
        <v>143</v>
      </c>
      <c r="B590" t="s">
        <v>179</v>
      </c>
      <c r="C590">
        <v>1982</v>
      </c>
      <c r="D590">
        <v>2</v>
      </c>
      <c r="E590">
        <v>13</v>
      </c>
      <c r="F590">
        <v>31.1</v>
      </c>
      <c r="J590">
        <v>2009</v>
      </c>
      <c r="K590">
        <v>2</v>
      </c>
      <c r="L590">
        <v>13</v>
      </c>
      <c r="M590" t="s">
        <v>17</v>
      </c>
      <c r="N590" t="s">
        <v>17</v>
      </c>
      <c r="O590" s="35">
        <v>1.9088000000000001</v>
      </c>
      <c r="P590" t="s">
        <v>17</v>
      </c>
      <c r="Q590">
        <v>75</v>
      </c>
      <c r="R590">
        <f t="shared" si="51"/>
        <v>5.0400000000000009</v>
      </c>
      <c r="U590">
        <v>2009</v>
      </c>
      <c r="W590">
        <v>5.0400000000000009</v>
      </c>
      <c r="Y590">
        <v>5.0400000000000009</v>
      </c>
    </row>
    <row r="591" spans="1:25" x14ac:dyDescent="0.2">
      <c r="A591" t="s">
        <v>143</v>
      </c>
      <c r="B591" t="s">
        <v>179</v>
      </c>
      <c r="C591">
        <v>1982</v>
      </c>
      <c r="D591">
        <v>2</v>
      </c>
      <c r="E591">
        <v>14</v>
      </c>
      <c r="F591">
        <v>33.520000000000003</v>
      </c>
      <c r="J591">
        <v>2009</v>
      </c>
      <c r="K591">
        <v>2</v>
      </c>
      <c r="L591">
        <v>14</v>
      </c>
      <c r="M591" t="s">
        <v>17</v>
      </c>
      <c r="N591" t="s">
        <v>17</v>
      </c>
      <c r="O591" s="35">
        <v>1.6756</v>
      </c>
      <c r="P591" t="s">
        <v>17</v>
      </c>
      <c r="Q591">
        <v>47.68</v>
      </c>
      <c r="R591">
        <f t="shared" si="51"/>
        <v>3.2040960000000003</v>
      </c>
      <c r="U591">
        <v>2009</v>
      </c>
      <c r="W591">
        <v>3.2040960000000003</v>
      </c>
      <c r="Y591">
        <v>3.2040960000000003</v>
      </c>
    </row>
    <row r="592" spans="1:25" x14ac:dyDescent="0.2">
      <c r="A592" t="s">
        <v>143</v>
      </c>
      <c r="B592" t="s">
        <v>179</v>
      </c>
      <c r="C592">
        <v>1982</v>
      </c>
      <c r="D592">
        <v>3</v>
      </c>
      <c r="E592">
        <v>1</v>
      </c>
      <c r="F592">
        <v>17.3</v>
      </c>
      <c r="J592">
        <v>2009</v>
      </c>
      <c r="K592">
        <v>3</v>
      </c>
      <c r="L592">
        <v>1</v>
      </c>
      <c r="M592">
        <v>0.30109000000000002</v>
      </c>
      <c r="N592">
        <v>102</v>
      </c>
      <c r="O592" s="35">
        <v>1.7213000000000001</v>
      </c>
      <c r="P592">
        <f t="shared" ref="P592:P598" si="52">M592/N592</f>
        <v>2.9518627450980397E-3</v>
      </c>
      <c r="Q592">
        <v>26.31</v>
      </c>
      <c r="R592">
        <f t="shared" si="51"/>
        <v>1.768032</v>
      </c>
      <c r="T592">
        <v>2.9518627450980397E-3</v>
      </c>
      <c r="U592">
        <v>2009</v>
      </c>
      <c r="V592">
        <v>0.30109000000000002</v>
      </c>
      <c r="W592">
        <v>1.768032</v>
      </c>
      <c r="X592">
        <v>0.30109000000000002</v>
      </c>
      <c r="Y592">
        <v>1.768032</v>
      </c>
    </row>
    <row r="593" spans="1:25" x14ac:dyDescent="0.2">
      <c r="A593" t="s">
        <v>143</v>
      </c>
      <c r="B593" t="s">
        <v>179</v>
      </c>
      <c r="C593">
        <v>1982</v>
      </c>
      <c r="D593">
        <v>3</v>
      </c>
      <c r="E593">
        <v>2</v>
      </c>
      <c r="F593">
        <v>28.92</v>
      </c>
      <c r="J593">
        <v>2009</v>
      </c>
      <c r="K593">
        <v>3</v>
      </c>
      <c r="L593">
        <v>2</v>
      </c>
      <c r="M593">
        <v>0.29843666666666668</v>
      </c>
      <c r="N593">
        <v>102</v>
      </c>
      <c r="O593" s="35">
        <v>1.7767999999999999</v>
      </c>
      <c r="P593">
        <f t="shared" si="52"/>
        <v>2.9258496732026146E-3</v>
      </c>
      <c r="Q593">
        <v>26.59</v>
      </c>
      <c r="R593">
        <f t="shared" si="51"/>
        <v>1.7868480000000002</v>
      </c>
      <c r="T593">
        <v>2.9258496732026146E-3</v>
      </c>
      <c r="U593">
        <v>2009</v>
      </c>
      <c r="V593">
        <v>0.29843666666666668</v>
      </c>
      <c r="W593">
        <v>1.7868480000000002</v>
      </c>
      <c r="X593">
        <v>0.29843666666666668</v>
      </c>
      <c r="Y593">
        <v>1.7868480000000002</v>
      </c>
    </row>
    <row r="594" spans="1:25" x14ac:dyDescent="0.2">
      <c r="A594" t="s">
        <v>143</v>
      </c>
      <c r="B594" t="s">
        <v>179</v>
      </c>
      <c r="C594">
        <v>1982</v>
      </c>
      <c r="D594">
        <v>3</v>
      </c>
      <c r="E594">
        <v>3</v>
      </c>
      <c r="F594">
        <v>34.729999999999997</v>
      </c>
      <c r="J594">
        <v>2009</v>
      </c>
      <c r="K594">
        <v>3</v>
      </c>
      <c r="L594">
        <v>3</v>
      </c>
      <c r="M594">
        <v>0.42802333333333326</v>
      </c>
      <c r="N594">
        <v>102</v>
      </c>
      <c r="O594" s="35">
        <v>1.8186</v>
      </c>
      <c r="P594">
        <f t="shared" si="52"/>
        <v>4.1963071895424831E-3</v>
      </c>
      <c r="Q594">
        <v>32.61</v>
      </c>
      <c r="R594">
        <f t="shared" si="51"/>
        <v>2.1913920000000005</v>
      </c>
      <c r="T594">
        <v>4.1963071895424831E-3</v>
      </c>
      <c r="U594">
        <v>2009</v>
      </c>
      <c r="V594">
        <v>0.42802333333333326</v>
      </c>
      <c r="W594">
        <v>2.1913920000000005</v>
      </c>
      <c r="X594">
        <v>0.42802333333333326</v>
      </c>
      <c r="Y594">
        <v>2.1913920000000005</v>
      </c>
    </row>
    <row r="595" spans="1:25" x14ac:dyDescent="0.2">
      <c r="A595" t="s">
        <v>143</v>
      </c>
      <c r="B595" t="s">
        <v>179</v>
      </c>
      <c r="C595">
        <v>1982</v>
      </c>
      <c r="D595">
        <v>3</v>
      </c>
      <c r="E595">
        <v>4</v>
      </c>
      <c r="F595">
        <v>33.880000000000003</v>
      </c>
      <c r="J595">
        <v>2009</v>
      </c>
      <c r="K595">
        <v>3</v>
      </c>
      <c r="L595">
        <v>4</v>
      </c>
      <c r="M595">
        <v>0.50137666666666669</v>
      </c>
      <c r="N595">
        <v>102</v>
      </c>
      <c r="O595" s="35">
        <v>1.6214</v>
      </c>
      <c r="P595">
        <f t="shared" si="52"/>
        <v>4.9154575163398691E-3</v>
      </c>
      <c r="Q595">
        <v>42.67</v>
      </c>
      <c r="R595">
        <f t="shared" si="51"/>
        <v>2.8674240000000006</v>
      </c>
      <c r="T595">
        <v>4.9154575163398691E-3</v>
      </c>
      <c r="U595">
        <v>2009</v>
      </c>
      <c r="V595">
        <v>0.50137666666666669</v>
      </c>
      <c r="W595">
        <v>2.8674240000000006</v>
      </c>
      <c r="X595">
        <v>0.50137666666666669</v>
      </c>
      <c r="Y595">
        <v>2.8674240000000006</v>
      </c>
    </row>
    <row r="596" spans="1:25" x14ac:dyDescent="0.2">
      <c r="A596" t="s">
        <v>143</v>
      </c>
      <c r="B596" t="s">
        <v>179</v>
      </c>
      <c r="C596">
        <v>1982</v>
      </c>
      <c r="D596">
        <v>3</v>
      </c>
      <c r="E596">
        <v>5</v>
      </c>
      <c r="F596">
        <v>26.14</v>
      </c>
      <c r="J596">
        <v>2009</v>
      </c>
      <c r="K596">
        <v>3</v>
      </c>
      <c r="L596">
        <v>5</v>
      </c>
      <c r="M596">
        <v>0.60621333333333327</v>
      </c>
      <c r="N596">
        <v>102</v>
      </c>
      <c r="O596" s="35">
        <v>1.7139</v>
      </c>
      <c r="P596">
        <f t="shared" si="52"/>
        <v>5.9432679738562087E-3</v>
      </c>
      <c r="Q596">
        <v>52.16</v>
      </c>
      <c r="R596">
        <f t="shared" si="51"/>
        <v>3.5051519999999998</v>
      </c>
      <c r="T596">
        <v>5.9432679738562087E-3</v>
      </c>
      <c r="U596">
        <v>2009</v>
      </c>
      <c r="V596">
        <v>0.60621333333333327</v>
      </c>
      <c r="W596">
        <v>3.5051519999999998</v>
      </c>
      <c r="X596">
        <v>0.60621333333333327</v>
      </c>
      <c r="Y596">
        <v>3.5051519999999998</v>
      </c>
    </row>
    <row r="597" spans="1:25" x14ac:dyDescent="0.2">
      <c r="A597" t="s">
        <v>143</v>
      </c>
      <c r="B597" t="s">
        <v>179</v>
      </c>
      <c r="C597">
        <v>1982</v>
      </c>
      <c r="D597">
        <v>3</v>
      </c>
      <c r="E597">
        <v>6</v>
      </c>
      <c r="F597">
        <v>34.729999999999997</v>
      </c>
      <c r="J597">
        <v>2009</v>
      </c>
      <c r="K597">
        <v>3</v>
      </c>
      <c r="L597">
        <v>6</v>
      </c>
      <c r="M597">
        <v>0.63002000000000002</v>
      </c>
      <c r="N597">
        <v>102</v>
      </c>
      <c r="O597" s="35">
        <v>1.9133</v>
      </c>
      <c r="P597">
        <f t="shared" si="52"/>
        <v>6.1766666666666671E-3</v>
      </c>
      <c r="Q597">
        <v>62.15</v>
      </c>
      <c r="R597">
        <f t="shared" si="51"/>
        <v>4.1764800000000006</v>
      </c>
      <c r="T597">
        <v>6.1766666666666671E-3</v>
      </c>
      <c r="U597">
        <v>2009</v>
      </c>
      <c r="V597">
        <v>0.63002000000000002</v>
      </c>
      <c r="W597">
        <v>4.1764800000000006</v>
      </c>
      <c r="X597">
        <v>0.63002000000000002</v>
      </c>
      <c r="Y597">
        <v>4.1764800000000006</v>
      </c>
    </row>
    <row r="598" spans="1:25" x14ac:dyDescent="0.2">
      <c r="A598" t="s">
        <v>143</v>
      </c>
      <c r="B598" t="s">
        <v>179</v>
      </c>
      <c r="C598">
        <v>1982</v>
      </c>
      <c r="D598">
        <v>3</v>
      </c>
      <c r="E598">
        <v>7</v>
      </c>
      <c r="F598">
        <v>26.38</v>
      </c>
      <c r="J598">
        <v>2009</v>
      </c>
      <c r="K598">
        <v>3</v>
      </c>
      <c r="L598">
        <v>7</v>
      </c>
      <c r="M598">
        <v>0.70982999999999985</v>
      </c>
      <c r="N598">
        <v>102</v>
      </c>
      <c r="O598" s="35">
        <v>1.8194999999999999</v>
      </c>
      <c r="P598">
        <f t="shared" si="52"/>
        <v>6.9591176470588222E-3</v>
      </c>
      <c r="Q598">
        <v>80.36</v>
      </c>
      <c r="R598">
        <f t="shared" si="51"/>
        <v>5.4001920000000005</v>
      </c>
      <c r="T598">
        <v>6.9591176470588222E-3</v>
      </c>
      <c r="U598">
        <v>2009</v>
      </c>
      <c r="V598">
        <v>0.70982999999999985</v>
      </c>
      <c r="W598">
        <v>5.4001920000000005</v>
      </c>
      <c r="X598">
        <v>0.70982999999999985</v>
      </c>
      <c r="Y598">
        <v>5.4001920000000005</v>
      </c>
    </row>
    <row r="599" spans="1:25" x14ac:dyDescent="0.2">
      <c r="A599" t="s">
        <v>143</v>
      </c>
      <c r="B599" t="s">
        <v>179</v>
      </c>
      <c r="C599">
        <v>1982</v>
      </c>
      <c r="D599">
        <v>3</v>
      </c>
      <c r="E599">
        <v>8</v>
      </c>
      <c r="F599">
        <v>18.88</v>
      </c>
      <c r="J599">
        <v>2009</v>
      </c>
      <c r="K599">
        <v>3</v>
      </c>
      <c r="L599">
        <v>8</v>
      </c>
      <c r="M599" t="s">
        <v>17</v>
      </c>
      <c r="N599" t="s">
        <v>17</v>
      </c>
      <c r="O599" s="35">
        <v>1.7464</v>
      </c>
      <c r="P599" t="s">
        <v>17</v>
      </c>
      <c r="Q599">
        <v>53.01</v>
      </c>
      <c r="R599">
        <f t="shared" si="51"/>
        <v>3.5622720000000005</v>
      </c>
      <c r="U599">
        <v>2009</v>
      </c>
      <c r="W599">
        <v>3.5622720000000005</v>
      </c>
      <c r="Y599">
        <v>3.5622720000000005</v>
      </c>
    </row>
    <row r="600" spans="1:25" x14ac:dyDescent="0.2">
      <c r="A600" t="s">
        <v>143</v>
      </c>
      <c r="B600" t="s">
        <v>179</v>
      </c>
      <c r="C600">
        <v>1982</v>
      </c>
      <c r="D600">
        <v>3</v>
      </c>
      <c r="E600">
        <v>9</v>
      </c>
      <c r="F600">
        <v>20.57</v>
      </c>
      <c r="J600">
        <v>2009</v>
      </c>
      <c r="K600">
        <v>3</v>
      </c>
      <c r="L600">
        <v>9</v>
      </c>
      <c r="M600" t="s">
        <v>17</v>
      </c>
      <c r="N600" t="s">
        <v>17</v>
      </c>
      <c r="O600" s="35">
        <v>1.7155</v>
      </c>
      <c r="P600" t="s">
        <v>17</v>
      </c>
      <c r="Q600">
        <v>52.62</v>
      </c>
      <c r="R600">
        <f t="shared" si="51"/>
        <v>3.5360640000000001</v>
      </c>
      <c r="U600">
        <v>2009</v>
      </c>
      <c r="W600">
        <v>3.5360640000000001</v>
      </c>
      <c r="Y600">
        <v>3.5360640000000001</v>
      </c>
    </row>
    <row r="601" spans="1:25" x14ac:dyDescent="0.2">
      <c r="A601" t="s">
        <v>143</v>
      </c>
      <c r="B601" t="s">
        <v>179</v>
      </c>
      <c r="C601">
        <v>1982</v>
      </c>
      <c r="D601">
        <v>3</v>
      </c>
      <c r="E601">
        <v>10</v>
      </c>
      <c r="F601">
        <v>34.119999999999997</v>
      </c>
      <c r="J601">
        <v>2009</v>
      </c>
      <c r="K601">
        <v>3</v>
      </c>
      <c r="L601">
        <v>10</v>
      </c>
      <c r="M601" t="s">
        <v>17</v>
      </c>
      <c r="N601" t="s">
        <v>17</v>
      </c>
      <c r="O601" s="35">
        <v>1.6594</v>
      </c>
      <c r="P601" t="s">
        <v>17</v>
      </c>
      <c r="Q601">
        <v>58.02</v>
      </c>
      <c r="R601">
        <f t="shared" si="51"/>
        <v>3.8989440000000011</v>
      </c>
      <c r="U601">
        <v>2009</v>
      </c>
      <c r="W601">
        <v>3.8989440000000011</v>
      </c>
      <c r="Y601">
        <v>3.8989440000000011</v>
      </c>
    </row>
    <row r="602" spans="1:25" x14ac:dyDescent="0.2">
      <c r="A602" t="s">
        <v>143</v>
      </c>
      <c r="B602" t="s">
        <v>179</v>
      </c>
      <c r="C602">
        <v>1982</v>
      </c>
      <c r="D602">
        <v>3</v>
      </c>
      <c r="E602">
        <v>11</v>
      </c>
      <c r="F602">
        <v>34.24</v>
      </c>
      <c r="J602">
        <v>2009</v>
      </c>
      <c r="K602">
        <v>3</v>
      </c>
      <c r="L602">
        <v>11</v>
      </c>
      <c r="M602" t="s">
        <v>17</v>
      </c>
      <c r="N602" t="s">
        <v>17</v>
      </c>
      <c r="O602" s="35">
        <v>1.6189</v>
      </c>
      <c r="P602" t="s">
        <v>17</v>
      </c>
      <c r="Q602">
        <v>64.2</v>
      </c>
      <c r="R602">
        <f t="shared" si="51"/>
        <v>4.3142400000000007</v>
      </c>
      <c r="U602">
        <v>2009</v>
      </c>
      <c r="W602">
        <v>4.3142400000000007</v>
      </c>
      <c r="Y602">
        <v>4.3142400000000007</v>
      </c>
    </row>
    <row r="603" spans="1:25" x14ac:dyDescent="0.2">
      <c r="A603" t="s">
        <v>143</v>
      </c>
      <c r="B603" t="s">
        <v>179</v>
      </c>
      <c r="C603">
        <v>1982</v>
      </c>
      <c r="D603">
        <v>3</v>
      </c>
      <c r="E603">
        <v>12</v>
      </c>
      <c r="F603">
        <v>21.66</v>
      </c>
      <c r="J603">
        <v>2009</v>
      </c>
      <c r="K603">
        <v>3</v>
      </c>
      <c r="L603">
        <v>12</v>
      </c>
      <c r="M603" t="s">
        <v>17</v>
      </c>
      <c r="N603" t="s">
        <v>17</v>
      </c>
      <c r="O603" s="35">
        <v>1.6649</v>
      </c>
      <c r="P603" t="s">
        <v>17</v>
      </c>
      <c r="Q603">
        <v>52.55</v>
      </c>
      <c r="R603">
        <f t="shared" si="51"/>
        <v>3.5313600000000003</v>
      </c>
      <c r="U603">
        <v>2009</v>
      </c>
      <c r="W603">
        <v>3.5313600000000003</v>
      </c>
      <c r="Y603">
        <v>3.5313600000000003</v>
      </c>
    </row>
    <row r="604" spans="1:25" x14ac:dyDescent="0.2">
      <c r="A604" t="s">
        <v>143</v>
      </c>
      <c r="B604" t="s">
        <v>179</v>
      </c>
      <c r="C604">
        <v>1982</v>
      </c>
      <c r="D604">
        <v>3</v>
      </c>
      <c r="E604">
        <v>13</v>
      </c>
      <c r="F604">
        <v>32.909999999999997</v>
      </c>
      <c r="J604">
        <v>2009</v>
      </c>
      <c r="K604">
        <v>3</v>
      </c>
      <c r="L604">
        <v>13</v>
      </c>
      <c r="M604" t="s">
        <v>17</v>
      </c>
      <c r="N604" t="s">
        <v>17</v>
      </c>
      <c r="O604" s="35">
        <v>1.7276</v>
      </c>
      <c r="P604" t="s">
        <v>17</v>
      </c>
      <c r="Q604">
        <v>72.900000000000006</v>
      </c>
      <c r="R604">
        <f t="shared" si="51"/>
        <v>4.8988800000000001</v>
      </c>
      <c r="U604">
        <v>2009</v>
      </c>
      <c r="W604">
        <v>4.8988800000000001</v>
      </c>
      <c r="Y604">
        <v>4.8988800000000001</v>
      </c>
    </row>
    <row r="605" spans="1:25" x14ac:dyDescent="0.2">
      <c r="A605" t="s">
        <v>143</v>
      </c>
      <c r="B605" t="s">
        <v>179</v>
      </c>
      <c r="C605">
        <v>1982</v>
      </c>
      <c r="D605">
        <v>3</v>
      </c>
      <c r="E605">
        <v>14</v>
      </c>
      <c r="F605">
        <v>32.67</v>
      </c>
      <c r="J605">
        <v>2009</v>
      </c>
      <c r="K605">
        <v>3</v>
      </c>
      <c r="L605">
        <v>14</v>
      </c>
      <c r="M605" t="s">
        <v>17</v>
      </c>
      <c r="N605" t="s">
        <v>17</v>
      </c>
      <c r="O605" s="35">
        <v>1.6997</v>
      </c>
      <c r="P605" t="s">
        <v>17</v>
      </c>
      <c r="Q605">
        <v>47.54</v>
      </c>
      <c r="R605">
        <f t="shared" si="51"/>
        <v>3.1946880000000006</v>
      </c>
      <c r="U605">
        <v>2009</v>
      </c>
      <c r="W605">
        <v>3.1946880000000006</v>
      </c>
      <c r="Y605">
        <v>3.1946880000000006</v>
      </c>
    </row>
    <row r="606" spans="1:25" x14ac:dyDescent="0.2">
      <c r="A606" t="s">
        <v>143</v>
      </c>
      <c r="B606" t="s">
        <v>179</v>
      </c>
      <c r="C606">
        <v>1982</v>
      </c>
      <c r="D606">
        <v>4</v>
      </c>
      <c r="E606">
        <v>1</v>
      </c>
      <c r="F606">
        <v>17.18</v>
      </c>
      <c r="J606">
        <v>2009</v>
      </c>
      <c r="K606">
        <v>4</v>
      </c>
      <c r="L606">
        <v>1</v>
      </c>
      <c r="M606">
        <v>0.33982666666666667</v>
      </c>
      <c r="N606">
        <v>102</v>
      </c>
      <c r="O606" s="35">
        <v>1.7522</v>
      </c>
      <c r="P606">
        <f t="shared" ref="P606:P612" si="53">M606/N606</f>
        <v>3.3316339869281044E-3</v>
      </c>
      <c r="Q606">
        <v>21.31</v>
      </c>
      <c r="R606">
        <f t="shared" si="51"/>
        <v>1.432032</v>
      </c>
      <c r="T606">
        <v>3.3316339869281044E-3</v>
      </c>
      <c r="U606">
        <v>2009</v>
      </c>
      <c r="V606">
        <v>0.33982666666666667</v>
      </c>
      <c r="W606">
        <v>1.432032</v>
      </c>
      <c r="X606">
        <v>0.33982666666666667</v>
      </c>
      <c r="Y606">
        <v>1.432032</v>
      </c>
    </row>
    <row r="607" spans="1:25" x14ac:dyDescent="0.2">
      <c r="A607" t="s">
        <v>143</v>
      </c>
      <c r="B607" t="s">
        <v>179</v>
      </c>
      <c r="C607">
        <v>1982</v>
      </c>
      <c r="D607">
        <v>4</v>
      </c>
      <c r="E607">
        <v>2</v>
      </c>
      <c r="F607">
        <v>28.56</v>
      </c>
      <c r="J607">
        <v>2009</v>
      </c>
      <c r="K607">
        <v>4</v>
      </c>
      <c r="L607">
        <v>2</v>
      </c>
      <c r="M607">
        <v>0.31143666666666664</v>
      </c>
      <c r="N607">
        <v>102</v>
      </c>
      <c r="O607" s="35">
        <v>1.8116000000000001</v>
      </c>
      <c r="P607">
        <f t="shared" si="53"/>
        <v>3.0533006535947709E-3</v>
      </c>
      <c r="Q607">
        <v>22.07</v>
      </c>
      <c r="R607">
        <f t="shared" si="51"/>
        <v>1.4831040000000002</v>
      </c>
      <c r="T607">
        <v>3.0533006535947709E-3</v>
      </c>
      <c r="U607">
        <v>2009</v>
      </c>
      <c r="V607">
        <v>0.31143666666666664</v>
      </c>
      <c r="W607">
        <v>1.4831040000000002</v>
      </c>
      <c r="X607">
        <v>0.31143666666666664</v>
      </c>
      <c r="Y607">
        <v>1.4831040000000002</v>
      </c>
    </row>
    <row r="608" spans="1:25" x14ac:dyDescent="0.2">
      <c r="A608" t="s">
        <v>143</v>
      </c>
      <c r="B608" t="s">
        <v>179</v>
      </c>
      <c r="C608">
        <v>1982</v>
      </c>
      <c r="D608">
        <v>4</v>
      </c>
      <c r="E608">
        <v>3</v>
      </c>
      <c r="F608">
        <v>36.9</v>
      </c>
      <c r="J608">
        <v>2009</v>
      </c>
      <c r="K608">
        <v>4</v>
      </c>
      <c r="L608">
        <v>3</v>
      </c>
      <c r="M608">
        <v>0.32490333333333332</v>
      </c>
      <c r="N608">
        <v>102</v>
      </c>
      <c r="O608" s="35">
        <v>1.7374000000000001</v>
      </c>
      <c r="P608">
        <f t="shared" si="53"/>
        <v>3.1853267973856207E-3</v>
      </c>
      <c r="Q608">
        <v>29.96</v>
      </c>
      <c r="R608">
        <f t="shared" si="51"/>
        <v>2.0133120000000004</v>
      </c>
      <c r="T608">
        <v>3.1853267973856207E-3</v>
      </c>
      <c r="U608">
        <v>2009</v>
      </c>
      <c r="V608">
        <v>0.32490333333333332</v>
      </c>
      <c r="W608">
        <v>2.0133120000000004</v>
      </c>
      <c r="X608">
        <v>0.32490333333333332</v>
      </c>
      <c r="Y608">
        <v>2.0133120000000004</v>
      </c>
    </row>
    <row r="609" spans="1:25" x14ac:dyDescent="0.2">
      <c r="A609" t="s">
        <v>143</v>
      </c>
      <c r="B609" t="s">
        <v>179</v>
      </c>
      <c r="C609">
        <v>1982</v>
      </c>
      <c r="D609">
        <v>4</v>
      </c>
      <c r="E609">
        <v>4</v>
      </c>
      <c r="F609">
        <v>28.07</v>
      </c>
      <c r="J609">
        <v>2009</v>
      </c>
      <c r="K609">
        <v>4</v>
      </c>
      <c r="L609">
        <v>4</v>
      </c>
      <c r="M609">
        <v>0.48761333333333329</v>
      </c>
      <c r="N609">
        <v>102</v>
      </c>
      <c r="O609" s="35">
        <v>1.7524999999999999</v>
      </c>
      <c r="P609">
        <f t="shared" si="53"/>
        <v>4.7805228758169933E-3</v>
      </c>
      <c r="Q609">
        <v>42.21</v>
      </c>
      <c r="R609">
        <f t="shared" si="51"/>
        <v>2.8365120000000004</v>
      </c>
      <c r="T609">
        <v>4.7805228758169933E-3</v>
      </c>
      <c r="U609">
        <v>2009</v>
      </c>
      <c r="V609">
        <v>0.48761333333333329</v>
      </c>
      <c r="W609">
        <v>2.8365120000000004</v>
      </c>
      <c r="X609">
        <v>0.48761333333333329</v>
      </c>
      <c r="Y609">
        <v>2.8365120000000004</v>
      </c>
    </row>
    <row r="610" spans="1:25" x14ac:dyDescent="0.2">
      <c r="A610" t="s">
        <v>143</v>
      </c>
      <c r="B610" t="s">
        <v>179</v>
      </c>
      <c r="C610">
        <v>1982</v>
      </c>
      <c r="D610">
        <v>4</v>
      </c>
      <c r="E610">
        <v>5</v>
      </c>
      <c r="F610">
        <v>34.479999999999997</v>
      </c>
      <c r="J610">
        <v>2009</v>
      </c>
      <c r="K610">
        <v>4</v>
      </c>
      <c r="L610">
        <v>5</v>
      </c>
      <c r="M610">
        <v>0.64891999999999994</v>
      </c>
      <c r="N610">
        <v>102</v>
      </c>
      <c r="O610" s="35">
        <v>1.5615000000000001</v>
      </c>
      <c r="P610">
        <f t="shared" si="53"/>
        <v>6.3619607843137249E-3</v>
      </c>
      <c r="Q610">
        <v>42.21</v>
      </c>
      <c r="R610">
        <f t="shared" si="51"/>
        <v>2.8365120000000004</v>
      </c>
      <c r="T610">
        <v>6.3619607843137249E-3</v>
      </c>
      <c r="U610">
        <v>2009</v>
      </c>
      <c r="V610">
        <v>0.64891999999999994</v>
      </c>
      <c r="W610">
        <v>2.8365120000000004</v>
      </c>
      <c r="X610">
        <v>0.64891999999999994</v>
      </c>
      <c r="Y610">
        <v>2.8365120000000004</v>
      </c>
    </row>
    <row r="611" spans="1:25" x14ac:dyDescent="0.2">
      <c r="A611" t="s">
        <v>143</v>
      </c>
      <c r="B611" t="s">
        <v>179</v>
      </c>
      <c r="C611">
        <v>1982</v>
      </c>
      <c r="D611">
        <v>4</v>
      </c>
      <c r="E611">
        <v>6</v>
      </c>
      <c r="F611">
        <v>27.83</v>
      </c>
      <c r="J611">
        <v>2009</v>
      </c>
      <c r="K611">
        <v>4</v>
      </c>
      <c r="L611">
        <v>6</v>
      </c>
      <c r="M611">
        <v>0.72369666666666665</v>
      </c>
      <c r="N611">
        <v>102</v>
      </c>
      <c r="O611" s="35">
        <v>1.671</v>
      </c>
      <c r="P611">
        <f t="shared" si="53"/>
        <v>7.0950653594771236E-3</v>
      </c>
      <c r="Q611">
        <v>58.11</v>
      </c>
      <c r="R611">
        <f t="shared" si="51"/>
        <v>3.904992</v>
      </c>
      <c r="T611">
        <v>7.0950653594771236E-3</v>
      </c>
      <c r="U611">
        <v>2009</v>
      </c>
      <c r="V611">
        <v>0.72369666666666665</v>
      </c>
      <c r="W611">
        <v>3.904992</v>
      </c>
      <c r="X611">
        <v>0.72369666666666665</v>
      </c>
      <c r="Y611">
        <v>3.904992</v>
      </c>
    </row>
    <row r="612" spans="1:25" x14ac:dyDescent="0.2">
      <c r="A612" t="s">
        <v>143</v>
      </c>
      <c r="B612" t="s">
        <v>179</v>
      </c>
      <c r="C612">
        <v>1982</v>
      </c>
      <c r="D612">
        <v>4</v>
      </c>
      <c r="E612">
        <v>7</v>
      </c>
      <c r="F612">
        <v>28.43</v>
      </c>
      <c r="J612">
        <v>2009</v>
      </c>
      <c r="K612">
        <v>4</v>
      </c>
      <c r="L612">
        <v>7</v>
      </c>
      <c r="M612">
        <v>0.69732666666666665</v>
      </c>
      <c r="N612">
        <v>102</v>
      </c>
      <c r="O612" s="35">
        <v>1.7232000000000001</v>
      </c>
      <c r="P612">
        <f t="shared" si="53"/>
        <v>6.8365359477124184E-3</v>
      </c>
      <c r="Q612">
        <v>71.63</v>
      </c>
      <c r="R612">
        <f t="shared" si="51"/>
        <v>4.813536</v>
      </c>
      <c r="T612">
        <v>6.8365359477124184E-3</v>
      </c>
      <c r="U612">
        <v>2009</v>
      </c>
      <c r="V612">
        <v>0.69732666666666665</v>
      </c>
      <c r="W612">
        <v>4.813536</v>
      </c>
      <c r="X612">
        <v>0.69732666666666665</v>
      </c>
      <c r="Y612">
        <v>4.813536</v>
      </c>
    </row>
    <row r="613" spans="1:25" x14ac:dyDescent="0.2">
      <c r="A613" t="s">
        <v>143</v>
      </c>
      <c r="B613" t="s">
        <v>179</v>
      </c>
      <c r="C613">
        <v>1982</v>
      </c>
      <c r="D613">
        <v>4</v>
      </c>
      <c r="E613">
        <v>8</v>
      </c>
      <c r="F613">
        <v>18.149999999999999</v>
      </c>
      <c r="J613">
        <v>2009</v>
      </c>
      <c r="K613">
        <v>4</v>
      </c>
      <c r="L613">
        <v>8</v>
      </c>
      <c r="M613" t="s">
        <v>17</v>
      </c>
      <c r="N613" t="s">
        <v>17</v>
      </c>
      <c r="O613" s="35">
        <v>2.1446999999999998</v>
      </c>
      <c r="P613" t="s">
        <v>17</v>
      </c>
      <c r="Q613">
        <v>49.23</v>
      </c>
      <c r="R613">
        <f t="shared" si="51"/>
        <v>3.3082559999999996</v>
      </c>
      <c r="U613">
        <v>2009</v>
      </c>
      <c r="W613">
        <v>3.3082559999999996</v>
      </c>
      <c r="Y613">
        <v>3.3082559999999996</v>
      </c>
    </row>
    <row r="614" spans="1:25" x14ac:dyDescent="0.2">
      <c r="A614" t="s">
        <v>143</v>
      </c>
      <c r="B614" t="s">
        <v>179</v>
      </c>
      <c r="C614">
        <v>1982</v>
      </c>
      <c r="D614">
        <v>4</v>
      </c>
      <c r="E614">
        <v>9</v>
      </c>
      <c r="F614">
        <v>29.16</v>
      </c>
      <c r="J614">
        <v>2009</v>
      </c>
      <c r="K614">
        <v>4</v>
      </c>
      <c r="L614">
        <v>9</v>
      </c>
      <c r="M614" t="s">
        <v>17</v>
      </c>
      <c r="N614" t="s">
        <v>17</v>
      </c>
      <c r="O614" s="35">
        <v>1.7185999999999999</v>
      </c>
      <c r="P614" t="s">
        <v>17</v>
      </c>
      <c r="Q614">
        <v>45.79</v>
      </c>
      <c r="R614">
        <f t="shared" si="51"/>
        <v>3.0770880000000003</v>
      </c>
      <c r="U614">
        <v>2009</v>
      </c>
      <c r="W614">
        <v>3.0770880000000003</v>
      </c>
      <c r="Y614">
        <v>3.0770880000000003</v>
      </c>
    </row>
    <row r="615" spans="1:25" x14ac:dyDescent="0.2">
      <c r="A615" t="s">
        <v>143</v>
      </c>
      <c r="B615" t="s">
        <v>179</v>
      </c>
      <c r="C615">
        <v>1982</v>
      </c>
      <c r="D615">
        <v>4</v>
      </c>
      <c r="E615">
        <v>10</v>
      </c>
      <c r="F615">
        <v>33.880000000000003</v>
      </c>
      <c r="J615">
        <v>2009</v>
      </c>
      <c r="K615">
        <v>4</v>
      </c>
      <c r="L615">
        <v>10</v>
      </c>
      <c r="M615" t="s">
        <v>17</v>
      </c>
      <c r="N615" t="s">
        <v>17</v>
      </c>
      <c r="O615" s="35">
        <v>1.7003999999999999</v>
      </c>
      <c r="P615" t="s">
        <v>17</v>
      </c>
      <c r="Q615">
        <v>55.13</v>
      </c>
      <c r="R615">
        <f t="shared" si="51"/>
        <v>3.7047360000000005</v>
      </c>
      <c r="U615">
        <v>2009</v>
      </c>
      <c r="W615">
        <v>3.7047360000000005</v>
      </c>
      <c r="Y615">
        <v>3.7047360000000005</v>
      </c>
    </row>
    <row r="616" spans="1:25" x14ac:dyDescent="0.2">
      <c r="A616" t="s">
        <v>143</v>
      </c>
      <c r="B616" t="s">
        <v>179</v>
      </c>
      <c r="C616">
        <v>1982</v>
      </c>
      <c r="D616">
        <v>4</v>
      </c>
      <c r="E616">
        <v>11</v>
      </c>
      <c r="F616">
        <v>35.21</v>
      </c>
      <c r="J616">
        <v>2009</v>
      </c>
      <c r="K616">
        <v>4</v>
      </c>
      <c r="L616">
        <v>11</v>
      </c>
      <c r="M616" t="s">
        <v>17</v>
      </c>
      <c r="N616" t="s">
        <v>17</v>
      </c>
      <c r="O616" s="35">
        <v>1.7692000000000001</v>
      </c>
      <c r="P616" t="s">
        <v>17</v>
      </c>
      <c r="Q616">
        <v>45.37</v>
      </c>
      <c r="R616">
        <f t="shared" si="51"/>
        <v>3.048864</v>
      </c>
      <c r="U616">
        <v>2009</v>
      </c>
      <c r="W616">
        <v>3.048864</v>
      </c>
      <c r="Y616">
        <v>3.048864</v>
      </c>
    </row>
    <row r="617" spans="1:25" x14ac:dyDescent="0.2">
      <c r="A617" t="s">
        <v>143</v>
      </c>
      <c r="B617" t="s">
        <v>179</v>
      </c>
      <c r="C617">
        <v>1982</v>
      </c>
      <c r="D617">
        <v>4</v>
      </c>
      <c r="E617">
        <v>12</v>
      </c>
      <c r="F617">
        <v>30.85</v>
      </c>
      <c r="J617">
        <v>2009</v>
      </c>
      <c r="K617">
        <v>4</v>
      </c>
      <c r="L617">
        <v>12</v>
      </c>
      <c r="M617" t="s">
        <v>17</v>
      </c>
      <c r="N617" t="s">
        <v>17</v>
      </c>
      <c r="O617" s="35">
        <v>1.6707000000000001</v>
      </c>
      <c r="P617" t="s">
        <v>17</v>
      </c>
      <c r="Q617">
        <v>51.28</v>
      </c>
      <c r="R617">
        <f t="shared" si="51"/>
        <v>3.4460160000000006</v>
      </c>
      <c r="U617">
        <v>2009</v>
      </c>
      <c r="W617">
        <v>3.4460160000000006</v>
      </c>
      <c r="Y617">
        <v>3.4460160000000006</v>
      </c>
    </row>
    <row r="618" spans="1:25" x14ac:dyDescent="0.2">
      <c r="A618" t="s">
        <v>143</v>
      </c>
      <c r="B618" t="s">
        <v>179</v>
      </c>
      <c r="C618">
        <v>1982</v>
      </c>
      <c r="D618">
        <v>4</v>
      </c>
      <c r="E618">
        <v>13</v>
      </c>
      <c r="F618">
        <v>33.270000000000003</v>
      </c>
      <c r="J618">
        <v>2009</v>
      </c>
      <c r="K618">
        <v>4</v>
      </c>
      <c r="L618">
        <v>13</v>
      </c>
      <c r="M618" t="s">
        <v>17</v>
      </c>
      <c r="N618" t="s">
        <v>17</v>
      </c>
      <c r="O618" s="35">
        <v>1.8575999999999999</v>
      </c>
      <c r="P618" t="s">
        <v>17</v>
      </c>
      <c r="Q618">
        <v>69.599999999999994</v>
      </c>
      <c r="R618">
        <f t="shared" si="51"/>
        <v>4.6771200000000004</v>
      </c>
      <c r="U618">
        <v>2009</v>
      </c>
      <c r="W618">
        <v>4.6771200000000004</v>
      </c>
      <c r="Y618">
        <v>4.6771200000000004</v>
      </c>
    </row>
    <row r="619" spans="1:25" x14ac:dyDescent="0.2">
      <c r="A619" t="s">
        <v>143</v>
      </c>
      <c r="B619" t="s">
        <v>179</v>
      </c>
      <c r="C619">
        <v>1982</v>
      </c>
      <c r="D619">
        <v>4</v>
      </c>
      <c r="E619">
        <v>14</v>
      </c>
      <c r="F619">
        <v>25.65</v>
      </c>
      <c r="J619">
        <v>2009</v>
      </c>
      <c r="K619">
        <v>4</v>
      </c>
      <c r="L619">
        <v>14</v>
      </c>
      <c r="M619" t="s">
        <v>17</v>
      </c>
      <c r="N619" t="s">
        <v>17</v>
      </c>
      <c r="O619" s="35">
        <v>1.6899</v>
      </c>
      <c r="P619" t="s">
        <v>17</v>
      </c>
      <c r="Q619">
        <v>48.14</v>
      </c>
      <c r="R619">
        <f t="shared" si="51"/>
        <v>3.2350080000000001</v>
      </c>
      <c r="U619">
        <v>2009</v>
      </c>
      <c r="W619">
        <v>3.2350080000000001</v>
      </c>
      <c r="Y619">
        <v>3.2350080000000001</v>
      </c>
    </row>
    <row r="620" spans="1:25" x14ac:dyDescent="0.2">
      <c r="A620" t="s">
        <v>143</v>
      </c>
      <c r="B620" t="s">
        <v>179</v>
      </c>
      <c r="C620">
        <v>1983</v>
      </c>
      <c r="D620">
        <v>1</v>
      </c>
      <c r="E620">
        <v>1</v>
      </c>
      <c r="F620">
        <v>34</v>
      </c>
      <c r="J620">
        <v>2010</v>
      </c>
      <c r="K620">
        <v>1</v>
      </c>
      <c r="L620">
        <v>1</v>
      </c>
      <c r="M620">
        <v>0.31825500000000001</v>
      </c>
      <c r="N620">
        <v>88</v>
      </c>
      <c r="O620" s="35">
        <v>2.6562000000000001</v>
      </c>
      <c r="P620">
        <f t="shared" ref="P620:P626" si="54">M620/N620</f>
        <v>3.6165340909090908E-3</v>
      </c>
      <c r="Q620">
        <v>10.059728330976924</v>
      </c>
      <c r="R620">
        <f t="shared" si="51"/>
        <v>0.67601374384164936</v>
      </c>
      <c r="T620">
        <v>3.6165340909090908E-3</v>
      </c>
      <c r="U620">
        <v>2010</v>
      </c>
      <c r="V620">
        <v>0.31825500000000001</v>
      </c>
      <c r="W620">
        <v>0.67601374384164936</v>
      </c>
      <c r="X620">
        <v>0.31825500000000001</v>
      </c>
      <c r="Y620">
        <v>0.67601374384164936</v>
      </c>
    </row>
    <row r="621" spans="1:25" x14ac:dyDescent="0.2">
      <c r="A621" t="s">
        <v>143</v>
      </c>
      <c r="B621" t="s">
        <v>179</v>
      </c>
      <c r="C621">
        <v>1983</v>
      </c>
      <c r="D621">
        <v>1</v>
      </c>
      <c r="E621">
        <v>2</v>
      </c>
      <c r="F621">
        <v>35.57</v>
      </c>
      <c r="J621">
        <v>2010</v>
      </c>
      <c r="K621">
        <v>1</v>
      </c>
      <c r="L621">
        <v>2</v>
      </c>
      <c r="M621">
        <v>0.27204499999999998</v>
      </c>
      <c r="N621">
        <v>88</v>
      </c>
      <c r="O621" s="35">
        <v>2.3935</v>
      </c>
      <c r="P621">
        <f t="shared" si="54"/>
        <v>3.0914204545454543E-3</v>
      </c>
      <c r="Q621">
        <v>12.39746844885577</v>
      </c>
      <c r="R621">
        <f t="shared" si="51"/>
        <v>0.83310987976310791</v>
      </c>
      <c r="T621">
        <v>3.0914204545454543E-3</v>
      </c>
      <c r="U621">
        <v>2010</v>
      </c>
      <c r="V621">
        <v>0.27204499999999998</v>
      </c>
      <c r="W621">
        <v>0.83310987976310791</v>
      </c>
      <c r="X621">
        <v>0.27204499999999998</v>
      </c>
      <c r="Y621">
        <v>0.83310987976310791</v>
      </c>
    </row>
    <row r="622" spans="1:25" x14ac:dyDescent="0.2">
      <c r="A622" t="s">
        <v>143</v>
      </c>
      <c r="B622" t="s">
        <v>179</v>
      </c>
      <c r="C622">
        <v>1983</v>
      </c>
      <c r="D622">
        <v>1</v>
      </c>
      <c r="E622">
        <v>3</v>
      </c>
      <c r="F622">
        <v>45.86</v>
      </c>
      <c r="J622">
        <v>2010</v>
      </c>
      <c r="K622">
        <v>1</v>
      </c>
      <c r="L622">
        <v>3</v>
      </c>
      <c r="M622">
        <v>0.37862499999999999</v>
      </c>
      <c r="N622">
        <v>88</v>
      </c>
      <c r="O622" s="35">
        <v>2.4459</v>
      </c>
      <c r="P622">
        <f t="shared" si="54"/>
        <v>4.3025568181818182E-3</v>
      </c>
      <c r="Q622">
        <v>13.439480877899998</v>
      </c>
      <c r="R622">
        <f t="shared" si="51"/>
        <v>0.90313311499488003</v>
      </c>
      <c r="T622">
        <v>4.3025568181818182E-3</v>
      </c>
      <c r="U622">
        <v>2010</v>
      </c>
      <c r="V622">
        <v>0.37862499999999999</v>
      </c>
      <c r="W622">
        <v>0.90313311499488003</v>
      </c>
      <c r="X622">
        <v>0.37862499999999999</v>
      </c>
      <c r="Y622">
        <v>0.90313311499488003</v>
      </c>
    </row>
    <row r="623" spans="1:25" x14ac:dyDescent="0.2">
      <c r="A623" t="s">
        <v>143</v>
      </c>
      <c r="B623" t="s">
        <v>179</v>
      </c>
      <c r="C623">
        <v>1983</v>
      </c>
      <c r="D623">
        <v>1</v>
      </c>
      <c r="E623">
        <v>4</v>
      </c>
      <c r="F623">
        <v>40.17</v>
      </c>
      <c r="J623">
        <v>2010</v>
      </c>
      <c r="K623">
        <v>1</v>
      </c>
      <c r="L623">
        <v>4</v>
      </c>
      <c r="M623">
        <v>0.41994999999999999</v>
      </c>
      <c r="N623">
        <v>88</v>
      </c>
      <c r="O623" s="35">
        <v>2.4256000000000002</v>
      </c>
      <c r="P623">
        <f t="shared" si="54"/>
        <v>4.7721590909090908E-3</v>
      </c>
      <c r="Q623">
        <v>14.362053336674997</v>
      </c>
      <c r="R623">
        <f t="shared" si="51"/>
        <v>0.96512998422455987</v>
      </c>
      <c r="T623">
        <v>4.7721590909090908E-3</v>
      </c>
      <c r="U623">
        <v>2010</v>
      </c>
      <c r="V623">
        <v>0.41994999999999999</v>
      </c>
      <c r="W623">
        <v>0.96512998422455987</v>
      </c>
      <c r="X623">
        <v>0.41994999999999999</v>
      </c>
      <c r="Y623">
        <v>0.96512998422455987</v>
      </c>
    </row>
    <row r="624" spans="1:25" x14ac:dyDescent="0.2">
      <c r="A624" t="s">
        <v>143</v>
      </c>
      <c r="B624" t="s">
        <v>179</v>
      </c>
      <c r="C624">
        <v>1983</v>
      </c>
      <c r="D624">
        <v>1</v>
      </c>
      <c r="E624">
        <v>5</v>
      </c>
      <c r="F624">
        <v>49.73</v>
      </c>
      <c r="J624">
        <v>2010</v>
      </c>
      <c r="K624">
        <v>1</v>
      </c>
      <c r="L624">
        <v>5</v>
      </c>
      <c r="M624">
        <v>0.55407499999999998</v>
      </c>
      <c r="N624">
        <v>88</v>
      </c>
      <c r="O624" s="35">
        <v>2.5291999999999999</v>
      </c>
      <c r="P624">
        <f t="shared" si="54"/>
        <v>6.2963068181818181E-3</v>
      </c>
      <c r="Q624">
        <v>23.012226651721154</v>
      </c>
      <c r="R624">
        <f t="shared" si="51"/>
        <v>1.5464216309956615</v>
      </c>
      <c r="T624">
        <v>6.2963068181818181E-3</v>
      </c>
      <c r="U624">
        <v>2010</v>
      </c>
      <c r="V624">
        <v>0.55407499999999998</v>
      </c>
      <c r="W624">
        <v>1.5464216309956615</v>
      </c>
      <c r="X624">
        <v>0.55407499999999998</v>
      </c>
      <c r="Y624">
        <v>1.5464216309956615</v>
      </c>
    </row>
    <row r="625" spans="1:25" x14ac:dyDescent="0.2">
      <c r="A625" t="s">
        <v>143</v>
      </c>
      <c r="B625" t="s">
        <v>179</v>
      </c>
      <c r="C625">
        <v>1983</v>
      </c>
      <c r="D625">
        <v>1</v>
      </c>
      <c r="E625">
        <v>6</v>
      </c>
      <c r="F625">
        <v>52.27</v>
      </c>
      <c r="J625">
        <v>2010</v>
      </c>
      <c r="K625">
        <v>1</v>
      </c>
      <c r="L625">
        <v>6</v>
      </c>
      <c r="M625">
        <v>0.62154500000000001</v>
      </c>
      <c r="N625">
        <v>88</v>
      </c>
      <c r="O625" s="35">
        <v>2.5183</v>
      </c>
      <c r="P625">
        <f t="shared" si="54"/>
        <v>7.0630113636363642E-3</v>
      </c>
      <c r="Q625">
        <v>25.359217426696148</v>
      </c>
      <c r="R625">
        <f t="shared" si="51"/>
        <v>1.7041394110739814</v>
      </c>
      <c r="T625">
        <v>7.0630113636363642E-3</v>
      </c>
      <c r="U625">
        <v>2010</v>
      </c>
      <c r="V625">
        <v>0.62154500000000001</v>
      </c>
      <c r="W625">
        <v>1.7041394110739814</v>
      </c>
      <c r="X625">
        <v>0.62154500000000001</v>
      </c>
      <c r="Y625">
        <v>1.7041394110739814</v>
      </c>
    </row>
    <row r="626" spans="1:25" x14ac:dyDescent="0.2">
      <c r="A626" t="s">
        <v>143</v>
      </c>
      <c r="B626" t="s">
        <v>179</v>
      </c>
      <c r="C626">
        <v>1983</v>
      </c>
      <c r="D626">
        <v>1</v>
      </c>
      <c r="E626">
        <v>7</v>
      </c>
      <c r="F626">
        <v>36.659999999999997</v>
      </c>
      <c r="J626">
        <v>2010</v>
      </c>
      <c r="K626">
        <v>1</v>
      </c>
      <c r="L626">
        <v>7</v>
      </c>
      <c r="M626">
        <v>0.73262000000000005</v>
      </c>
      <c r="N626">
        <v>88</v>
      </c>
      <c r="O626" s="35">
        <v>2.5362</v>
      </c>
      <c r="P626">
        <f t="shared" si="54"/>
        <v>8.3252272727272741E-3</v>
      </c>
      <c r="Q626">
        <v>31.135488759692308</v>
      </c>
      <c r="R626">
        <f t="shared" si="51"/>
        <v>2.0923048446513235</v>
      </c>
      <c r="T626">
        <v>8.3252272727272741E-3</v>
      </c>
      <c r="U626">
        <v>2010</v>
      </c>
      <c r="V626">
        <v>0.73262000000000005</v>
      </c>
      <c r="W626">
        <v>2.0923048446513235</v>
      </c>
      <c r="X626">
        <v>0.73262000000000005</v>
      </c>
      <c r="Y626">
        <v>2.0923048446513235</v>
      </c>
    </row>
    <row r="627" spans="1:25" x14ac:dyDescent="0.2">
      <c r="A627" t="s">
        <v>143</v>
      </c>
      <c r="B627" t="s">
        <v>179</v>
      </c>
      <c r="C627">
        <v>1983</v>
      </c>
      <c r="D627">
        <v>1</v>
      </c>
      <c r="E627">
        <v>8</v>
      </c>
      <c r="F627">
        <v>42.35</v>
      </c>
      <c r="J627">
        <v>2010</v>
      </c>
      <c r="K627">
        <v>1</v>
      </c>
      <c r="L627">
        <v>8</v>
      </c>
      <c r="M627" t="s">
        <v>17</v>
      </c>
      <c r="N627" t="s">
        <v>17</v>
      </c>
      <c r="O627" s="35">
        <v>2.5998999999999999</v>
      </c>
      <c r="P627" t="s">
        <v>17</v>
      </c>
      <c r="Q627">
        <v>17.660738746644235</v>
      </c>
      <c r="R627">
        <f t="shared" si="51"/>
        <v>1.1868016437744926</v>
      </c>
      <c r="U627">
        <v>2010</v>
      </c>
      <c r="W627">
        <v>1.1868016437744926</v>
      </c>
      <c r="Y627">
        <v>1.1868016437744926</v>
      </c>
    </row>
    <row r="628" spans="1:25" x14ac:dyDescent="0.2">
      <c r="A628" t="s">
        <v>143</v>
      </c>
      <c r="B628" t="s">
        <v>179</v>
      </c>
      <c r="C628">
        <v>1983</v>
      </c>
      <c r="D628">
        <v>1</v>
      </c>
      <c r="E628">
        <v>9</v>
      </c>
      <c r="F628">
        <v>37.630000000000003</v>
      </c>
      <c r="J628">
        <v>2010</v>
      </c>
      <c r="K628">
        <v>1</v>
      </c>
      <c r="L628">
        <v>9</v>
      </c>
      <c r="M628" t="s">
        <v>17</v>
      </c>
      <c r="N628" t="s">
        <v>17</v>
      </c>
      <c r="O628" s="35">
        <v>2.5158999999999998</v>
      </c>
      <c r="P628" t="s">
        <v>17</v>
      </c>
      <c r="Q628">
        <v>20.645168128199998</v>
      </c>
      <c r="R628">
        <f t="shared" si="51"/>
        <v>1.3873552982150399</v>
      </c>
      <c r="U628">
        <v>2010</v>
      </c>
      <c r="W628">
        <v>1.3873552982150399</v>
      </c>
      <c r="Y628">
        <v>1.3873552982150399</v>
      </c>
    </row>
    <row r="629" spans="1:25" x14ac:dyDescent="0.2">
      <c r="A629" t="s">
        <v>143</v>
      </c>
      <c r="B629" t="s">
        <v>179</v>
      </c>
      <c r="C629">
        <v>1983</v>
      </c>
      <c r="D629">
        <v>1</v>
      </c>
      <c r="E629">
        <v>10</v>
      </c>
      <c r="F629">
        <v>49</v>
      </c>
      <c r="J629">
        <v>2010</v>
      </c>
      <c r="K629">
        <v>1</v>
      </c>
      <c r="L629">
        <v>10</v>
      </c>
      <c r="M629" t="s">
        <v>17</v>
      </c>
      <c r="N629" t="s">
        <v>17</v>
      </c>
      <c r="O629" s="35">
        <v>2.4243000000000001</v>
      </c>
      <c r="P629" t="s">
        <v>17</v>
      </c>
      <c r="Q629">
        <v>21.079991595807694</v>
      </c>
      <c r="R629">
        <f t="shared" si="51"/>
        <v>1.4165754352382771</v>
      </c>
      <c r="U629">
        <v>2010</v>
      </c>
      <c r="W629">
        <v>1.4165754352382771</v>
      </c>
      <c r="Y629">
        <v>1.4165754352382771</v>
      </c>
    </row>
    <row r="630" spans="1:25" x14ac:dyDescent="0.2">
      <c r="A630" t="s">
        <v>143</v>
      </c>
      <c r="B630" t="s">
        <v>179</v>
      </c>
      <c r="C630">
        <v>1983</v>
      </c>
      <c r="D630">
        <v>1</v>
      </c>
      <c r="E630">
        <v>11</v>
      </c>
      <c r="F630">
        <v>41.87</v>
      </c>
      <c r="J630">
        <v>2010</v>
      </c>
      <c r="K630">
        <v>1</v>
      </c>
      <c r="L630">
        <v>11</v>
      </c>
      <c r="M630" t="s">
        <v>17</v>
      </c>
      <c r="N630" t="s">
        <v>17</v>
      </c>
      <c r="O630" s="35">
        <v>2.6730999999999998</v>
      </c>
      <c r="P630" t="s">
        <v>17</v>
      </c>
      <c r="Q630">
        <v>22.081464843836542</v>
      </c>
      <c r="R630">
        <f t="shared" si="51"/>
        <v>1.4838744375058157</v>
      </c>
      <c r="U630">
        <v>2010</v>
      </c>
      <c r="W630">
        <v>1.4838744375058157</v>
      </c>
      <c r="Y630">
        <v>1.4838744375058157</v>
      </c>
    </row>
    <row r="631" spans="1:25" x14ac:dyDescent="0.2">
      <c r="A631" t="s">
        <v>143</v>
      </c>
      <c r="B631" t="s">
        <v>179</v>
      </c>
      <c r="C631">
        <v>1983</v>
      </c>
      <c r="D631">
        <v>1</v>
      </c>
      <c r="E631">
        <v>12</v>
      </c>
      <c r="F631">
        <v>54.69</v>
      </c>
      <c r="J631">
        <v>2010</v>
      </c>
      <c r="K631">
        <v>1</v>
      </c>
      <c r="L631">
        <v>12</v>
      </c>
      <c r="M631" t="s">
        <v>17</v>
      </c>
      <c r="N631" t="s">
        <v>17</v>
      </c>
      <c r="O631" s="35">
        <v>2.42</v>
      </c>
      <c r="P631" t="s">
        <v>17</v>
      </c>
      <c r="Q631">
        <v>23.027642730484619</v>
      </c>
      <c r="R631">
        <f t="shared" si="51"/>
        <v>1.5474575914885667</v>
      </c>
      <c r="U631">
        <v>2010</v>
      </c>
      <c r="W631">
        <v>1.5474575914885667</v>
      </c>
      <c r="Y631">
        <v>1.5474575914885667</v>
      </c>
    </row>
    <row r="632" spans="1:25" x14ac:dyDescent="0.2">
      <c r="A632" t="s">
        <v>143</v>
      </c>
      <c r="B632" t="s">
        <v>179</v>
      </c>
      <c r="C632">
        <v>1983</v>
      </c>
      <c r="D632">
        <v>1</v>
      </c>
      <c r="E632">
        <v>13</v>
      </c>
      <c r="F632">
        <v>36.42</v>
      </c>
      <c r="J632">
        <v>2010</v>
      </c>
      <c r="K632">
        <v>1</v>
      </c>
      <c r="L632">
        <v>13</v>
      </c>
      <c r="M632" t="s">
        <v>17</v>
      </c>
      <c r="N632" t="s">
        <v>17</v>
      </c>
      <c r="O632" s="35">
        <v>2.8290999999999999</v>
      </c>
      <c r="P632" t="s">
        <v>17</v>
      </c>
      <c r="Q632">
        <v>27.388855733694228</v>
      </c>
      <c r="R632">
        <f t="shared" si="51"/>
        <v>1.8405311053042521</v>
      </c>
      <c r="U632">
        <v>2010</v>
      </c>
      <c r="W632">
        <v>1.8405311053042521</v>
      </c>
      <c r="Y632">
        <v>1.8405311053042521</v>
      </c>
    </row>
    <row r="633" spans="1:25" x14ac:dyDescent="0.2">
      <c r="A633" t="s">
        <v>143</v>
      </c>
      <c r="B633" t="s">
        <v>179</v>
      </c>
      <c r="C633">
        <v>1983</v>
      </c>
      <c r="D633">
        <v>1</v>
      </c>
      <c r="E633">
        <v>14</v>
      </c>
      <c r="F633">
        <v>48.52</v>
      </c>
      <c r="J633">
        <v>2010</v>
      </c>
      <c r="K633">
        <v>1</v>
      </c>
      <c r="L633">
        <v>14</v>
      </c>
      <c r="M633" t="s">
        <v>17</v>
      </c>
      <c r="N633" t="s">
        <v>17</v>
      </c>
      <c r="O633" s="35">
        <v>2.3738999999999999</v>
      </c>
      <c r="P633" t="s">
        <v>17</v>
      </c>
      <c r="Q633">
        <v>15.94240463931923</v>
      </c>
      <c r="R633">
        <f t="shared" si="51"/>
        <v>1.0713295917622525</v>
      </c>
      <c r="U633">
        <v>2010</v>
      </c>
      <c r="W633">
        <v>1.0713295917622525</v>
      </c>
      <c r="Y633">
        <v>1.0713295917622525</v>
      </c>
    </row>
    <row r="634" spans="1:25" x14ac:dyDescent="0.2">
      <c r="A634" t="s">
        <v>143</v>
      </c>
      <c r="B634" t="s">
        <v>179</v>
      </c>
      <c r="C634">
        <v>1983</v>
      </c>
      <c r="D634">
        <v>2</v>
      </c>
      <c r="E634">
        <v>1</v>
      </c>
      <c r="F634">
        <v>34.479999999999997</v>
      </c>
      <c r="J634">
        <v>2010</v>
      </c>
      <c r="K634">
        <v>2</v>
      </c>
      <c r="L634">
        <v>1</v>
      </c>
      <c r="M634">
        <v>0.30938500000000002</v>
      </c>
      <c r="N634">
        <v>88</v>
      </c>
      <c r="O634" s="35">
        <v>2.4994999999999998</v>
      </c>
      <c r="P634">
        <f t="shared" ref="P634:P640" si="55">M634/N634</f>
        <v>3.5157386363636367E-3</v>
      </c>
      <c r="Q634">
        <v>12.136767568199998</v>
      </c>
      <c r="R634">
        <f t="shared" si="51"/>
        <v>0.81559078058304002</v>
      </c>
      <c r="T634">
        <v>3.5157386363636367E-3</v>
      </c>
      <c r="U634">
        <v>2010</v>
      </c>
      <c r="V634">
        <v>0.30938500000000002</v>
      </c>
      <c r="W634">
        <v>0.81559078058304002</v>
      </c>
      <c r="X634">
        <v>0.30938500000000002</v>
      </c>
      <c r="Y634">
        <v>0.81559078058304002</v>
      </c>
    </row>
    <row r="635" spans="1:25" x14ac:dyDescent="0.2">
      <c r="A635" t="s">
        <v>143</v>
      </c>
      <c r="B635" t="s">
        <v>179</v>
      </c>
      <c r="C635">
        <v>1983</v>
      </c>
      <c r="D635">
        <v>2</v>
      </c>
      <c r="E635">
        <v>2</v>
      </c>
      <c r="F635">
        <v>42.35</v>
      </c>
      <c r="J635">
        <v>2010</v>
      </c>
      <c r="K635">
        <v>2</v>
      </c>
      <c r="L635">
        <v>2</v>
      </c>
      <c r="M635">
        <v>0.33396500000000001</v>
      </c>
      <c r="N635">
        <v>88</v>
      </c>
      <c r="O635" s="35">
        <v>2.3832</v>
      </c>
      <c r="P635">
        <f t="shared" si="55"/>
        <v>3.7950568181818185E-3</v>
      </c>
      <c r="Q635">
        <v>9.5486076971999996</v>
      </c>
      <c r="R635">
        <f t="shared" si="51"/>
        <v>0.64166643725184003</v>
      </c>
      <c r="T635">
        <v>3.7950568181818185E-3</v>
      </c>
      <c r="U635">
        <v>2010</v>
      </c>
      <c r="V635">
        <v>0.33396500000000001</v>
      </c>
      <c r="W635">
        <v>0.64166643725184003</v>
      </c>
      <c r="X635">
        <v>0.33396500000000001</v>
      </c>
      <c r="Y635">
        <v>0.64166643725184003</v>
      </c>
    </row>
    <row r="636" spans="1:25" x14ac:dyDescent="0.2">
      <c r="A636" t="s">
        <v>143</v>
      </c>
      <c r="B636" t="s">
        <v>179</v>
      </c>
      <c r="C636">
        <v>1983</v>
      </c>
      <c r="D636">
        <v>2</v>
      </c>
      <c r="E636">
        <v>3</v>
      </c>
      <c r="F636">
        <v>45.01</v>
      </c>
      <c r="J636">
        <v>2010</v>
      </c>
      <c r="K636">
        <v>2</v>
      </c>
      <c r="L636">
        <v>3</v>
      </c>
      <c r="M636">
        <v>0.323965</v>
      </c>
      <c r="N636">
        <v>88</v>
      </c>
      <c r="O636" s="35">
        <v>2.4691000000000001</v>
      </c>
      <c r="P636">
        <f t="shared" si="55"/>
        <v>3.6814204545454546E-3</v>
      </c>
      <c r="Q636">
        <v>15.005895656971154</v>
      </c>
      <c r="R636">
        <f t="shared" si="51"/>
        <v>1.0083961881484615</v>
      </c>
      <c r="T636">
        <v>3.6814204545454546E-3</v>
      </c>
      <c r="U636">
        <v>2010</v>
      </c>
      <c r="V636">
        <v>0.323965</v>
      </c>
      <c r="W636">
        <v>1.0083961881484615</v>
      </c>
      <c r="X636">
        <v>0.323965</v>
      </c>
      <c r="Y636">
        <v>1.0083961881484615</v>
      </c>
    </row>
    <row r="637" spans="1:25" x14ac:dyDescent="0.2">
      <c r="A637" t="s">
        <v>143</v>
      </c>
      <c r="B637" t="s">
        <v>179</v>
      </c>
      <c r="C637">
        <v>1983</v>
      </c>
      <c r="D637">
        <v>2</v>
      </c>
      <c r="E637">
        <v>4</v>
      </c>
      <c r="F637">
        <v>52.15</v>
      </c>
      <c r="J637">
        <v>2010</v>
      </c>
      <c r="K637">
        <v>2</v>
      </c>
      <c r="L637">
        <v>4</v>
      </c>
      <c r="M637">
        <v>0.46675999999999995</v>
      </c>
      <c r="N637">
        <v>88</v>
      </c>
      <c r="O637" s="35">
        <v>2.6133000000000002</v>
      </c>
      <c r="P637">
        <f t="shared" si="55"/>
        <v>5.3040909090909085E-3</v>
      </c>
      <c r="Q637">
        <v>23.579714074188459</v>
      </c>
      <c r="R637">
        <f t="shared" si="51"/>
        <v>1.5845567857854645</v>
      </c>
      <c r="T637">
        <v>5.3040909090909085E-3</v>
      </c>
      <c r="U637">
        <v>2010</v>
      </c>
      <c r="V637">
        <v>0.46675999999999995</v>
      </c>
      <c r="W637">
        <v>1.5845567857854645</v>
      </c>
      <c r="X637">
        <v>0.46675999999999995</v>
      </c>
      <c r="Y637">
        <v>1.5845567857854645</v>
      </c>
    </row>
    <row r="638" spans="1:25" x14ac:dyDescent="0.2">
      <c r="A638" t="s">
        <v>143</v>
      </c>
      <c r="B638" t="s">
        <v>179</v>
      </c>
      <c r="C638">
        <v>1983</v>
      </c>
      <c r="D638">
        <v>2</v>
      </c>
      <c r="E638">
        <v>5</v>
      </c>
      <c r="F638">
        <v>54.09</v>
      </c>
      <c r="J638">
        <v>2010</v>
      </c>
      <c r="K638">
        <v>2</v>
      </c>
      <c r="L638">
        <v>5</v>
      </c>
      <c r="M638">
        <v>0.57363500000000001</v>
      </c>
      <c r="N638">
        <v>88</v>
      </c>
      <c r="O638" s="35">
        <v>2.3788999999999998</v>
      </c>
      <c r="P638">
        <f t="shared" si="55"/>
        <v>6.5185795454545453E-3</v>
      </c>
      <c r="Q638">
        <v>20.57623447846154</v>
      </c>
      <c r="R638">
        <f t="shared" si="51"/>
        <v>1.3827229569526158</v>
      </c>
      <c r="T638">
        <v>6.5185795454545453E-3</v>
      </c>
      <c r="U638">
        <v>2010</v>
      </c>
      <c r="V638">
        <v>0.57363500000000001</v>
      </c>
      <c r="W638">
        <v>1.3827229569526158</v>
      </c>
      <c r="X638">
        <v>0.57363500000000001</v>
      </c>
      <c r="Y638">
        <v>1.3827229569526158</v>
      </c>
    </row>
    <row r="639" spans="1:25" x14ac:dyDescent="0.2">
      <c r="A639" t="s">
        <v>143</v>
      </c>
      <c r="B639" t="s">
        <v>179</v>
      </c>
      <c r="C639">
        <v>1983</v>
      </c>
      <c r="D639">
        <v>2</v>
      </c>
      <c r="E639">
        <v>6</v>
      </c>
      <c r="F639">
        <v>45.13</v>
      </c>
      <c r="J639">
        <v>2010</v>
      </c>
      <c r="K639">
        <v>2</v>
      </c>
      <c r="L639">
        <v>6</v>
      </c>
      <c r="M639">
        <v>0.72598000000000007</v>
      </c>
      <c r="N639">
        <v>88</v>
      </c>
      <c r="O639" s="35">
        <v>2.4975999999999998</v>
      </c>
      <c r="P639">
        <f t="shared" si="55"/>
        <v>8.2497727272727289E-3</v>
      </c>
      <c r="Q639">
        <v>30.727904834423075</v>
      </c>
      <c r="R639">
        <f t="shared" si="51"/>
        <v>2.0649152048732309</v>
      </c>
      <c r="T639">
        <v>8.2497727272727289E-3</v>
      </c>
      <c r="U639">
        <v>2010</v>
      </c>
      <c r="V639">
        <v>0.72598000000000007</v>
      </c>
      <c r="W639">
        <v>2.0649152048732309</v>
      </c>
      <c r="X639">
        <v>0.72598000000000007</v>
      </c>
      <c r="Y639">
        <v>2.0649152048732309</v>
      </c>
    </row>
    <row r="640" spans="1:25" x14ac:dyDescent="0.2">
      <c r="A640" t="s">
        <v>143</v>
      </c>
      <c r="B640" t="s">
        <v>179</v>
      </c>
      <c r="C640">
        <v>1983</v>
      </c>
      <c r="D640">
        <v>2</v>
      </c>
      <c r="E640">
        <v>7</v>
      </c>
      <c r="F640">
        <v>34.36</v>
      </c>
      <c r="J640">
        <v>2010</v>
      </c>
      <c r="K640">
        <v>2</v>
      </c>
      <c r="L640">
        <v>7</v>
      </c>
      <c r="M640">
        <v>0.75021000000000004</v>
      </c>
      <c r="N640">
        <v>88</v>
      </c>
      <c r="O640" s="35">
        <v>2.5152999999999999</v>
      </c>
      <c r="P640">
        <f t="shared" si="55"/>
        <v>8.5251136363636362E-3</v>
      </c>
      <c r="Q640">
        <v>29.949258584215382</v>
      </c>
      <c r="R640">
        <f t="shared" si="51"/>
        <v>2.0125901768592738</v>
      </c>
      <c r="T640">
        <v>8.5251136363636362E-3</v>
      </c>
      <c r="U640">
        <v>2010</v>
      </c>
      <c r="V640">
        <v>0.75021000000000004</v>
      </c>
      <c r="W640">
        <v>2.0125901768592738</v>
      </c>
      <c r="X640">
        <v>0.75021000000000004</v>
      </c>
      <c r="Y640">
        <v>2.0125901768592738</v>
      </c>
    </row>
    <row r="641" spans="1:25" x14ac:dyDescent="0.2">
      <c r="A641" t="s">
        <v>143</v>
      </c>
      <c r="B641" t="s">
        <v>179</v>
      </c>
      <c r="C641">
        <v>1983</v>
      </c>
      <c r="D641">
        <v>2</v>
      </c>
      <c r="E641">
        <v>8</v>
      </c>
      <c r="F641">
        <v>44.89</v>
      </c>
      <c r="J641">
        <v>2010</v>
      </c>
      <c r="K641">
        <v>2</v>
      </c>
      <c r="L641">
        <v>8</v>
      </c>
      <c r="M641" t="s">
        <v>17</v>
      </c>
      <c r="N641" t="s">
        <v>17</v>
      </c>
      <c r="O641" s="35">
        <v>2.7562000000000002</v>
      </c>
      <c r="P641" t="s">
        <v>17</v>
      </c>
      <c r="Q641">
        <v>28.614300286084621</v>
      </c>
      <c r="R641">
        <f t="shared" si="51"/>
        <v>1.9228809792248867</v>
      </c>
      <c r="U641">
        <v>2010</v>
      </c>
      <c r="W641">
        <v>1.9228809792248867</v>
      </c>
      <c r="Y641">
        <v>1.9228809792248867</v>
      </c>
    </row>
    <row r="642" spans="1:25" x14ac:dyDescent="0.2">
      <c r="A642" t="s">
        <v>143</v>
      </c>
      <c r="B642" t="s">
        <v>179</v>
      </c>
      <c r="C642">
        <v>1983</v>
      </c>
      <c r="D642">
        <v>2</v>
      </c>
      <c r="E642">
        <v>9</v>
      </c>
      <c r="F642">
        <v>46.71</v>
      </c>
      <c r="J642">
        <v>2010</v>
      </c>
      <c r="K642">
        <v>2</v>
      </c>
      <c r="L642">
        <v>9</v>
      </c>
      <c r="M642" t="s">
        <v>17</v>
      </c>
      <c r="N642" t="s">
        <v>17</v>
      </c>
      <c r="O642" s="35">
        <v>2.6551</v>
      </c>
      <c r="P642" t="s">
        <v>17</v>
      </c>
      <c r="Q642">
        <v>26.851812516692306</v>
      </c>
      <c r="R642">
        <f t="shared" si="51"/>
        <v>1.8044418011217231</v>
      </c>
      <c r="U642">
        <v>2010</v>
      </c>
      <c r="W642">
        <v>1.8044418011217231</v>
      </c>
      <c r="Y642">
        <v>1.8044418011217231</v>
      </c>
    </row>
    <row r="643" spans="1:25" x14ac:dyDescent="0.2">
      <c r="A643" t="s">
        <v>143</v>
      </c>
      <c r="B643" t="s">
        <v>179</v>
      </c>
      <c r="C643">
        <v>1983</v>
      </c>
      <c r="D643">
        <v>2</v>
      </c>
      <c r="E643">
        <v>10</v>
      </c>
      <c r="F643">
        <v>52.76</v>
      </c>
      <c r="J643">
        <v>2010</v>
      </c>
      <c r="K643">
        <v>2</v>
      </c>
      <c r="L643">
        <v>10</v>
      </c>
      <c r="M643" t="s">
        <v>17</v>
      </c>
      <c r="N643" t="s">
        <v>17</v>
      </c>
      <c r="O643" s="35">
        <v>2.5070000000000001</v>
      </c>
      <c r="P643" t="s">
        <v>17</v>
      </c>
      <c r="Q643">
        <v>24.469872772569236</v>
      </c>
      <c r="R643">
        <f t="shared" si="51"/>
        <v>1.6443754503166526</v>
      </c>
      <c r="U643">
        <v>2010</v>
      </c>
      <c r="W643">
        <v>1.6443754503166526</v>
      </c>
      <c r="Y643">
        <v>1.6443754503166526</v>
      </c>
    </row>
    <row r="644" spans="1:25" x14ac:dyDescent="0.2">
      <c r="A644" t="s">
        <v>143</v>
      </c>
      <c r="B644" t="s">
        <v>179</v>
      </c>
      <c r="C644">
        <v>1983</v>
      </c>
      <c r="D644">
        <v>2</v>
      </c>
      <c r="E644">
        <v>11</v>
      </c>
      <c r="F644">
        <v>53.24</v>
      </c>
      <c r="J644">
        <v>2010</v>
      </c>
      <c r="K644">
        <v>2</v>
      </c>
      <c r="L644">
        <v>11</v>
      </c>
      <c r="M644" t="s">
        <v>17</v>
      </c>
      <c r="N644" t="s">
        <v>17</v>
      </c>
      <c r="O644" s="35">
        <v>2.5234000000000001</v>
      </c>
      <c r="P644" t="s">
        <v>17</v>
      </c>
      <c r="Q644">
        <v>22.811483484900002</v>
      </c>
      <c r="R644">
        <f t="shared" si="51"/>
        <v>1.5329316901852803</v>
      </c>
      <c r="U644">
        <v>2010</v>
      </c>
      <c r="W644">
        <v>1.5329316901852803</v>
      </c>
      <c r="Y644">
        <v>1.5329316901852803</v>
      </c>
    </row>
    <row r="645" spans="1:25" x14ac:dyDescent="0.2">
      <c r="A645" t="s">
        <v>143</v>
      </c>
      <c r="B645" t="s">
        <v>179</v>
      </c>
      <c r="C645">
        <v>1983</v>
      </c>
      <c r="D645">
        <v>2</v>
      </c>
      <c r="E645">
        <v>12</v>
      </c>
      <c r="F645">
        <v>47.19</v>
      </c>
      <c r="J645">
        <v>2010</v>
      </c>
      <c r="K645">
        <v>2</v>
      </c>
      <c r="L645">
        <v>12</v>
      </c>
      <c r="M645" t="s">
        <v>17</v>
      </c>
      <c r="N645" t="s">
        <v>17</v>
      </c>
      <c r="O645" s="35">
        <v>2.4258000000000002</v>
      </c>
      <c r="P645" t="s">
        <v>17</v>
      </c>
      <c r="Q645">
        <v>26.283733631100006</v>
      </c>
      <c r="R645">
        <f t="shared" ref="R645:R708" si="56">Q645*60*1.12/1000</f>
        <v>1.7662669000099207</v>
      </c>
      <c r="U645">
        <v>2010</v>
      </c>
      <c r="W645">
        <v>1.7662669000099207</v>
      </c>
      <c r="Y645">
        <v>1.7662669000099207</v>
      </c>
    </row>
    <row r="646" spans="1:25" x14ac:dyDescent="0.2">
      <c r="A646" t="s">
        <v>143</v>
      </c>
      <c r="B646" t="s">
        <v>179</v>
      </c>
      <c r="C646">
        <v>1983</v>
      </c>
      <c r="D646">
        <v>2</v>
      </c>
      <c r="E646">
        <v>13</v>
      </c>
      <c r="F646">
        <v>31.46</v>
      </c>
      <c r="J646">
        <v>2010</v>
      </c>
      <c r="K646">
        <v>2</v>
      </c>
      <c r="L646">
        <v>13</v>
      </c>
      <c r="M646" t="s">
        <v>17</v>
      </c>
      <c r="N646" t="s">
        <v>17</v>
      </c>
      <c r="O646" s="35">
        <v>2.4022999999999999</v>
      </c>
      <c r="P646" t="s">
        <v>17</v>
      </c>
      <c r="Q646">
        <v>31.290660947699998</v>
      </c>
      <c r="R646">
        <f t="shared" si="56"/>
        <v>2.1027324156854399</v>
      </c>
      <c r="U646">
        <v>2010</v>
      </c>
      <c r="W646">
        <v>2.1027324156854399</v>
      </c>
      <c r="Y646">
        <v>2.1027324156854399</v>
      </c>
    </row>
    <row r="647" spans="1:25" x14ac:dyDescent="0.2">
      <c r="A647" t="s">
        <v>143</v>
      </c>
      <c r="B647" t="s">
        <v>179</v>
      </c>
      <c r="C647">
        <v>1983</v>
      </c>
      <c r="D647">
        <v>2</v>
      </c>
      <c r="E647">
        <v>14</v>
      </c>
      <c r="F647">
        <v>43.56</v>
      </c>
      <c r="J647">
        <v>2010</v>
      </c>
      <c r="K647">
        <v>2</v>
      </c>
      <c r="L647">
        <v>14</v>
      </c>
      <c r="M647" t="s">
        <v>17</v>
      </c>
      <c r="N647" t="s">
        <v>17</v>
      </c>
      <c r="O647" s="35">
        <v>2.7111999999999998</v>
      </c>
      <c r="P647" t="s">
        <v>17</v>
      </c>
      <c r="Q647">
        <v>27.25172680344231</v>
      </c>
      <c r="R647">
        <f t="shared" si="56"/>
        <v>1.8313160411913234</v>
      </c>
      <c r="U647">
        <v>2010</v>
      </c>
      <c r="W647">
        <v>1.8313160411913234</v>
      </c>
      <c r="Y647">
        <v>1.8313160411913234</v>
      </c>
    </row>
    <row r="648" spans="1:25" x14ac:dyDescent="0.2">
      <c r="A648" t="s">
        <v>143</v>
      </c>
      <c r="B648" t="s">
        <v>179</v>
      </c>
      <c r="C648">
        <v>1983</v>
      </c>
      <c r="D648">
        <v>3</v>
      </c>
      <c r="E648">
        <v>1</v>
      </c>
      <c r="F648">
        <v>44.77</v>
      </c>
      <c r="J648">
        <v>2010</v>
      </c>
      <c r="K648">
        <v>3</v>
      </c>
      <c r="L648">
        <v>1</v>
      </c>
      <c r="M648">
        <v>0.36150500000000002</v>
      </c>
      <c r="N648">
        <v>88</v>
      </c>
      <c r="O648" s="35">
        <v>2.4739</v>
      </c>
      <c r="P648">
        <f t="shared" ref="P648:P654" si="57">M648/N648</f>
        <v>4.108011363636364E-3</v>
      </c>
      <c r="Q648">
        <v>18.513363901915383</v>
      </c>
      <c r="R648">
        <f t="shared" si="56"/>
        <v>1.2440980542087139</v>
      </c>
      <c r="T648">
        <v>4.108011363636364E-3</v>
      </c>
      <c r="U648">
        <v>2010</v>
      </c>
      <c r="V648">
        <v>0.36150500000000002</v>
      </c>
      <c r="W648">
        <v>1.2440980542087139</v>
      </c>
      <c r="X648">
        <v>0.36150500000000002</v>
      </c>
      <c r="Y648">
        <v>1.2440980542087139</v>
      </c>
    </row>
    <row r="649" spans="1:25" x14ac:dyDescent="0.2">
      <c r="A649" t="s">
        <v>143</v>
      </c>
      <c r="B649" t="s">
        <v>179</v>
      </c>
      <c r="C649">
        <v>1983</v>
      </c>
      <c r="D649">
        <v>3</v>
      </c>
      <c r="E649">
        <v>2</v>
      </c>
      <c r="F649">
        <v>37.270000000000003</v>
      </c>
      <c r="J649">
        <v>2010</v>
      </c>
      <c r="K649">
        <v>3</v>
      </c>
      <c r="L649">
        <v>2</v>
      </c>
      <c r="M649">
        <v>0.35816999999999999</v>
      </c>
      <c r="N649">
        <v>88</v>
      </c>
      <c r="O649" s="35">
        <v>2.3435000000000001</v>
      </c>
      <c r="P649">
        <f t="shared" si="57"/>
        <v>4.0701136363636365E-3</v>
      </c>
      <c r="Q649">
        <v>15.187565658946152</v>
      </c>
      <c r="R649">
        <f t="shared" si="56"/>
        <v>1.0206044122811815</v>
      </c>
      <c r="T649">
        <v>4.0701136363636365E-3</v>
      </c>
      <c r="U649">
        <v>2010</v>
      </c>
      <c r="V649">
        <v>0.35816999999999999</v>
      </c>
      <c r="W649">
        <v>1.0206044122811815</v>
      </c>
      <c r="X649">
        <v>0.35816999999999999</v>
      </c>
      <c r="Y649">
        <v>1.0206044122811815</v>
      </c>
    </row>
    <row r="650" spans="1:25" x14ac:dyDescent="0.2">
      <c r="A650" t="s">
        <v>143</v>
      </c>
      <c r="B650" t="s">
        <v>179</v>
      </c>
      <c r="C650">
        <v>1983</v>
      </c>
      <c r="D650">
        <v>3</v>
      </c>
      <c r="E650">
        <v>3</v>
      </c>
      <c r="F650">
        <v>50.46</v>
      </c>
      <c r="J650">
        <v>2010</v>
      </c>
      <c r="K650">
        <v>3</v>
      </c>
      <c r="L650">
        <v>3</v>
      </c>
      <c r="M650">
        <v>0.420765</v>
      </c>
      <c r="N650">
        <v>88</v>
      </c>
      <c r="O650" s="35">
        <v>2.2968999999999999</v>
      </c>
      <c r="P650">
        <f t="shared" si="57"/>
        <v>4.7814204545454549E-3</v>
      </c>
      <c r="Q650">
        <v>14.669808089538463</v>
      </c>
      <c r="R650">
        <f t="shared" si="56"/>
        <v>0.98581110361698487</v>
      </c>
      <c r="T650">
        <v>4.7814204545454549E-3</v>
      </c>
      <c r="U650">
        <v>2010</v>
      </c>
      <c r="V650">
        <v>0.420765</v>
      </c>
      <c r="W650">
        <v>0.98581110361698487</v>
      </c>
      <c r="X650">
        <v>0.420765</v>
      </c>
      <c r="Y650">
        <v>0.98581110361698487</v>
      </c>
    </row>
    <row r="651" spans="1:25" x14ac:dyDescent="0.2">
      <c r="A651" t="s">
        <v>143</v>
      </c>
      <c r="B651" t="s">
        <v>179</v>
      </c>
      <c r="C651">
        <v>1983</v>
      </c>
      <c r="D651">
        <v>3</v>
      </c>
      <c r="E651">
        <v>4</v>
      </c>
      <c r="F651">
        <v>60.14</v>
      </c>
      <c r="J651">
        <v>2010</v>
      </c>
      <c r="K651">
        <v>3</v>
      </c>
      <c r="L651">
        <v>4</v>
      </c>
      <c r="M651">
        <v>0.5968</v>
      </c>
      <c r="N651">
        <v>88</v>
      </c>
      <c r="O651" s="35">
        <v>2.3946000000000001</v>
      </c>
      <c r="P651">
        <f t="shared" si="57"/>
        <v>6.7818181818181814E-3</v>
      </c>
      <c r="Q651">
        <v>22.22335254073846</v>
      </c>
      <c r="R651">
        <f t="shared" si="56"/>
        <v>1.4934092907376246</v>
      </c>
      <c r="T651">
        <v>6.7818181818181814E-3</v>
      </c>
      <c r="U651">
        <v>2010</v>
      </c>
      <c r="V651">
        <v>0.5968</v>
      </c>
      <c r="W651">
        <v>1.4934092907376246</v>
      </c>
      <c r="X651">
        <v>0.5968</v>
      </c>
      <c r="Y651">
        <v>1.4934092907376246</v>
      </c>
    </row>
    <row r="652" spans="1:25" x14ac:dyDescent="0.2">
      <c r="A652" t="s">
        <v>143</v>
      </c>
      <c r="B652" t="s">
        <v>179</v>
      </c>
      <c r="C652">
        <v>1983</v>
      </c>
      <c r="D652">
        <v>3</v>
      </c>
      <c r="E652">
        <v>5</v>
      </c>
      <c r="F652">
        <v>51.79</v>
      </c>
      <c r="J652">
        <v>2010</v>
      </c>
      <c r="K652">
        <v>3</v>
      </c>
      <c r="L652">
        <v>5</v>
      </c>
      <c r="M652">
        <v>0.61754500000000001</v>
      </c>
      <c r="N652">
        <v>88</v>
      </c>
      <c r="O652" s="35">
        <v>2.3235000000000001</v>
      </c>
      <c r="P652">
        <f t="shared" si="57"/>
        <v>7.0175568181818186E-3</v>
      </c>
      <c r="Q652">
        <v>25.805882843653841</v>
      </c>
      <c r="R652">
        <f t="shared" si="56"/>
        <v>1.7341553270935384</v>
      </c>
      <c r="T652">
        <v>7.0175568181818186E-3</v>
      </c>
      <c r="U652">
        <v>2010</v>
      </c>
      <c r="V652">
        <v>0.61754500000000001</v>
      </c>
      <c r="W652">
        <v>1.7341553270935384</v>
      </c>
      <c r="X652">
        <v>0.61754500000000001</v>
      </c>
      <c r="Y652">
        <v>1.7341553270935384</v>
      </c>
    </row>
    <row r="653" spans="1:25" x14ac:dyDescent="0.2">
      <c r="A653" t="s">
        <v>143</v>
      </c>
      <c r="B653" t="s">
        <v>179</v>
      </c>
      <c r="C653">
        <v>1983</v>
      </c>
      <c r="D653">
        <v>3</v>
      </c>
      <c r="E653">
        <v>6</v>
      </c>
      <c r="F653">
        <v>45.37</v>
      </c>
      <c r="J653">
        <v>2010</v>
      </c>
      <c r="K653">
        <v>3</v>
      </c>
      <c r="L653">
        <v>6</v>
      </c>
      <c r="M653">
        <v>0.64997499999999997</v>
      </c>
      <c r="N653">
        <v>88</v>
      </c>
      <c r="O653" s="35">
        <v>2.4527000000000001</v>
      </c>
      <c r="P653">
        <f t="shared" si="57"/>
        <v>7.3860795454545455E-3</v>
      </c>
      <c r="Q653">
        <v>26.959147041496156</v>
      </c>
      <c r="R653">
        <f t="shared" si="56"/>
        <v>1.8116546811885417</v>
      </c>
      <c r="T653">
        <v>7.3860795454545455E-3</v>
      </c>
      <c r="U653">
        <v>2010</v>
      </c>
      <c r="V653">
        <v>0.64997499999999997</v>
      </c>
      <c r="W653">
        <v>1.8116546811885417</v>
      </c>
      <c r="X653">
        <v>0.64997499999999997</v>
      </c>
      <c r="Y653">
        <v>1.8116546811885417</v>
      </c>
    </row>
    <row r="654" spans="1:25" x14ac:dyDescent="0.2">
      <c r="A654" t="s">
        <v>143</v>
      </c>
      <c r="B654" t="s">
        <v>179</v>
      </c>
      <c r="C654">
        <v>1983</v>
      </c>
      <c r="D654">
        <v>3</v>
      </c>
      <c r="E654">
        <v>7</v>
      </c>
      <c r="F654">
        <v>33.64</v>
      </c>
      <c r="J654">
        <v>2010</v>
      </c>
      <c r="K654">
        <v>3</v>
      </c>
      <c r="L654">
        <v>7</v>
      </c>
      <c r="M654">
        <v>0.73050499999999996</v>
      </c>
      <c r="N654">
        <v>88</v>
      </c>
      <c r="O654" s="35">
        <v>2.4815999999999998</v>
      </c>
      <c r="P654">
        <f t="shared" si="57"/>
        <v>8.3011931818181822E-3</v>
      </c>
      <c r="Q654">
        <v>33.414722677176918</v>
      </c>
      <c r="R654">
        <f t="shared" si="56"/>
        <v>2.245469363906289</v>
      </c>
      <c r="T654">
        <v>8.3011931818181822E-3</v>
      </c>
      <c r="U654">
        <v>2010</v>
      </c>
      <c r="V654">
        <v>0.73050499999999996</v>
      </c>
      <c r="W654">
        <v>2.245469363906289</v>
      </c>
      <c r="X654">
        <v>0.73050499999999996</v>
      </c>
      <c r="Y654">
        <v>2.245469363906289</v>
      </c>
    </row>
    <row r="655" spans="1:25" x14ac:dyDescent="0.2">
      <c r="A655" t="s">
        <v>143</v>
      </c>
      <c r="B655" t="s">
        <v>179</v>
      </c>
      <c r="C655">
        <v>1983</v>
      </c>
      <c r="D655">
        <v>3</v>
      </c>
      <c r="E655">
        <v>8</v>
      </c>
      <c r="F655">
        <v>50.34</v>
      </c>
      <c r="J655">
        <v>2010</v>
      </c>
      <c r="K655">
        <v>3</v>
      </c>
      <c r="L655">
        <v>8</v>
      </c>
      <c r="M655" t="s">
        <v>17</v>
      </c>
      <c r="N655" t="s">
        <v>17</v>
      </c>
      <c r="O655" s="35">
        <v>2.4689999999999999</v>
      </c>
      <c r="P655" t="s">
        <v>17</v>
      </c>
      <c r="Q655">
        <v>28.351904571692309</v>
      </c>
      <c r="R655">
        <f t="shared" si="56"/>
        <v>1.9052479872177233</v>
      </c>
      <c r="U655">
        <v>2010</v>
      </c>
      <c r="W655">
        <v>1.9052479872177233</v>
      </c>
      <c r="Y655">
        <v>1.9052479872177233</v>
      </c>
    </row>
    <row r="656" spans="1:25" x14ac:dyDescent="0.2">
      <c r="A656" t="s">
        <v>143</v>
      </c>
      <c r="B656" t="s">
        <v>179</v>
      </c>
      <c r="C656">
        <v>1983</v>
      </c>
      <c r="D656">
        <v>3</v>
      </c>
      <c r="E656">
        <v>9</v>
      </c>
      <c r="F656">
        <v>50.7</v>
      </c>
      <c r="J656">
        <v>2010</v>
      </c>
      <c r="K656">
        <v>3</v>
      </c>
      <c r="L656">
        <v>9</v>
      </c>
      <c r="M656" t="s">
        <v>17</v>
      </c>
      <c r="N656" t="s">
        <v>17</v>
      </c>
      <c r="O656" s="35">
        <v>2.4590000000000001</v>
      </c>
      <c r="P656" t="s">
        <v>17</v>
      </c>
      <c r="Q656">
        <v>25.365834165565385</v>
      </c>
      <c r="R656">
        <f t="shared" si="56"/>
        <v>1.7045840559259942</v>
      </c>
      <c r="U656">
        <v>2010</v>
      </c>
      <c r="W656">
        <v>1.7045840559259942</v>
      </c>
      <c r="Y656">
        <v>1.7045840559259942</v>
      </c>
    </row>
    <row r="657" spans="1:25" x14ac:dyDescent="0.2">
      <c r="A657" t="s">
        <v>143</v>
      </c>
      <c r="B657" t="s">
        <v>179</v>
      </c>
      <c r="C657">
        <v>1983</v>
      </c>
      <c r="D657">
        <v>3</v>
      </c>
      <c r="E657">
        <v>10</v>
      </c>
      <c r="F657">
        <v>51.67</v>
      </c>
      <c r="J657">
        <v>2010</v>
      </c>
      <c r="K657">
        <v>3</v>
      </c>
      <c r="L657">
        <v>10</v>
      </c>
      <c r="M657" t="s">
        <v>17</v>
      </c>
      <c r="N657" t="s">
        <v>17</v>
      </c>
      <c r="O657" s="35">
        <v>2.3822999999999999</v>
      </c>
      <c r="P657" t="s">
        <v>17</v>
      </c>
      <c r="Q657">
        <v>24.20277996662308</v>
      </c>
      <c r="R657">
        <f t="shared" si="56"/>
        <v>1.626426813757071</v>
      </c>
      <c r="U657">
        <v>2010</v>
      </c>
      <c r="W657">
        <v>1.626426813757071</v>
      </c>
      <c r="Y657">
        <v>1.626426813757071</v>
      </c>
    </row>
    <row r="658" spans="1:25" x14ac:dyDescent="0.2">
      <c r="A658" t="s">
        <v>143</v>
      </c>
      <c r="B658" t="s">
        <v>179</v>
      </c>
      <c r="C658">
        <v>1983</v>
      </c>
      <c r="D658">
        <v>3</v>
      </c>
      <c r="E658">
        <v>11</v>
      </c>
      <c r="F658">
        <v>53.24</v>
      </c>
      <c r="J658">
        <v>2010</v>
      </c>
      <c r="K658">
        <v>3</v>
      </c>
      <c r="L658">
        <v>11</v>
      </c>
      <c r="M658" t="s">
        <v>17</v>
      </c>
      <c r="N658" t="s">
        <v>17</v>
      </c>
      <c r="O658" s="35">
        <v>2.3209</v>
      </c>
      <c r="P658" t="s">
        <v>17</v>
      </c>
      <c r="Q658">
        <v>24.609064312800001</v>
      </c>
      <c r="R658">
        <f t="shared" si="56"/>
        <v>1.6537291218201602</v>
      </c>
      <c r="U658">
        <v>2010</v>
      </c>
      <c r="W658">
        <v>1.6537291218201602</v>
      </c>
      <c r="Y658">
        <v>1.6537291218201602</v>
      </c>
    </row>
    <row r="659" spans="1:25" x14ac:dyDescent="0.2">
      <c r="A659" t="s">
        <v>143</v>
      </c>
      <c r="B659" t="s">
        <v>179</v>
      </c>
      <c r="C659">
        <v>1983</v>
      </c>
      <c r="D659">
        <v>3</v>
      </c>
      <c r="E659">
        <v>12</v>
      </c>
      <c r="F659">
        <v>49.37</v>
      </c>
      <c r="J659">
        <v>2010</v>
      </c>
      <c r="K659">
        <v>3</v>
      </c>
      <c r="L659">
        <v>12</v>
      </c>
      <c r="M659" t="s">
        <v>17</v>
      </c>
      <c r="N659" t="s">
        <v>17</v>
      </c>
      <c r="O659" s="35">
        <v>2.3292000000000002</v>
      </c>
      <c r="P659" t="s">
        <v>17</v>
      </c>
      <c r="Q659">
        <v>25.342283673553847</v>
      </c>
      <c r="R659">
        <f t="shared" si="56"/>
        <v>1.7030014628628189</v>
      </c>
      <c r="U659">
        <v>2010</v>
      </c>
      <c r="W659">
        <v>1.7030014628628189</v>
      </c>
      <c r="Y659">
        <v>1.7030014628628189</v>
      </c>
    </row>
    <row r="660" spans="1:25" x14ac:dyDescent="0.2">
      <c r="A660" t="s">
        <v>143</v>
      </c>
      <c r="B660" t="s">
        <v>179</v>
      </c>
      <c r="C660">
        <v>1983</v>
      </c>
      <c r="D660">
        <v>3</v>
      </c>
      <c r="E660">
        <v>13</v>
      </c>
      <c r="F660">
        <v>31.1</v>
      </c>
      <c r="J660">
        <v>2010</v>
      </c>
      <c r="K660">
        <v>3</v>
      </c>
      <c r="L660">
        <v>13</v>
      </c>
      <c r="M660" t="s">
        <v>17</v>
      </c>
      <c r="N660" t="s">
        <v>17</v>
      </c>
      <c r="O660" s="35">
        <v>2.5202</v>
      </c>
      <c r="P660" t="s">
        <v>17</v>
      </c>
      <c r="Q660">
        <v>31.834747559111534</v>
      </c>
      <c r="R660">
        <f t="shared" si="56"/>
        <v>2.1392950359722955</v>
      </c>
      <c r="U660">
        <v>2010</v>
      </c>
      <c r="W660">
        <v>2.1392950359722955</v>
      </c>
      <c r="Y660">
        <v>2.1392950359722955</v>
      </c>
    </row>
    <row r="661" spans="1:25" x14ac:dyDescent="0.2">
      <c r="A661" t="s">
        <v>143</v>
      </c>
      <c r="B661" t="s">
        <v>179</v>
      </c>
      <c r="C661">
        <v>1983</v>
      </c>
      <c r="D661">
        <v>3</v>
      </c>
      <c r="E661">
        <v>14</v>
      </c>
      <c r="F661">
        <v>52.03</v>
      </c>
      <c r="J661">
        <v>2010</v>
      </c>
      <c r="K661">
        <v>3</v>
      </c>
      <c r="L661">
        <v>14</v>
      </c>
      <c r="M661" t="s">
        <v>17</v>
      </c>
      <c r="N661" t="s">
        <v>17</v>
      </c>
      <c r="O661" s="35">
        <v>2.5303</v>
      </c>
      <c r="P661" t="s">
        <v>17</v>
      </c>
      <c r="Q661">
        <v>26.883445281888459</v>
      </c>
      <c r="R661">
        <f t="shared" si="56"/>
        <v>1.8065675229429048</v>
      </c>
      <c r="U661">
        <v>2010</v>
      </c>
      <c r="W661">
        <v>1.8065675229429048</v>
      </c>
      <c r="Y661">
        <v>1.8065675229429048</v>
      </c>
    </row>
    <row r="662" spans="1:25" x14ac:dyDescent="0.2">
      <c r="A662" t="s">
        <v>143</v>
      </c>
      <c r="B662" t="s">
        <v>179</v>
      </c>
      <c r="C662">
        <v>1983</v>
      </c>
      <c r="D662">
        <v>4</v>
      </c>
      <c r="E662">
        <v>1</v>
      </c>
      <c r="F662">
        <v>40.049999999999997</v>
      </c>
      <c r="J662">
        <v>2010</v>
      </c>
      <c r="K662">
        <v>4</v>
      </c>
      <c r="L662">
        <v>1</v>
      </c>
      <c r="M662">
        <v>0.40029000000000003</v>
      </c>
      <c r="N662">
        <v>88</v>
      </c>
      <c r="O662" s="35">
        <v>2.4521000000000002</v>
      </c>
      <c r="P662">
        <f t="shared" ref="P662:P668" si="58">M662/N662</f>
        <v>4.5487500000000007E-3</v>
      </c>
      <c r="Q662">
        <v>14.079101543099998</v>
      </c>
      <c r="R662">
        <f t="shared" si="56"/>
        <v>0.94611562369631996</v>
      </c>
      <c r="T662">
        <v>4.5487500000000007E-3</v>
      </c>
      <c r="U662">
        <v>2010</v>
      </c>
      <c r="V662">
        <v>0.40029000000000003</v>
      </c>
      <c r="W662">
        <v>0.94611562369631996</v>
      </c>
      <c r="X662">
        <v>0.40029000000000003</v>
      </c>
      <c r="Y662">
        <v>0.94611562369631996</v>
      </c>
    </row>
    <row r="663" spans="1:25" x14ac:dyDescent="0.2">
      <c r="A663" t="s">
        <v>143</v>
      </c>
      <c r="B663" t="s">
        <v>179</v>
      </c>
      <c r="C663">
        <v>1983</v>
      </c>
      <c r="D663">
        <v>4</v>
      </c>
      <c r="E663">
        <v>2</v>
      </c>
      <c r="F663">
        <v>38.96</v>
      </c>
      <c r="J663">
        <v>2010</v>
      </c>
      <c r="K663">
        <v>4</v>
      </c>
      <c r="L663">
        <v>2</v>
      </c>
      <c r="M663">
        <v>0.379855</v>
      </c>
      <c r="N663">
        <v>88</v>
      </c>
      <c r="O663" s="35">
        <v>2.2239</v>
      </c>
      <c r="P663">
        <f t="shared" si="58"/>
        <v>4.3165340909090905E-3</v>
      </c>
      <c r="Q663">
        <v>14.948307801899999</v>
      </c>
      <c r="R663">
        <f t="shared" si="56"/>
        <v>1.0045262842876801</v>
      </c>
      <c r="T663">
        <v>4.3165340909090905E-3</v>
      </c>
      <c r="U663">
        <v>2010</v>
      </c>
      <c r="V663">
        <v>0.379855</v>
      </c>
      <c r="W663">
        <v>1.0045262842876801</v>
      </c>
      <c r="X663">
        <v>0.379855</v>
      </c>
      <c r="Y663">
        <v>1.0045262842876801</v>
      </c>
    </row>
    <row r="664" spans="1:25" x14ac:dyDescent="0.2">
      <c r="A664" t="s">
        <v>143</v>
      </c>
      <c r="B664" t="s">
        <v>179</v>
      </c>
      <c r="C664">
        <v>1983</v>
      </c>
      <c r="D664">
        <v>4</v>
      </c>
      <c r="E664">
        <v>3</v>
      </c>
      <c r="F664">
        <v>51.06</v>
      </c>
      <c r="J664">
        <v>2010</v>
      </c>
      <c r="K664">
        <v>4</v>
      </c>
      <c r="L664">
        <v>3</v>
      </c>
      <c r="M664">
        <v>0.4088</v>
      </c>
      <c r="N664">
        <v>88</v>
      </c>
      <c r="O664" s="35">
        <v>2.3506999999999998</v>
      </c>
      <c r="P664">
        <f t="shared" si="58"/>
        <v>4.6454545454545455E-3</v>
      </c>
      <c r="Q664">
        <v>18.421171298030767</v>
      </c>
      <c r="R664">
        <f t="shared" si="56"/>
        <v>1.2379027112276679</v>
      </c>
      <c r="T664">
        <v>4.6454545454545455E-3</v>
      </c>
      <c r="U664">
        <v>2010</v>
      </c>
      <c r="V664">
        <v>0.4088</v>
      </c>
      <c r="W664">
        <v>1.2379027112276679</v>
      </c>
      <c r="X664">
        <v>0.4088</v>
      </c>
      <c r="Y664">
        <v>1.2379027112276679</v>
      </c>
    </row>
    <row r="665" spans="1:25" x14ac:dyDescent="0.2">
      <c r="A665" t="s">
        <v>143</v>
      </c>
      <c r="B665" t="s">
        <v>179</v>
      </c>
      <c r="C665">
        <v>1983</v>
      </c>
      <c r="D665">
        <v>4</v>
      </c>
      <c r="E665">
        <v>4</v>
      </c>
      <c r="F665">
        <v>53.72</v>
      </c>
      <c r="J665">
        <v>2010</v>
      </c>
      <c r="K665">
        <v>4</v>
      </c>
      <c r="L665">
        <v>4</v>
      </c>
      <c r="M665">
        <v>0.60541</v>
      </c>
      <c r="N665">
        <v>88</v>
      </c>
      <c r="O665" s="35">
        <v>2.4018000000000002</v>
      </c>
      <c r="P665">
        <f t="shared" si="58"/>
        <v>6.8796590909090908E-3</v>
      </c>
      <c r="Q665">
        <v>22.396749652644235</v>
      </c>
      <c r="R665">
        <f t="shared" si="56"/>
        <v>1.5050615766576927</v>
      </c>
      <c r="T665">
        <v>6.8796590909090908E-3</v>
      </c>
      <c r="U665">
        <v>2010</v>
      </c>
      <c r="V665">
        <v>0.60541</v>
      </c>
      <c r="W665">
        <v>1.5050615766576927</v>
      </c>
      <c r="X665">
        <v>0.60541</v>
      </c>
      <c r="Y665">
        <v>1.5050615766576927</v>
      </c>
    </row>
    <row r="666" spans="1:25" x14ac:dyDescent="0.2">
      <c r="A666" t="s">
        <v>143</v>
      </c>
      <c r="B666" t="s">
        <v>179</v>
      </c>
      <c r="C666">
        <v>1983</v>
      </c>
      <c r="D666">
        <v>4</v>
      </c>
      <c r="E666">
        <v>5</v>
      </c>
      <c r="F666">
        <v>48.64</v>
      </c>
      <c r="J666">
        <v>2010</v>
      </c>
      <c r="K666">
        <v>4</v>
      </c>
      <c r="L666">
        <v>5</v>
      </c>
      <c r="M666">
        <v>0.60311999999999999</v>
      </c>
      <c r="N666">
        <v>88</v>
      </c>
      <c r="O666" s="35">
        <v>1.9459</v>
      </c>
      <c r="P666">
        <f t="shared" si="58"/>
        <v>6.8536363636363638E-3</v>
      </c>
      <c r="Q666">
        <v>24.457684349492304</v>
      </c>
      <c r="R666">
        <f t="shared" si="56"/>
        <v>1.643556388285883</v>
      </c>
      <c r="T666">
        <v>6.8536363636363638E-3</v>
      </c>
      <c r="U666">
        <v>2010</v>
      </c>
      <c r="V666">
        <v>0.60311999999999999</v>
      </c>
      <c r="W666">
        <v>1.643556388285883</v>
      </c>
      <c r="X666">
        <v>0.60311999999999999</v>
      </c>
      <c r="Y666">
        <v>1.643556388285883</v>
      </c>
    </row>
    <row r="667" spans="1:25" x14ac:dyDescent="0.2">
      <c r="A667" t="s">
        <v>143</v>
      </c>
      <c r="B667" t="s">
        <v>179</v>
      </c>
      <c r="C667">
        <v>1983</v>
      </c>
      <c r="D667">
        <v>4</v>
      </c>
      <c r="E667">
        <v>6</v>
      </c>
      <c r="F667">
        <v>47.67</v>
      </c>
      <c r="J667">
        <v>2010</v>
      </c>
      <c r="K667">
        <v>4</v>
      </c>
      <c r="L667">
        <v>6</v>
      </c>
      <c r="M667">
        <v>0.72387500000000005</v>
      </c>
      <c r="N667">
        <v>88</v>
      </c>
      <c r="O667" s="35">
        <v>2.1614</v>
      </c>
      <c r="P667">
        <f t="shared" si="58"/>
        <v>8.2258522727272736E-3</v>
      </c>
      <c r="Q667">
        <v>31.074835865953844</v>
      </c>
      <c r="R667">
        <f t="shared" si="56"/>
        <v>2.0882289701920986</v>
      </c>
      <c r="T667">
        <v>8.2258522727272736E-3</v>
      </c>
      <c r="U667">
        <v>2010</v>
      </c>
      <c r="V667">
        <v>0.72387500000000005</v>
      </c>
      <c r="W667">
        <v>2.0882289701920986</v>
      </c>
      <c r="X667">
        <v>0.72387500000000005</v>
      </c>
      <c r="Y667">
        <v>2.0882289701920986</v>
      </c>
    </row>
    <row r="668" spans="1:25" x14ac:dyDescent="0.2">
      <c r="A668" t="s">
        <v>143</v>
      </c>
      <c r="B668" t="s">
        <v>179</v>
      </c>
      <c r="C668">
        <v>1983</v>
      </c>
      <c r="D668">
        <v>4</v>
      </c>
      <c r="E668">
        <v>7</v>
      </c>
      <c r="F668">
        <v>45.01</v>
      </c>
      <c r="J668">
        <v>2010</v>
      </c>
      <c r="K668">
        <v>4</v>
      </c>
      <c r="L668">
        <v>7</v>
      </c>
      <c r="M668">
        <v>0.75976500000000002</v>
      </c>
      <c r="N668">
        <v>88</v>
      </c>
      <c r="O668" s="35">
        <v>2.6646000000000001</v>
      </c>
      <c r="P668">
        <f t="shared" si="58"/>
        <v>8.6336931818181816E-3</v>
      </c>
      <c r="Q668">
        <v>30.808699503576921</v>
      </c>
      <c r="R668">
        <f t="shared" si="56"/>
        <v>2.0703446066403695</v>
      </c>
      <c r="T668">
        <v>8.6336931818181816E-3</v>
      </c>
      <c r="U668">
        <v>2010</v>
      </c>
      <c r="V668">
        <v>0.75976500000000002</v>
      </c>
      <c r="W668">
        <v>2.0703446066403695</v>
      </c>
      <c r="X668">
        <v>0.75976500000000002</v>
      </c>
      <c r="Y668">
        <v>2.0703446066403695</v>
      </c>
    </row>
    <row r="669" spans="1:25" x14ac:dyDescent="0.2">
      <c r="A669" t="s">
        <v>143</v>
      </c>
      <c r="B669" t="s">
        <v>179</v>
      </c>
      <c r="C669">
        <v>1983</v>
      </c>
      <c r="D669">
        <v>4</v>
      </c>
      <c r="E669">
        <v>8</v>
      </c>
      <c r="F669">
        <v>39.93</v>
      </c>
      <c r="J669">
        <v>2010</v>
      </c>
      <c r="K669">
        <v>4</v>
      </c>
      <c r="L669">
        <v>8</v>
      </c>
      <c r="M669" t="s">
        <v>17</v>
      </c>
      <c r="N669" t="s">
        <v>17</v>
      </c>
      <c r="O669" s="35">
        <v>2.3860999999999999</v>
      </c>
      <c r="P669" t="s">
        <v>17</v>
      </c>
      <c r="Q669">
        <v>24.173378020021158</v>
      </c>
      <c r="R669">
        <f t="shared" si="56"/>
        <v>1.6244510029454218</v>
      </c>
      <c r="U669">
        <v>2010</v>
      </c>
      <c r="W669">
        <v>1.6244510029454218</v>
      </c>
      <c r="Y669">
        <v>1.6244510029454218</v>
      </c>
    </row>
    <row r="670" spans="1:25" x14ac:dyDescent="0.2">
      <c r="A670" t="s">
        <v>143</v>
      </c>
      <c r="B670" t="s">
        <v>179</v>
      </c>
      <c r="C670">
        <v>1983</v>
      </c>
      <c r="D670">
        <v>4</v>
      </c>
      <c r="E670">
        <v>9</v>
      </c>
      <c r="F670">
        <v>50.21</v>
      </c>
      <c r="J670">
        <v>2010</v>
      </c>
      <c r="K670">
        <v>4</v>
      </c>
      <c r="L670">
        <v>9</v>
      </c>
      <c r="M670" t="s">
        <v>17</v>
      </c>
      <c r="N670" t="s">
        <v>17</v>
      </c>
      <c r="O670" s="35">
        <v>2.4538000000000002</v>
      </c>
      <c r="P670" t="s">
        <v>17</v>
      </c>
      <c r="Q670">
        <v>23.883008879907695</v>
      </c>
      <c r="R670">
        <f t="shared" si="56"/>
        <v>1.6049381967297973</v>
      </c>
      <c r="U670">
        <v>2010</v>
      </c>
      <c r="W670">
        <v>1.6049381967297973</v>
      </c>
      <c r="Y670">
        <v>1.6049381967297973</v>
      </c>
    </row>
    <row r="671" spans="1:25" x14ac:dyDescent="0.2">
      <c r="A671" t="s">
        <v>143</v>
      </c>
      <c r="B671" t="s">
        <v>179</v>
      </c>
      <c r="C671">
        <v>1983</v>
      </c>
      <c r="D671">
        <v>4</v>
      </c>
      <c r="E671">
        <v>10</v>
      </c>
      <c r="F671">
        <v>49.49</v>
      </c>
      <c r="J671">
        <v>2010</v>
      </c>
      <c r="K671">
        <v>4</v>
      </c>
      <c r="L671">
        <v>10</v>
      </c>
      <c r="M671" t="s">
        <v>17</v>
      </c>
      <c r="N671" t="s">
        <v>17</v>
      </c>
      <c r="O671" s="35">
        <v>2.3382000000000001</v>
      </c>
      <c r="P671" t="s">
        <v>17</v>
      </c>
      <c r="Q671">
        <v>28.00988369875385</v>
      </c>
      <c r="R671">
        <f t="shared" si="56"/>
        <v>1.8822641845562589</v>
      </c>
      <c r="U671">
        <v>2010</v>
      </c>
      <c r="W671">
        <v>1.8822641845562589</v>
      </c>
      <c r="Y671">
        <v>1.8822641845562589</v>
      </c>
    </row>
    <row r="672" spans="1:25" x14ac:dyDescent="0.2">
      <c r="A672" t="s">
        <v>143</v>
      </c>
      <c r="B672" t="s">
        <v>179</v>
      </c>
      <c r="C672">
        <v>1983</v>
      </c>
      <c r="D672">
        <v>4</v>
      </c>
      <c r="E672">
        <v>11</v>
      </c>
      <c r="F672">
        <v>46.1</v>
      </c>
      <c r="J672">
        <v>2010</v>
      </c>
      <c r="K672">
        <v>4</v>
      </c>
      <c r="L672">
        <v>11</v>
      </c>
      <c r="M672" t="s">
        <v>17</v>
      </c>
      <c r="N672" t="s">
        <v>17</v>
      </c>
      <c r="O672" s="35">
        <v>2.4413999999999998</v>
      </c>
      <c r="P672" t="s">
        <v>17</v>
      </c>
      <c r="Q672">
        <v>22.919730179140387</v>
      </c>
      <c r="R672">
        <f t="shared" si="56"/>
        <v>1.540205868038234</v>
      </c>
      <c r="U672">
        <v>2010</v>
      </c>
      <c r="W672">
        <v>1.540205868038234</v>
      </c>
      <c r="Y672">
        <v>1.540205868038234</v>
      </c>
    </row>
    <row r="673" spans="1:25" x14ac:dyDescent="0.2">
      <c r="A673" t="s">
        <v>143</v>
      </c>
      <c r="B673" t="s">
        <v>179</v>
      </c>
      <c r="C673">
        <v>1983</v>
      </c>
      <c r="D673">
        <v>4</v>
      </c>
      <c r="E673">
        <v>12</v>
      </c>
      <c r="F673">
        <v>47.92</v>
      </c>
      <c r="J673">
        <v>2010</v>
      </c>
      <c r="K673">
        <v>4</v>
      </c>
      <c r="L673">
        <v>12</v>
      </c>
      <c r="M673" t="s">
        <v>17</v>
      </c>
      <c r="N673" t="s">
        <v>17</v>
      </c>
      <c r="O673" s="35">
        <v>2.4388000000000001</v>
      </c>
      <c r="P673" t="s">
        <v>17</v>
      </c>
      <c r="Q673">
        <v>24.617420180480774</v>
      </c>
      <c r="R673">
        <f t="shared" si="56"/>
        <v>1.6542906361283081</v>
      </c>
      <c r="U673">
        <v>2010</v>
      </c>
      <c r="W673">
        <v>1.6542906361283081</v>
      </c>
      <c r="Y673">
        <v>1.6542906361283081</v>
      </c>
    </row>
    <row r="674" spans="1:25" x14ac:dyDescent="0.2">
      <c r="A674" t="s">
        <v>143</v>
      </c>
      <c r="B674" t="s">
        <v>179</v>
      </c>
      <c r="C674">
        <v>1983</v>
      </c>
      <c r="D674">
        <v>4</v>
      </c>
      <c r="E674">
        <v>13</v>
      </c>
      <c r="F674">
        <v>33.880000000000003</v>
      </c>
      <c r="J674">
        <v>2010</v>
      </c>
      <c r="K674">
        <v>4</v>
      </c>
      <c r="L674">
        <v>13</v>
      </c>
      <c r="M674" t="s">
        <v>17</v>
      </c>
      <c r="N674" t="s">
        <v>17</v>
      </c>
      <c r="O674" s="35">
        <v>2.3904000000000001</v>
      </c>
      <c r="P674" t="s">
        <v>17</v>
      </c>
      <c r="Q674">
        <v>34.437120928269223</v>
      </c>
      <c r="R674">
        <f t="shared" si="56"/>
        <v>2.3141745263796918</v>
      </c>
      <c r="U674">
        <v>2010</v>
      </c>
      <c r="W674">
        <v>2.3141745263796918</v>
      </c>
      <c r="Y674">
        <v>2.3141745263796918</v>
      </c>
    </row>
    <row r="675" spans="1:25" x14ac:dyDescent="0.2">
      <c r="A675" t="s">
        <v>143</v>
      </c>
      <c r="B675" t="s">
        <v>179</v>
      </c>
      <c r="C675">
        <v>1983</v>
      </c>
      <c r="D675">
        <v>4</v>
      </c>
      <c r="E675">
        <v>14</v>
      </c>
      <c r="F675">
        <v>43.56</v>
      </c>
      <c r="J675">
        <v>2010</v>
      </c>
      <c r="K675">
        <v>4</v>
      </c>
      <c r="L675">
        <v>14</v>
      </c>
      <c r="M675" t="s">
        <v>17</v>
      </c>
      <c r="N675" t="s">
        <v>17</v>
      </c>
      <c r="O675" s="35">
        <v>2.2562000000000002</v>
      </c>
      <c r="P675" t="s">
        <v>17</v>
      </c>
      <c r="Q675">
        <v>22.610875435753844</v>
      </c>
      <c r="R675">
        <f t="shared" si="56"/>
        <v>1.5194508292826585</v>
      </c>
      <c r="U675">
        <v>2010</v>
      </c>
      <c r="W675">
        <v>1.5194508292826585</v>
      </c>
      <c r="Y675">
        <v>1.5194508292826585</v>
      </c>
    </row>
    <row r="676" spans="1:25" ht="15" x14ac:dyDescent="0.25">
      <c r="A676" t="s">
        <v>143</v>
      </c>
      <c r="B676" t="s">
        <v>179</v>
      </c>
      <c r="C676">
        <v>1984</v>
      </c>
      <c r="D676">
        <v>1</v>
      </c>
      <c r="E676">
        <v>1</v>
      </c>
      <c r="F676">
        <v>29.77</v>
      </c>
      <c r="J676" s="155">
        <v>2011</v>
      </c>
      <c r="K676" s="155">
        <v>1</v>
      </c>
      <c r="L676" s="155">
        <v>1</v>
      </c>
      <c r="M676">
        <v>0.45116500000000004</v>
      </c>
      <c r="N676">
        <v>89</v>
      </c>
      <c r="O676">
        <v>1.9456</v>
      </c>
      <c r="P676">
        <f t="shared" ref="P676:P708" si="59">M676/N676</f>
        <v>5.0692696629213484E-3</v>
      </c>
      <c r="Q676" s="156">
        <v>29.133418443715389</v>
      </c>
      <c r="R676">
        <f t="shared" si="56"/>
        <v>1.9577657194176743</v>
      </c>
      <c r="T676">
        <v>5.0692696629213484E-3</v>
      </c>
      <c r="U676" s="155">
        <v>2011</v>
      </c>
      <c r="V676">
        <v>0.45116500000000004</v>
      </c>
      <c r="W676">
        <v>1.9577657194176743</v>
      </c>
      <c r="X676">
        <v>0.45116500000000004</v>
      </c>
      <c r="Y676">
        <v>1.9577657194176743</v>
      </c>
    </row>
    <row r="677" spans="1:25" ht="15" x14ac:dyDescent="0.25">
      <c r="A677" t="s">
        <v>143</v>
      </c>
      <c r="B677" t="s">
        <v>179</v>
      </c>
      <c r="C677">
        <v>1984</v>
      </c>
      <c r="D677">
        <v>1</v>
      </c>
      <c r="E677">
        <v>2</v>
      </c>
      <c r="F677">
        <v>31.1</v>
      </c>
      <c r="J677" s="155">
        <v>2011</v>
      </c>
      <c r="K677" s="155">
        <v>1</v>
      </c>
      <c r="L677" s="155">
        <v>2</v>
      </c>
      <c r="M677">
        <v>0.40397</v>
      </c>
      <c r="N677">
        <v>89</v>
      </c>
      <c r="O677">
        <v>1.8788</v>
      </c>
      <c r="P677">
        <f t="shared" si="59"/>
        <v>4.5389887640449435E-3</v>
      </c>
      <c r="Q677" s="156">
        <v>22.443896766288464</v>
      </c>
      <c r="R677">
        <f t="shared" si="56"/>
        <v>1.5082298626945851</v>
      </c>
      <c r="T677">
        <v>4.5389887640449435E-3</v>
      </c>
      <c r="U677" s="155">
        <v>2011</v>
      </c>
      <c r="V677">
        <v>0.40397</v>
      </c>
      <c r="W677">
        <v>1.5082298626945851</v>
      </c>
      <c r="X677">
        <v>0.40397</v>
      </c>
      <c r="Y677">
        <v>1.5082298626945851</v>
      </c>
    </row>
    <row r="678" spans="1:25" ht="15" x14ac:dyDescent="0.25">
      <c r="A678" t="s">
        <v>143</v>
      </c>
      <c r="B678" t="s">
        <v>179</v>
      </c>
      <c r="C678">
        <v>1984</v>
      </c>
      <c r="D678">
        <v>1</v>
      </c>
      <c r="E678">
        <v>3</v>
      </c>
      <c r="F678">
        <v>45.13</v>
      </c>
      <c r="J678" s="155">
        <v>2011</v>
      </c>
      <c r="K678" s="155">
        <v>1</v>
      </c>
      <c r="L678" s="155">
        <v>3</v>
      </c>
      <c r="M678">
        <v>0.53211999999999993</v>
      </c>
      <c r="N678">
        <v>89</v>
      </c>
      <c r="O678">
        <v>1.8926000000000001</v>
      </c>
      <c r="P678">
        <f t="shared" si="59"/>
        <v>5.9788764044943809E-3</v>
      </c>
      <c r="Q678" s="156">
        <v>37.073692872276922</v>
      </c>
      <c r="R678">
        <f t="shared" si="56"/>
        <v>2.4913521610170091</v>
      </c>
      <c r="T678">
        <v>5.9788764044943809E-3</v>
      </c>
      <c r="U678" s="155">
        <v>2011</v>
      </c>
      <c r="V678">
        <v>0.53211999999999993</v>
      </c>
      <c r="W678">
        <v>2.4913521610170091</v>
      </c>
      <c r="X678">
        <v>0.53211999999999993</v>
      </c>
      <c r="Y678">
        <v>2.4913521610170091</v>
      </c>
    </row>
    <row r="679" spans="1:25" ht="15" x14ac:dyDescent="0.25">
      <c r="A679" t="s">
        <v>143</v>
      </c>
      <c r="B679" t="s">
        <v>179</v>
      </c>
      <c r="C679">
        <v>1984</v>
      </c>
      <c r="D679">
        <v>1</v>
      </c>
      <c r="E679">
        <v>4</v>
      </c>
      <c r="F679">
        <v>36.54</v>
      </c>
      <c r="J679" s="155">
        <v>2011</v>
      </c>
      <c r="K679" s="155">
        <v>1</v>
      </c>
      <c r="L679" s="155">
        <v>4</v>
      </c>
      <c r="M679">
        <v>0.52699999999999991</v>
      </c>
      <c r="N679">
        <v>89</v>
      </c>
      <c r="O679">
        <v>1.9351</v>
      </c>
      <c r="P679">
        <f t="shared" si="59"/>
        <v>5.9213483146067407E-3</v>
      </c>
      <c r="Q679" s="156">
        <v>34.883346322211544</v>
      </c>
      <c r="R679">
        <f t="shared" si="56"/>
        <v>2.344160872852616</v>
      </c>
      <c r="T679">
        <v>5.9213483146067407E-3</v>
      </c>
      <c r="U679" s="155">
        <v>2011</v>
      </c>
      <c r="V679">
        <v>0.52699999999999991</v>
      </c>
      <c r="W679">
        <v>2.344160872852616</v>
      </c>
      <c r="X679">
        <v>0.52699999999999991</v>
      </c>
      <c r="Y679">
        <v>2.344160872852616</v>
      </c>
    </row>
    <row r="680" spans="1:25" ht="15" x14ac:dyDescent="0.25">
      <c r="A680" t="s">
        <v>143</v>
      </c>
      <c r="B680" t="s">
        <v>179</v>
      </c>
      <c r="C680">
        <v>1984</v>
      </c>
      <c r="D680">
        <v>1</v>
      </c>
      <c r="E680">
        <v>5</v>
      </c>
      <c r="F680">
        <v>45.5</v>
      </c>
      <c r="J680" s="155">
        <v>2011</v>
      </c>
      <c r="K680" s="155">
        <v>1</v>
      </c>
      <c r="L680" s="155">
        <v>5</v>
      </c>
      <c r="M680">
        <v>0.63442500000000002</v>
      </c>
      <c r="N680">
        <v>89</v>
      </c>
      <c r="O680">
        <v>2.2403</v>
      </c>
      <c r="P680">
        <f t="shared" si="59"/>
        <v>7.1283707865168544E-3</v>
      </c>
      <c r="Q680" s="156">
        <v>38.145895198061538</v>
      </c>
      <c r="R680">
        <f t="shared" si="56"/>
        <v>2.5634041573097357</v>
      </c>
      <c r="T680">
        <v>7.1283707865168544E-3</v>
      </c>
      <c r="U680" s="155">
        <v>2011</v>
      </c>
      <c r="V680">
        <v>0.63442500000000002</v>
      </c>
      <c r="W680">
        <v>2.5634041573097357</v>
      </c>
      <c r="X680">
        <v>0.63442500000000002</v>
      </c>
      <c r="Y680">
        <v>2.5634041573097357</v>
      </c>
    </row>
    <row r="681" spans="1:25" ht="15" x14ac:dyDescent="0.25">
      <c r="A681" t="s">
        <v>143</v>
      </c>
      <c r="B681" t="s">
        <v>179</v>
      </c>
      <c r="C681">
        <v>1984</v>
      </c>
      <c r="D681">
        <v>1</v>
      </c>
      <c r="E681">
        <v>6</v>
      </c>
      <c r="F681">
        <v>42.35</v>
      </c>
      <c r="J681" s="155">
        <v>2011</v>
      </c>
      <c r="K681" s="155">
        <v>1</v>
      </c>
      <c r="L681" s="155">
        <v>6</v>
      </c>
      <c r="M681">
        <v>0.67537999999999998</v>
      </c>
      <c r="N681">
        <v>89</v>
      </c>
      <c r="O681">
        <v>2.1966000000000001</v>
      </c>
      <c r="P681">
        <f t="shared" si="59"/>
        <v>7.5885393258426966E-3</v>
      </c>
      <c r="Q681" s="156">
        <v>35.149435484815385</v>
      </c>
      <c r="R681">
        <f t="shared" si="56"/>
        <v>2.3620420645795939</v>
      </c>
      <c r="T681">
        <v>7.5885393258426966E-3</v>
      </c>
      <c r="U681" s="155">
        <v>2011</v>
      </c>
      <c r="V681">
        <v>0.67537999999999998</v>
      </c>
      <c r="W681">
        <v>2.3620420645795939</v>
      </c>
      <c r="X681">
        <v>0.67537999999999998</v>
      </c>
      <c r="Y681">
        <v>2.3620420645795939</v>
      </c>
    </row>
    <row r="682" spans="1:25" ht="15" x14ac:dyDescent="0.25">
      <c r="A682" t="s">
        <v>143</v>
      </c>
      <c r="B682" t="s">
        <v>179</v>
      </c>
      <c r="C682">
        <v>1984</v>
      </c>
      <c r="D682">
        <v>1</v>
      </c>
      <c r="E682">
        <v>7</v>
      </c>
      <c r="F682">
        <v>42.23</v>
      </c>
      <c r="J682" s="155">
        <v>2011</v>
      </c>
      <c r="K682" s="155">
        <v>1</v>
      </c>
      <c r="L682" s="155">
        <v>7</v>
      </c>
      <c r="M682">
        <v>0.74330000000000007</v>
      </c>
      <c r="N682">
        <v>89</v>
      </c>
      <c r="O682">
        <v>2.7993000000000001</v>
      </c>
      <c r="P682">
        <f t="shared" si="59"/>
        <v>8.3516853932584286E-3</v>
      </c>
      <c r="Q682" s="156">
        <v>34.831910527615385</v>
      </c>
      <c r="R682">
        <f t="shared" si="56"/>
        <v>2.3407043874557538</v>
      </c>
      <c r="T682">
        <v>8.3516853932584286E-3</v>
      </c>
      <c r="U682" s="155">
        <v>2011</v>
      </c>
      <c r="V682">
        <v>0.74330000000000007</v>
      </c>
      <c r="W682">
        <v>2.3407043874557538</v>
      </c>
      <c r="X682">
        <v>0.74330000000000007</v>
      </c>
      <c r="Y682">
        <v>2.3407043874557538</v>
      </c>
    </row>
    <row r="683" spans="1:25" ht="15" x14ac:dyDescent="0.25">
      <c r="A683" t="s">
        <v>143</v>
      </c>
      <c r="B683" t="s">
        <v>179</v>
      </c>
      <c r="C683">
        <v>1984</v>
      </c>
      <c r="D683">
        <v>1</v>
      </c>
      <c r="E683">
        <v>8</v>
      </c>
      <c r="F683">
        <v>31.1</v>
      </c>
      <c r="J683">
        <v>2011</v>
      </c>
      <c r="K683">
        <v>1</v>
      </c>
      <c r="L683">
        <v>8</v>
      </c>
      <c r="M683">
        <v>0.65528999999999993</v>
      </c>
      <c r="N683">
        <v>89</v>
      </c>
      <c r="O683">
        <v>2.5251999999999999</v>
      </c>
      <c r="P683">
        <f t="shared" si="59"/>
        <v>7.3628089887640439E-3</v>
      </c>
      <c r="Q683" s="136">
        <v>48.576182132838461</v>
      </c>
      <c r="R683">
        <f t="shared" si="56"/>
        <v>3.2643194393267447</v>
      </c>
      <c r="T683">
        <v>7.3628089887640439E-3</v>
      </c>
      <c r="U683">
        <v>2011</v>
      </c>
      <c r="V683">
        <v>0.65528999999999993</v>
      </c>
      <c r="W683">
        <v>3.2643194393267447</v>
      </c>
      <c r="X683">
        <v>0.65528999999999993</v>
      </c>
      <c r="Y683">
        <v>3.2643194393267447</v>
      </c>
    </row>
    <row r="684" spans="1:25" ht="15" x14ac:dyDescent="0.25">
      <c r="A684" t="s">
        <v>143</v>
      </c>
      <c r="B684" t="s">
        <v>179</v>
      </c>
      <c r="C684">
        <v>1984</v>
      </c>
      <c r="D684">
        <v>1</v>
      </c>
      <c r="E684">
        <v>9</v>
      </c>
      <c r="F684">
        <v>40.9</v>
      </c>
      <c r="J684">
        <v>2011</v>
      </c>
      <c r="K684">
        <v>1</v>
      </c>
      <c r="L684">
        <v>9</v>
      </c>
      <c r="M684">
        <v>0.57058999999999993</v>
      </c>
      <c r="N684">
        <v>89</v>
      </c>
      <c r="O684">
        <v>2.1585999999999999</v>
      </c>
      <c r="P684">
        <f t="shared" si="59"/>
        <v>6.4111235955056174E-3</v>
      </c>
      <c r="Q684" s="136">
        <v>35.772077768815386</v>
      </c>
      <c r="R684">
        <f t="shared" si="56"/>
        <v>2.4038836260643945</v>
      </c>
      <c r="T684">
        <v>6.4111235955056174E-3</v>
      </c>
      <c r="U684">
        <v>2011</v>
      </c>
      <c r="V684">
        <v>0.57058999999999993</v>
      </c>
      <c r="W684">
        <v>2.4038836260643945</v>
      </c>
      <c r="X684">
        <v>0.57058999999999993</v>
      </c>
      <c r="Y684">
        <v>2.4038836260643945</v>
      </c>
    </row>
    <row r="685" spans="1:25" ht="15" x14ac:dyDescent="0.25">
      <c r="A685" t="s">
        <v>143</v>
      </c>
      <c r="B685" t="s">
        <v>179</v>
      </c>
      <c r="C685">
        <v>1984</v>
      </c>
      <c r="D685">
        <v>1</v>
      </c>
      <c r="E685">
        <v>10</v>
      </c>
      <c r="F685">
        <v>38.6</v>
      </c>
      <c r="J685">
        <v>2011</v>
      </c>
      <c r="K685">
        <v>1</v>
      </c>
      <c r="L685">
        <v>10</v>
      </c>
      <c r="M685">
        <v>0.62767499999999998</v>
      </c>
      <c r="N685">
        <v>89</v>
      </c>
      <c r="O685">
        <v>2.4264000000000001</v>
      </c>
      <c r="P685">
        <f t="shared" si="59"/>
        <v>7.0525280898876405E-3</v>
      </c>
      <c r="Q685" s="136">
        <v>37.863438156034618</v>
      </c>
      <c r="R685">
        <f t="shared" si="56"/>
        <v>2.5444230440855269</v>
      </c>
      <c r="T685">
        <v>7.0525280898876405E-3</v>
      </c>
      <c r="U685">
        <v>2011</v>
      </c>
      <c r="V685">
        <v>0.62767499999999998</v>
      </c>
      <c r="W685">
        <v>2.5444230440855269</v>
      </c>
      <c r="X685">
        <v>0.62767499999999998</v>
      </c>
      <c r="Y685">
        <v>2.5444230440855269</v>
      </c>
    </row>
    <row r="686" spans="1:25" ht="15" x14ac:dyDescent="0.25">
      <c r="A686" t="s">
        <v>143</v>
      </c>
      <c r="B686" t="s">
        <v>179</v>
      </c>
      <c r="C686">
        <v>1984</v>
      </c>
      <c r="D686">
        <v>1</v>
      </c>
      <c r="E686">
        <v>11</v>
      </c>
      <c r="F686">
        <v>60.38</v>
      </c>
      <c r="J686">
        <v>2011</v>
      </c>
      <c r="K686">
        <v>1</v>
      </c>
      <c r="L686">
        <v>11</v>
      </c>
      <c r="M686">
        <v>0.69157000000000002</v>
      </c>
      <c r="N686">
        <v>89</v>
      </c>
      <c r="O686">
        <v>2.9479000000000002</v>
      </c>
      <c r="P686">
        <f t="shared" si="59"/>
        <v>7.7704494382022475E-3</v>
      </c>
      <c r="Q686" s="136">
        <v>47.256714118350004</v>
      </c>
      <c r="R686">
        <f t="shared" si="56"/>
        <v>3.1756511887531205</v>
      </c>
      <c r="T686">
        <v>7.7704494382022475E-3</v>
      </c>
      <c r="U686">
        <v>2011</v>
      </c>
      <c r="V686">
        <v>0.69157000000000002</v>
      </c>
      <c r="W686">
        <v>3.1756511887531205</v>
      </c>
      <c r="X686">
        <v>0.69157000000000002</v>
      </c>
      <c r="Y686">
        <v>3.1756511887531205</v>
      </c>
    </row>
    <row r="687" spans="1:25" ht="15" x14ac:dyDescent="0.25">
      <c r="A687" t="s">
        <v>143</v>
      </c>
      <c r="B687" t="s">
        <v>179</v>
      </c>
      <c r="C687">
        <v>1984</v>
      </c>
      <c r="D687">
        <v>1</v>
      </c>
      <c r="E687">
        <v>12</v>
      </c>
      <c r="F687">
        <v>43.56</v>
      </c>
      <c r="J687">
        <v>2011</v>
      </c>
      <c r="K687">
        <v>1</v>
      </c>
      <c r="L687">
        <v>12</v>
      </c>
      <c r="M687">
        <v>0.75829499999999994</v>
      </c>
      <c r="N687">
        <v>89</v>
      </c>
      <c r="O687">
        <v>2.6665999999999999</v>
      </c>
      <c r="P687">
        <f t="shared" si="59"/>
        <v>8.5201685393258425E-3</v>
      </c>
      <c r="Q687" s="136">
        <v>48.480499912223074</v>
      </c>
      <c r="R687">
        <f t="shared" si="56"/>
        <v>3.2578895941013908</v>
      </c>
      <c r="T687">
        <v>8.5201685393258425E-3</v>
      </c>
      <c r="U687">
        <v>2011</v>
      </c>
      <c r="V687">
        <v>0.75829499999999994</v>
      </c>
      <c r="W687">
        <v>3.2578895941013908</v>
      </c>
      <c r="X687">
        <v>0.75829499999999994</v>
      </c>
      <c r="Y687">
        <v>3.2578895941013908</v>
      </c>
    </row>
    <row r="688" spans="1:25" ht="15" x14ac:dyDescent="0.25">
      <c r="A688" t="s">
        <v>143</v>
      </c>
      <c r="B688" t="s">
        <v>179</v>
      </c>
      <c r="C688">
        <v>1984</v>
      </c>
      <c r="D688">
        <v>1</v>
      </c>
      <c r="E688">
        <v>13</v>
      </c>
      <c r="F688">
        <v>40.409999999999997</v>
      </c>
      <c r="J688">
        <v>2011</v>
      </c>
      <c r="K688">
        <v>1</v>
      </c>
      <c r="L688">
        <v>13</v>
      </c>
      <c r="M688">
        <v>0.76934499999999995</v>
      </c>
      <c r="N688">
        <v>89</v>
      </c>
      <c r="O688">
        <v>2.6558000000000002</v>
      </c>
      <c r="P688">
        <f t="shared" si="59"/>
        <v>8.6443258426966291E-3</v>
      </c>
      <c r="Q688" s="136">
        <v>47.885291896326933</v>
      </c>
      <c r="R688">
        <f t="shared" si="56"/>
        <v>3.21789161543317</v>
      </c>
      <c r="T688">
        <v>8.6443258426966291E-3</v>
      </c>
      <c r="U688">
        <v>2011</v>
      </c>
      <c r="V688">
        <v>0.76934499999999995</v>
      </c>
      <c r="W688">
        <v>3.21789161543317</v>
      </c>
      <c r="X688">
        <v>0.76934499999999995</v>
      </c>
      <c r="Y688">
        <v>3.21789161543317</v>
      </c>
    </row>
    <row r="689" spans="1:25" ht="15" x14ac:dyDescent="0.25">
      <c r="A689" t="s">
        <v>143</v>
      </c>
      <c r="B689" t="s">
        <v>179</v>
      </c>
      <c r="C689">
        <v>1984</v>
      </c>
      <c r="D689">
        <v>1</v>
      </c>
      <c r="E689">
        <v>14</v>
      </c>
      <c r="F689">
        <v>37.99</v>
      </c>
      <c r="J689">
        <v>2011</v>
      </c>
      <c r="K689">
        <v>1</v>
      </c>
      <c r="L689">
        <v>14</v>
      </c>
      <c r="M689">
        <v>0.6307100000000001</v>
      </c>
      <c r="N689">
        <v>89</v>
      </c>
      <c r="O689">
        <v>2.3973</v>
      </c>
      <c r="P689">
        <f t="shared" si="59"/>
        <v>7.0866292134831475E-3</v>
      </c>
      <c r="Q689" s="136">
        <v>38.615266218946161</v>
      </c>
      <c r="R689">
        <f t="shared" si="56"/>
        <v>2.5949458899131819</v>
      </c>
      <c r="T689">
        <v>7.0866292134831475E-3</v>
      </c>
      <c r="U689">
        <v>2011</v>
      </c>
      <c r="V689">
        <v>0.6307100000000001</v>
      </c>
      <c r="W689">
        <v>2.5949458899131819</v>
      </c>
      <c r="X689">
        <v>0.6307100000000001</v>
      </c>
      <c r="Y689">
        <v>2.5949458899131819</v>
      </c>
    </row>
    <row r="690" spans="1:25" ht="15" x14ac:dyDescent="0.25">
      <c r="A690" t="s">
        <v>143</v>
      </c>
      <c r="B690" t="s">
        <v>179</v>
      </c>
      <c r="C690">
        <v>1984</v>
      </c>
      <c r="D690">
        <v>2</v>
      </c>
      <c r="E690">
        <v>1</v>
      </c>
      <c r="F690">
        <v>28.56</v>
      </c>
      <c r="J690">
        <v>2011</v>
      </c>
      <c r="K690">
        <v>2</v>
      </c>
      <c r="L690">
        <v>1</v>
      </c>
      <c r="M690">
        <v>0.43005499999999997</v>
      </c>
      <c r="N690">
        <v>89</v>
      </c>
      <c r="O690">
        <v>1.7441</v>
      </c>
      <c r="P690">
        <f t="shared" si="59"/>
        <v>4.8320786516853932E-3</v>
      </c>
      <c r="Q690" s="136">
        <v>25.520706212607692</v>
      </c>
      <c r="R690">
        <f t="shared" si="56"/>
        <v>1.7149914574872371</v>
      </c>
      <c r="T690">
        <v>4.8320786516853932E-3</v>
      </c>
      <c r="U690">
        <v>2011</v>
      </c>
      <c r="V690">
        <v>0.43005499999999997</v>
      </c>
      <c r="W690">
        <v>1.7149914574872371</v>
      </c>
      <c r="X690">
        <v>0.43005499999999997</v>
      </c>
      <c r="Y690">
        <v>1.7149914574872371</v>
      </c>
    </row>
    <row r="691" spans="1:25" ht="15" x14ac:dyDescent="0.25">
      <c r="A691" t="s">
        <v>143</v>
      </c>
      <c r="B691" t="s">
        <v>179</v>
      </c>
      <c r="C691">
        <v>1984</v>
      </c>
      <c r="D691">
        <v>2</v>
      </c>
      <c r="E691">
        <v>2</v>
      </c>
      <c r="F691">
        <v>36.9</v>
      </c>
      <c r="J691">
        <v>2011</v>
      </c>
      <c r="K691">
        <v>2</v>
      </c>
      <c r="L691">
        <v>2</v>
      </c>
      <c r="M691">
        <v>0.46886499999999998</v>
      </c>
      <c r="N691">
        <v>89</v>
      </c>
      <c r="O691">
        <v>1.6768000000000001</v>
      </c>
      <c r="P691">
        <f t="shared" si="59"/>
        <v>5.2681460674157297E-3</v>
      </c>
      <c r="Q691" s="136">
        <v>29.415428526634614</v>
      </c>
      <c r="R691">
        <f t="shared" si="56"/>
        <v>1.9767167969898463</v>
      </c>
      <c r="T691">
        <v>5.2681460674157297E-3</v>
      </c>
      <c r="U691">
        <v>2011</v>
      </c>
      <c r="V691">
        <v>0.46886499999999998</v>
      </c>
      <c r="W691">
        <v>1.9767167969898463</v>
      </c>
      <c r="X691">
        <v>0.46886499999999998</v>
      </c>
      <c r="Y691">
        <v>1.9767167969898463</v>
      </c>
    </row>
    <row r="692" spans="1:25" ht="15" x14ac:dyDescent="0.25">
      <c r="A692" t="s">
        <v>143</v>
      </c>
      <c r="B692" t="s">
        <v>179</v>
      </c>
      <c r="C692">
        <v>1984</v>
      </c>
      <c r="D692">
        <v>2</v>
      </c>
      <c r="E692">
        <v>3</v>
      </c>
      <c r="F692">
        <v>40.659999999999997</v>
      </c>
      <c r="J692">
        <v>2011</v>
      </c>
      <c r="K692">
        <v>2</v>
      </c>
      <c r="L692">
        <v>3</v>
      </c>
      <c r="M692">
        <v>0.48482999999999998</v>
      </c>
      <c r="N692">
        <v>89</v>
      </c>
      <c r="O692">
        <v>1.83</v>
      </c>
      <c r="P692">
        <f t="shared" si="59"/>
        <v>5.44752808988764E-3</v>
      </c>
      <c r="Q692" s="136">
        <v>30.320720258019232</v>
      </c>
      <c r="R692">
        <f t="shared" si="56"/>
        <v>2.0375524013388926</v>
      </c>
      <c r="T692">
        <v>5.44752808988764E-3</v>
      </c>
      <c r="U692">
        <v>2011</v>
      </c>
      <c r="V692">
        <v>0.48482999999999998</v>
      </c>
      <c r="W692">
        <v>2.0375524013388926</v>
      </c>
      <c r="X692">
        <v>0.48482999999999998</v>
      </c>
      <c r="Y692">
        <v>2.0375524013388926</v>
      </c>
    </row>
    <row r="693" spans="1:25" ht="15" x14ac:dyDescent="0.25">
      <c r="A693" t="s">
        <v>143</v>
      </c>
      <c r="B693" t="s">
        <v>179</v>
      </c>
      <c r="C693">
        <v>1984</v>
      </c>
      <c r="D693">
        <v>2</v>
      </c>
      <c r="E693">
        <v>4</v>
      </c>
      <c r="F693">
        <v>42.71</v>
      </c>
      <c r="J693">
        <v>2011</v>
      </c>
      <c r="K693">
        <v>2</v>
      </c>
      <c r="L693">
        <v>4</v>
      </c>
      <c r="M693">
        <v>0.58316999999999997</v>
      </c>
      <c r="N693">
        <v>89</v>
      </c>
      <c r="O693">
        <v>2.1316999999999999</v>
      </c>
      <c r="P693">
        <f t="shared" si="59"/>
        <v>6.5524719101123594E-3</v>
      </c>
      <c r="Q693" s="136">
        <v>41.70863863066154</v>
      </c>
      <c r="R693">
        <f t="shared" si="56"/>
        <v>2.8028205159804558</v>
      </c>
      <c r="T693">
        <v>6.5524719101123594E-3</v>
      </c>
      <c r="U693">
        <v>2011</v>
      </c>
      <c r="V693">
        <v>0.58316999999999997</v>
      </c>
      <c r="W693">
        <v>2.8028205159804558</v>
      </c>
      <c r="X693">
        <v>0.58316999999999997</v>
      </c>
      <c r="Y693">
        <v>2.8028205159804558</v>
      </c>
    </row>
    <row r="694" spans="1:25" ht="15" x14ac:dyDescent="0.25">
      <c r="A694" t="s">
        <v>143</v>
      </c>
      <c r="B694" t="s">
        <v>179</v>
      </c>
      <c r="C694">
        <v>1984</v>
      </c>
      <c r="D694">
        <v>2</v>
      </c>
      <c r="E694">
        <v>5</v>
      </c>
      <c r="F694">
        <v>47.79</v>
      </c>
      <c r="J694">
        <v>2011</v>
      </c>
      <c r="K694">
        <v>2</v>
      </c>
      <c r="L694">
        <v>5</v>
      </c>
      <c r="M694">
        <v>0.67061499999999996</v>
      </c>
      <c r="N694">
        <v>89</v>
      </c>
      <c r="O694">
        <v>2.3132999999999999</v>
      </c>
      <c r="P694">
        <f t="shared" si="59"/>
        <v>7.5349999999999992E-3</v>
      </c>
      <c r="Q694" s="136">
        <v>45.875317362853849</v>
      </c>
      <c r="R694">
        <f t="shared" si="56"/>
        <v>3.0828213267837792</v>
      </c>
      <c r="T694">
        <v>7.5349999999999992E-3</v>
      </c>
      <c r="U694">
        <v>2011</v>
      </c>
      <c r="V694">
        <v>0.67061499999999996</v>
      </c>
      <c r="W694">
        <v>3.0828213267837792</v>
      </c>
      <c r="X694">
        <v>0.67061499999999996</v>
      </c>
      <c r="Y694">
        <v>3.0828213267837792</v>
      </c>
    </row>
    <row r="695" spans="1:25" ht="15" x14ac:dyDescent="0.25">
      <c r="A695" t="s">
        <v>143</v>
      </c>
      <c r="B695" t="s">
        <v>179</v>
      </c>
      <c r="C695">
        <v>1984</v>
      </c>
      <c r="D695">
        <v>2</v>
      </c>
      <c r="E695">
        <v>6</v>
      </c>
      <c r="F695">
        <v>39.93</v>
      </c>
      <c r="J695">
        <v>2011</v>
      </c>
      <c r="K695">
        <v>2</v>
      </c>
      <c r="L695">
        <v>6</v>
      </c>
      <c r="M695">
        <v>0.75195499999999993</v>
      </c>
      <c r="N695">
        <v>89</v>
      </c>
      <c r="O695">
        <v>2.4607999999999999</v>
      </c>
      <c r="P695">
        <f t="shared" si="59"/>
        <v>8.4489325842696614E-3</v>
      </c>
      <c r="Q695" s="136">
        <v>47.451995060123089</v>
      </c>
      <c r="R695">
        <f t="shared" si="56"/>
        <v>3.1887740680402721</v>
      </c>
      <c r="T695">
        <v>8.4489325842696614E-3</v>
      </c>
      <c r="U695">
        <v>2011</v>
      </c>
      <c r="V695">
        <v>0.75195499999999993</v>
      </c>
      <c r="W695">
        <v>3.1887740680402721</v>
      </c>
      <c r="X695">
        <v>0.75195499999999993</v>
      </c>
      <c r="Y695">
        <v>3.1887740680402721</v>
      </c>
    </row>
    <row r="696" spans="1:25" ht="15" x14ac:dyDescent="0.25">
      <c r="A696" t="s">
        <v>143</v>
      </c>
      <c r="B696" t="s">
        <v>179</v>
      </c>
      <c r="C696">
        <v>1984</v>
      </c>
      <c r="D696">
        <v>2</v>
      </c>
      <c r="E696">
        <v>7</v>
      </c>
      <c r="F696">
        <v>42.95</v>
      </c>
      <c r="J696">
        <v>2011</v>
      </c>
      <c r="K696">
        <v>2</v>
      </c>
      <c r="L696">
        <v>7</v>
      </c>
      <c r="M696">
        <v>0.79620000000000002</v>
      </c>
      <c r="N696">
        <v>89</v>
      </c>
      <c r="O696">
        <v>2.9647000000000001</v>
      </c>
      <c r="P696">
        <f t="shared" si="59"/>
        <v>8.9460674157303376E-3</v>
      </c>
      <c r="Q696" s="136">
        <v>48.133414703423085</v>
      </c>
      <c r="R696">
        <f t="shared" si="56"/>
        <v>3.2345654680700315</v>
      </c>
      <c r="T696">
        <v>8.9460674157303376E-3</v>
      </c>
      <c r="U696">
        <v>2011</v>
      </c>
      <c r="V696">
        <v>0.79620000000000002</v>
      </c>
      <c r="W696">
        <v>3.2345654680700315</v>
      </c>
      <c r="X696">
        <v>0.79620000000000002</v>
      </c>
      <c r="Y696">
        <v>3.2345654680700315</v>
      </c>
    </row>
    <row r="697" spans="1:25" ht="15" x14ac:dyDescent="0.25">
      <c r="A697" t="s">
        <v>143</v>
      </c>
      <c r="B697" t="s">
        <v>179</v>
      </c>
      <c r="C697">
        <v>1984</v>
      </c>
      <c r="D697">
        <v>2</v>
      </c>
      <c r="E697">
        <v>8</v>
      </c>
      <c r="F697">
        <v>39.93</v>
      </c>
      <c r="J697">
        <v>2011</v>
      </c>
      <c r="K697">
        <v>2</v>
      </c>
      <c r="L697">
        <v>8</v>
      </c>
      <c r="M697">
        <v>0.63958999999999999</v>
      </c>
      <c r="N697">
        <v>89</v>
      </c>
      <c r="O697">
        <v>2.1915</v>
      </c>
      <c r="P697">
        <f t="shared" si="59"/>
        <v>7.1864044943820227E-3</v>
      </c>
      <c r="Q697" s="136">
        <v>41.67890705423077</v>
      </c>
      <c r="R697">
        <f t="shared" si="56"/>
        <v>2.8008225540443084</v>
      </c>
      <c r="T697">
        <v>7.1864044943820227E-3</v>
      </c>
      <c r="U697">
        <v>2011</v>
      </c>
      <c r="V697">
        <v>0.63958999999999999</v>
      </c>
      <c r="W697">
        <v>2.8008225540443084</v>
      </c>
      <c r="X697">
        <v>0.63958999999999999</v>
      </c>
      <c r="Y697">
        <v>2.8008225540443084</v>
      </c>
    </row>
    <row r="698" spans="1:25" ht="15" x14ac:dyDescent="0.25">
      <c r="A698" t="s">
        <v>143</v>
      </c>
      <c r="B698" t="s">
        <v>179</v>
      </c>
      <c r="C698">
        <v>1984</v>
      </c>
      <c r="D698">
        <v>2</v>
      </c>
      <c r="E698">
        <v>9</v>
      </c>
      <c r="F698">
        <v>34.479999999999997</v>
      </c>
      <c r="J698">
        <v>2011</v>
      </c>
      <c r="K698">
        <v>2</v>
      </c>
      <c r="L698">
        <v>9</v>
      </c>
      <c r="M698">
        <v>0.67273499999999997</v>
      </c>
      <c r="N698">
        <v>89</v>
      </c>
      <c r="O698">
        <v>2.4681000000000002</v>
      </c>
      <c r="P698">
        <f t="shared" si="59"/>
        <v>7.5588202247191009E-3</v>
      </c>
      <c r="Q698" s="136">
        <v>49.90335739404231</v>
      </c>
      <c r="R698">
        <f t="shared" si="56"/>
        <v>3.3535056168796431</v>
      </c>
      <c r="T698">
        <v>7.5588202247191009E-3</v>
      </c>
      <c r="U698">
        <v>2011</v>
      </c>
      <c r="V698">
        <v>0.67273499999999997</v>
      </c>
      <c r="W698">
        <v>3.3535056168796431</v>
      </c>
      <c r="X698">
        <v>0.67273499999999997</v>
      </c>
      <c r="Y698">
        <v>3.3535056168796431</v>
      </c>
    </row>
    <row r="699" spans="1:25" ht="15" x14ac:dyDescent="0.25">
      <c r="A699" t="s">
        <v>143</v>
      </c>
      <c r="B699" t="s">
        <v>179</v>
      </c>
      <c r="C699">
        <v>1984</v>
      </c>
      <c r="D699">
        <v>2</v>
      </c>
      <c r="E699">
        <v>10</v>
      </c>
      <c r="F699">
        <v>49.61</v>
      </c>
      <c r="J699">
        <v>2011</v>
      </c>
      <c r="K699">
        <v>2</v>
      </c>
      <c r="L699">
        <v>10</v>
      </c>
      <c r="M699">
        <v>0.65098</v>
      </c>
      <c r="N699">
        <v>89</v>
      </c>
      <c r="O699">
        <v>2.2705000000000002</v>
      </c>
      <c r="P699">
        <f t="shared" si="59"/>
        <v>7.3143820224719101E-3</v>
      </c>
      <c r="Q699" s="136">
        <v>42.089939997473081</v>
      </c>
      <c r="R699">
        <f t="shared" si="56"/>
        <v>2.8284439678301916</v>
      </c>
      <c r="T699">
        <v>7.3143820224719101E-3</v>
      </c>
      <c r="U699">
        <v>2011</v>
      </c>
      <c r="V699">
        <v>0.65098</v>
      </c>
      <c r="W699">
        <v>2.8284439678301916</v>
      </c>
      <c r="X699">
        <v>0.65098</v>
      </c>
      <c r="Y699">
        <v>2.8284439678301916</v>
      </c>
    </row>
    <row r="700" spans="1:25" ht="15" x14ac:dyDescent="0.25">
      <c r="A700" t="s">
        <v>143</v>
      </c>
      <c r="B700" t="s">
        <v>179</v>
      </c>
      <c r="C700">
        <v>1984</v>
      </c>
      <c r="D700">
        <v>2</v>
      </c>
      <c r="E700">
        <v>11</v>
      </c>
      <c r="F700">
        <v>46.34</v>
      </c>
      <c r="J700">
        <v>2011</v>
      </c>
      <c r="K700">
        <v>2</v>
      </c>
      <c r="L700">
        <v>11</v>
      </c>
      <c r="M700">
        <v>0.65544500000000006</v>
      </c>
      <c r="N700">
        <v>89</v>
      </c>
      <c r="O700">
        <v>2.2010999999999998</v>
      </c>
      <c r="P700">
        <f t="shared" si="59"/>
        <v>7.3645505617977534E-3</v>
      </c>
      <c r="Q700" s="136">
        <v>47.432162636100003</v>
      </c>
      <c r="R700">
        <f t="shared" si="56"/>
        <v>3.1874413291459205</v>
      </c>
      <c r="T700">
        <v>7.3645505617977534E-3</v>
      </c>
      <c r="U700">
        <v>2011</v>
      </c>
      <c r="V700">
        <v>0.65544500000000006</v>
      </c>
      <c r="W700">
        <v>3.1874413291459205</v>
      </c>
      <c r="X700">
        <v>0.65544500000000006</v>
      </c>
      <c r="Y700">
        <v>3.1874413291459205</v>
      </c>
    </row>
    <row r="701" spans="1:25" ht="15" x14ac:dyDescent="0.25">
      <c r="A701" t="s">
        <v>143</v>
      </c>
      <c r="B701" t="s">
        <v>179</v>
      </c>
      <c r="C701">
        <v>1984</v>
      </c>
      <c r="D701">
        <v>2</v>
      </c>
      <c r="E701">
        <v>12</v>
      </c>
      <c r="F701">
        <v>43.08</v>
      </c>
      <c r="J701">
        <v>2011</v>
      </c>
      <c r="K701">
        <v>2</v>
      </c>
      <c r="L701">
        <v>12</v>
      </c>
      <c r="M701">
        <v>0.69680500000000001</v>
      </c>
      <c r="N701">
        <v>89</v>
      </c>
      <c r="O701">
        <v>2.4045000000000001</v>
      </c>
      <c r="P701">
        <f t="shared" si="59"/>
        <v>7.8292696629213478E-3</v>
      </c>
      <c r="Q701" s="136">
        <v>50.31384906240001</v>
      </c>
      <c r="R701">
        <f t="shared" si="56"/>
        <v>3.3810906569932815</v>
      </c>
      <c r="T701">
        <v>7.8292696629213478E-3</v>
      </c>
      <c r="U701">
        <v>2011</v>
      </c>
      <c r="V701">
        <v>0.69680500000000001</v>
      </c>
      <c r="W701">
        <v>3.3810906569932815</v>
      </c>
      <c r="X701">
        <v>0.69680500000000001</v>
      </c>
      <c r="Y701">
        <v>3.3810906569932815</v>
      </c>
    </row>
    <row r="702" spans="1:25" ht="15" x14ac:dyDescent="0.25">
      <c r="A702" t="s">
        <v>143</v>
      </c>
      <c r="B702" t="s">
        <v>179</v>
      </c>
      <c r="C702">
        <v>1984</v>
      </c>
      <c r="D702">
        <v>2</v>
      </c>
      <c r="E702">
        <v>13</v>
      </c>
      <c r="F702">
        <v>41.62</v>
      </c>
      <c r="J702">
        <v>2011</v>
      </c>
      <c r="K702">
        <v>2</v>
      </c>
      <c r="L702">
        <v>13</v>
      </c>
      <c r="M702">
        <v>0.78247500000000003</v>
      </c>
      <c r="N702">
        <v>89</v>
      </c>
      <c r="O702">
        <v>3.0859000000000001</v>
      </c>
      <c r="P702">
        <f t="shared" si="59"/>
        <v>8.7918539325842707E-3</v>
      </c>
      <c r="Q702" s="136">
        <v>46.968523981373082</v>
      </c>
      <c r="R702">
        <f t="shared" si="56"/>
        <v>3.1562848115482711</v>
      </c>
      <c r="T702">
        <v>8.7918539325842707E-3</v>
      </c>
      <c r="U702">
        <v>2011</v>
      </c>
      <c r="V702">
        <v>0.78247500000000003</v>
      </c>
      <c r="W702">
        <v>3.1562848115482711</v>
      </c>
      <c r="X702">
        <v>0.78247500000000003</v>
      </c>
      <c r="Y702">
        <v>3.1562848115482711</v>
      </c>
    </row>
    <row r="703" spans="1:25" ht="15" x14ac:dyDescent="0.25">
      <c r="A703" t="s">
        <v>143</v>
      </c>
      <c r="B703" t="s">
        <v>179</v>
      </c>
      <c r="C703">
        <v>1984</v>
      </c>
      <c r="D703">
        <v>2</v>
      </c>
      <c r="E703">
        <v>14</v>
      </c>
      <c r="F703">
        <v>38.72</v>
      </c>
      <c r="J703">
        <v>2011</v>
      </c>
      <c r="K703">
        <v>2</v>
      </c>
      <c r="L703">
        <v>14</v>
      </c>
      <c r="M703">
        <v>0.71300999999999992</v>
      </c>
      <c r="N703">
        <v>89</v>
      </c>
      <c r="O703">
        <v>2.7972999999999999</v>
      </c>
      <c r="P703">
        <f t="shared" si="59"/>
        <v>8.0113483146067414E-3</v>
      </c>
      <c r="Q703" s="136">
        <v>47.56961801713846</v>
      </c>
      <c r="R703">
        <f t="shared" si="56"/>
        <v>3.1966783307517046</v>
      </c>
      <c r="T703">
        <v>8.0113483146067414E-3</v>
      </c>
      <c r="U703">
        <v>2011</v>
      </c>
      <c r="V703">
        <v>0.71300999999999992</v>
      </c>
      <c r="W703">
        <v>3.1966783307517046</v>
      </c>
      <c r="X703">
        <v>0.71300999999999992</v>
      </c>
      <c r="Y703">
        <v>3.1966783307517046</v>
      </c>
    </row>
    <row r="704" spans="1:25" ht="15" x14ac:dyDescent="0.25">
      <c r="A704" t="s">
        <v>143</v>
      </c>
      <c r="B704" t="s">
        <v>179</v>
      </c>
      <c r="C704">
        <v>1984</v>
      </c>
      <c r="D704">
        <v>3</v>
      </c>
      <c r="E704">
        <v>1</v>
      </c>
      <c r="F704">
        <v>37.51</v>
      </c>
      <c r="J704">
        <v>2011</v>
      </c>
      <c r="K704">
        <v>3</v>
      </c>
      <c r="L704">
        <v>1</v>
      </c>
      <c r="M704">
        <v>0.54400500000000007</v>
      </c>
      <c r="N704">
        <v>89</v>
      </c>
      <c r="O704">
        <v>1.8448</v>
      </c>
      <c r="P704">
        <f t="shared" si="59"/>
        <v>6.1124157303370794E-3</v>
      </c>
      <c r="Q704" s="136">
        <v>33.318065847634621</v>
      </c>
      <c r="R704">
        <f t="shared" si="56"/>
        <v>2.2389740249610468</v>
      </c>
      <c r="T704">
        <v>6.1124157303370794E-3</v>
      </c>
      <c r="U704">
        <v>2011</v>
      </c>
      <c r="V704">
        <v>0.54400500000000007</v>
      </c>
      <c r="W704">
        <v>2.2389740249610468</v>
      </c>
      <c r="X704">
        <v>0.54400500000000007</v>
      </c>
      <c r="Y704">
        <v>2.2389740249610468</v>
      </c>
    </row>
    <row r="705" spans="1:25" ht="15" x14ac:dyDescent="0.25">
      <c r="A705" t="s">
        <v>143</v>
      </c>
      <c r="B705" t="s">
        <v>179</v>
      </c>
      <c r="C705">
        <v>1984</v>
      </c>
      <c r="D705">
        <v>3</v>
      </c>
      <c r="E705">
        <v>2</v>
      </c>
      <c r="F705">
        <v>30.37</v>
      </c>
      <c r="J705">
        <v>2011</v>
      </c>
      <c r="K705">
        <v>3</v>
      </c>
      <c r="L705">
        <v>2</v>
      </c>
      <c r="M705">
        <v>0.54200000000000004</v>
      </c>
      <c r="N705">
        <v>89</v>
      </c>
      <c r="O705">
        <v>1.92</v>
      </c>
      <c r="P705">
        <f t="shared" si="59"/>
        <v>6.0898876404494387E-3</v>
      </c>
      <c r="Q705" s="136">
        <v>29.49924012369231</v>
      </c>
      <c r="R705">
        <f t="shared" si="56"/>
        <v>1.9823489363121234</v>
      </c>
      <c r="T705">
        <v>6.0898876404494387E-3</v>
      </c>
      <c r="U705">
        <v>2011</v>
      </c>
      <c r="V705">
        <v>0.54200000000000004</v>
      </c>
      <c r="W705">
        <v>1.9823489363121234</v>
      </c>
      <c r="X705">
        <v>0.54200000000000004</v>
      </c>
      <c r="Y705">
        <v>1.9823489363121234</v>
      </c>
    </row>
    <row r="706" spans="1:25" ht="15" x14ac:dyDescent="0.25">
      <c r="A706" t="s">
        <v>143</v>
      </c>
      <c r="B706" t="s">
        <v>179</v>
      </c>
      <c r="C706">
        <v>1984</v>
      </c>
      <c r="D706">
        <v>3</v>
      </c>
      <c r="E706">
        <v>3</v>
      </c>
      <c r="F706">
        <v>43.44</v>
      </c>
      <c r="J706">
        <v>2011</v>
      </c>
      <c r="K706">
        <v>3</v>
      </c>
      <c r="L706">
        <v>3</v>
      </c>
      <c r="M706">
        <v>0.52197499999999997</v>
      </c>
      <c r="N706">
        <v>89</v>
      </c>
      <c r="O706">
        <v>1.7563</v>
      </c>
      <c r="P706">
        <f t="shared" si="59"/>
        <v>5.8648876404494375E-3</v>
      </c>
      <c r="Q706" s="136">
        <v>24.71555484166154</v>
      </c>
      <c r="R706">
        <f t="shared" si="56"/>
        <v>1.6608852853596556</v>
      </c>
      <c r="T706">
        <v>5.8648876404494375E-3</v>
      </c>
      <c r="U706">
        <v>2011</v>
      </c>
      <c r="V706">
        <v>0.52197499999999997</v>
      </c>
      <c r="W706">
        <v>1.6608852853596556</v>
      </c>
      <c r="X706">
        <v>0.52197499999999997</v>
      </c>
      <c r="Y706">
        <v>1.6608852853596556</v>
      </c>
    </row>
    <row r="707" spans="1:25" ht="15" x14ac:dyDescent="0.25">
      <c r="A707" t="s">
        <v>143</v>
      </c>
      <c r="B707" t="s">
        <v>179</v>
      </c>
      <c r="C707">
        <v>1984</v>
      </c>
      <c r="D707">
        <v>3</v>
      </c>
      <c r="E707">
        <v>4</v>
      </c>
      <c r="F707">
        <v>42.83</v>
      </c>
      <c r="J707">
        <v>2011</v>
      </c>
      <c r="K707">
        <v>3</v>
      </c>
      <c r="L707">
        <v>4</v>
      </c>
      <c r="M707">
        <v>0.65146999999999999</v>
      </c>
      <c r="N707">
        <v>89</v>
      </c>
      <c r="O707">
        <v>2.1688000000000001</v>
      </c>
      <c r="P707">
        <f t="shared" si="59"/>
        <v>7.319887640449438E-3</v>
      </c>
      <c r="Q707" s="136">
        <v>41.124254759584623</v>
      </c>
      <c r="R707">
        <f t="shared" si="56"/>
        <v>2.7635499198440869</v>
      </c>
      <c r="T707">
        <v>7.319887640449438E-3</v>
      </c>
      <c r="U707">
        <v>2011</v>
      </c>
      <c r="V707">
        <v>0.65146999999999999</v>
      </c>
      <c r="W707">
        <v>2.7635499198440869</v>
      </c>
      <c r="X707">
        <v>0.65146999999999999</v>
      </c>
      <c r="Y707">
        <v>2.7635499198440869</v>
      </c>
    </row>
    <row r="708" spans="1:25" ht="15" x14ac:dyDescent="0.25">
      <c r="A708" t="s">
        <v>143</v>
      </c>
      <c r="B708" t="s">
        <v>179</v>
      </c>
      <c r="C708">
        <v>1984</v>
      </c>
      <c r="D708">
        <v>3</v>
      </c>
      <c r="E708">
        <v>5</v>
      </c>
      <c r="F708">
        <v>37.630000000000003</v>
      </c>
      <c r="J708">
        <v>2011</v>
      </c>
      <c r="K708">
        <v>3</v>
      </c>
      <c r="L708">
        <v>5</v>
      </c>
      <c r="M708">
        <v>0.72394000000000003</v>
      </c>
      <c r="N708">
        <v>89</v>
      </c>
      <c r="O708">
        <v>2.6932</v>
      </c>
      <c r="P708">
        <f t="shared" si="59"/>
        <v>8.1341573033707863E-3</v>
      </c>
      <c r="Q708" s="136">
        <v>23.690206732499998</v>
      </c>
      <c r="R708">
        <f t="shared" si="56"/>
        <v>1.5919818924240001</v>
      </c>
      <c r="T708">
        <v>8.1341573033707863E-3</v>
      </c>
      <c r="U708">
        <v>2011</v>
      </c>
      <c r="V708">
        <v>0.72394000000000003</v>
      </c>
      <c r="W708">
        <v>1.5919818924240001</v>
      </c>
      <c r="X708">
        <v>0.72394000000000003</v>
      </c>
      <c r="Y708">
        <v>1.5919818924240001</v>
      </c>
    </row>
    <row r="709" spans="1:25" ht="15" x14ac:dyDescent="0.25">
      <c r="A709" t="s">
        <v>143</v>
      </c>
      <c r="B709" t="s">
        <v>179</v>
      </c>
      <c r="C709">
        <v>1984</v>
      </c>
      <c r="D709">
        <v>3</v>
      </c>
      <c r="E709">
        <v>6</v>
      </c>
      <c r="F709">
        <v>46.34</v>
      </c>
      <c r="J709">
        <v>2011</v>
      </c>
      <c r="K709">
        <v>3</v>
      </c>
      <c r="L709">
        <v>6</v>
      </c>
      <c r="M709">
        <v>0.73735499999999998</v>
      </c>
      <c r="N709">
        <v>89</v>
      </c>
      <c r="O709">
        <v>2.8365</v>
      </c>
      <c r="P709">
        <f t="shared" ref="P709:P772" si="60">M709/N709</f>
        <v>8.2848876404494377E-3</v>
      </c>
      <c r="Q709" s="136">
        <v>50.758979722338459</v>
      </c>
      <c r="R709">
        <f t="shared" ref="R709:R772" si="61">Q709*60*1.12/1000</f>
        <v>3.4110034373411446</v>
      </c>
      <c r="T709">
        <v>8.2848876404494377E-3</v>
      </c>
      <c r="U709">
        <v>2011</v>
      </c>
      <c r="V709">
        <v>0.73735499999999998</v>
      </c>
      <c r="W709">
        <v>3.4110034373411446</v>
      </c>
      <c r="X709">
        <v>0.73735499999999998</v>
      </c>
      <c r="Y709">
        <v>3.4110034373411446</v>
      </c>
    </row>
    <row r="710" spans="1:25" ht="15" x14ac:dyDescent="0.25">
      <c r="A710" t="s">
        <v>143</v>
      </c>
      <c r="B710" t="s">
        <v>179</v>
      </c>
      <c r="C710">
        <v>1984</v>
      </c>
      <c r="D710">
        <v>3</v>
      </c>
      <c r="E710">
        <v>7</v>
      </c>
      <c r="F710">
        <v>39.32</v>
      </c>
      <c r="J710">
        <v>2011</v>
      </c>
      <c r="K710">
        <v>3</v>
      </c>
      <c r="L710">
        <v>7</v>
      </c>
      <c r="M710">
        <v>0.81030000000000002</v>
      </c>
      <c r="N710">
        <v>89</v>
      </c>
      <c r="O710">
        <v>2.6516000000000002</v>
      </c>
      <c r="P710">
        <f t="shared" si="60"/>
        <v>9.1044943820224721E-3</v>
      </c>
      <c r="Q710" s="136">
        <v>54.568066167449999</v>
      </c>
      <c r="R710">
        <f t="shared" si="61"/>
        <v>3.6669740464526401</v>
      </c>
      <c r="T710">
        <v>9.1044943820224721E-3</v>
      </c>
      <c r="U710">
        <v>2011</v>
      </c>
      <c r="V710">
        <v>0.81030000000000002</v>
      </c>
      <c r="W710">
        <v>3.6669740464526401</v>
      </c>
      <c r="X710">
        <v>0.81030000000000002</v>
      </c>
      <c r="Y710">
        <v>3.6669740464526401</v>
      </c>
    </row>
    <row r="711" spans="1:25" ht="15" x14ac:dyDescent="0.25">
      <c r="A711" t="s">
        <v>143</v>
      </c>
      <c r="B711" t="s">
        <v>179</v>
      </c>
      <c r="C711">
        <v>1984</v>
      </c>
      <c r="D711">
        <v>3</v>
      </c>
      <c r="E711">
        <v>8</v>
      </c>
      <c r="F711">
        <v>39.32</v>
      </c>
      <c r="J711">
        <v>2011</v>
      </c>
      <c r="K711">
        <v>3</v>
      </c>
      <c r="L711">
        <v>8</v>
      </c>
      <c r="M711">
        <v>0.71451500000000001</v>
      </c>
      <c r="N711">
        <v>89</v>
      </c>
      <c r="O711">
        <v>2.4243000000000001</v>
      </c>
      <c r="P711">
        <f t="shared" si="60"/>
        <v>8.0282584269662921E-3</v>
      </c>
      <c r="Q711" s="136">
        <v>45.63564511198846</v>
      </c>
      <c r="R711">
        <f t="shared" si="61"/>
        <v>3.0667153515256249</v>
      </c>
      <c r="T711">
        <v>8.0282584269662921E-3</v>
      </c>
      <c r="U711">
        <v>2011</v>
      </c>
      <c r="V711">
        <v>0.71451500000000001</v>
      </c>
      <c r="W711">
        <v>3.0667153515256249</v>
      </c>
      <c r="X711">
        <v>0.71451500000000001</v>
      </c>
      <c r="Y711">
        <v>3.0667153515256249</v>
      </c>
    </row>
    <row r="712" spans="1:25" ht="15" x14ac:dyDescent="0.25">
      <c r="A712" t="s">
        <v>143</v>
      </c>
      <c r="B712" t="s">
        <v>179</v>
      </c>
      <c r="C712">
        <v>1984</v>
      </c>
      <c r="D712">
        <v>3</v>
      </c>
      <c r="E712">
        <v>9</v>
      </c>
      <c r="F712">
        <v>41.14</v>
      </c>
      <c r="J712">
        <v>2011</v>
      </c>
      <c r="K712">
        <v>3</v>
      </c>
      <c r="L712">
        <v>9</v>
      </c>
      <c r="M712">
        <v>0.69748500000000002</v>
      </c>
      <c r="N712">
        <v>89</v>
      </c>
      <c r="O712">
        <v>2.3778999999999999</v>
      </c>
      <c r="P712">
        <f t="shared" si="60"/>
        <v>7.8369101123595512E-3</v>
      </c>
      <c r="Q712" s="136">
        <v>24.641860515334614</v>
      </c>
      <c r="R712">
        <f t="shared" si="61"/>
        <v>1.6559330266304861</v>
      </c>
      <c r="T712">
        <v>7.8369101123595512E-3</v>
      </c>
      <c r="U712">
        <v>2011</v>
      </c>
      <c r="V712">
        <v>0.69748500000000002</v>
      </c>
      <c r="W712">
        <v>1.6559330266304861</v>
      </c>
      <c r="X712">
        <v>0.69748500000000002</v>
      </c>
      <c r="Y712">
        <v>1.6559330266304861</v>
      </c>
    </row>
    <row r="713" spans="1:25" ht="15" x14ac:dyDescent="0.25">
      <c r="A713" t="s">
        <v>143</v>
      </c>
      <c r="B713" t="s">
        <v>179</v>
      </c>
      <c r="C713">
        <v>1984</v>
      </c>
      <c r="D713">
        <v>3</v>
      </c>
      <c r="E713">
        <v>10</v>
      </c>
      <c r="F713">
        <v>41.5</v>
      </c>
      <c r="J713">
        <v>2011</v>
      </c>
      <c r="K713">
        <v>3</v>
      </c>
      <c r="L713">
        <v>10</v>
      </c>
      <c r="M713">
        <v>0.68727499999999997</v>
      </c>
      <c r="N713">
        <v>89</v>
      </c>
      <c r="O713">
        <v>2.4276</v>
      </c>
      <c r="P713">
        <f t="shared" si="60"/>
        <v>7.7221910112359547E-3</v>
      </c>
      <c r="Q713" s="136">
        <v>48.055223121230775</v>
      </c>
      <c r="R713">
        <f t="shared" si="61"/>
        <v>3.2293109937467079</v>
      </c>
      <c r="T713">
        <v>7.7221910112359547E-3</v>
      </c>
      <c r="U713">
        <v>2011</v>
      </c>
      <c r="V713">
        <v>0.68727499999999997</v>
      </c>
      <c r="W713">
        <v>3.2293109937467079</v>
      </c>
      <c r="X713">
        <v>0.68727499999999997</v>
      </c>
      <c r="Y713">
        <v>3.2293109937467079</v>
      </c>
    </row>
    <row r="714" spans="1:25" ht="15" x14ac:dyDescent="0.25">
      <c r="A714" t="s">
        <v>143</v>
      </c>
      <c r="B714" t="s">
        <v>179</v>
      </c>
      <c r="C714">
        <v>1984</v>
      </c>
      <c r="D714">
        <v>3</v>
      </c>
      <c r="E714">
        <v>11</v>
      </c>
      <c r="F714">
        <v>48.16</v>
      </c>
      <c r="J714">
        <v>2011</v>
      </c>
      <c r="K714">
        <v>3</v>
      </c>
      <c r="L714">
        <v>11</v>
      </c>
      <c r="M714">
        <v>0.74007000000000001</v>
      </c>
      <c r="N714">
        <v>89</v>
      </c>
      <c r="O714">
        <v>2.4215</v>
      </c>
      <c r="P714">
        <f t="shared" si="60"/>
        <v>8.3153932584269664E-3</v>
      </c>
      <c r="Q714" s="136">
        <v>53.340852628800008</v>
      </c>
      <c r="R714">
        <f t="shared" si="61"/>
        <v>3.5845052966553608</v>
      </c>
      <c r="T714">
        <v>8.3153932584269664E-3</v>
      </c>
      <c r="U714">
        <v>2011</v>
      </c>
      <c r="V714">
        <v>0.74007000000000001</v>
      </c>
      <c r="W714">
        <v>3.5845052966553608</v>
      </c>
      <c r="X714">
        <v>0.74007000000000001</v>
      </c>
      <c r="Y714">
        <v>3.5845052966553608</v>
      </c>
    </row>
    <row r="715" spans="1:25" ht="15" x14ac:dyDescent="0.25">
      <c r="A715" t="s">
        <v>143</v>
      </c>
      <c r="B715" t="s">
        <v>179</v>
      </c>
      <c r="C715">
        <v>1984</v>
      </c>
      <c r="D715">
        <v>3</v>
      </c>
      <c r="E715">
        <v>12</v>
      </c>
      <c r="F715">
        <v>43.2</v>
      </c>
      <c r="J715">
        <v>2011</v>
      </c>
      <c r="K715">
        <v>3</v>
      </c>
      <c r="L715">
        <v>12</v>
      </c>
      <c r="M715">
        <v>0.68746499999999999</v>
      </c>
      <c r="N715">
        <v>89</v>
      </c>
      <c r="O715">
        <v>2.8483999999999998</v>
      </c>
      <c r="P715">
        <f t="shared" si="60"/>
        <v>7.7243258426966293E-3</v>
      </c>
      <c r="Q715" s="136">
        <v>21.18762404169231</v>
      </c>
      <c r="R715">
        <f t="shared" si="61"/>
        <v>1.4238083356017235</v>
      </c>
      <c r="T715">
        <v>7.7243258426966293E-3</v>
      </c>
      <c r="U715">
        <v>2011</v>
      </c>
      <c r="V715">
        <v>0.68746499999999999</v>
      </c>
      <c r="W715">
        <v>1.4238083356017235</v>
      </c>
      <c r="X715">
        <v>0.68746499999999999</v>
      </c>
      <c r="Y715">
        <v>1.4238083356017235</v>
      </c>
    </row>
    <row r="716" spans="1:25" ht="15" x14ac:dyDescent="0.25">
      <c r="A716" t="s">
        <v>143</v>
      </c>
      <c r="B716" t="s">
        <v>179</v>
      </c>
      <c r="C716">
        <v>1984</v>
      </c>
      <c r="D716">
        <v>3</v>
      </c>
      <c r="E716">
        <v>13</v>
      </c>
      <c r="F716">
        <v>37.39</v>
      </c>
      <c r="J716">
        <v>2011</v>
      </c>
      <c r="K716">
        <v>3</v>
      </c>
      <c r="L716">
        <v>13</v>
      </c>
      <c r="M716">
        <v>0.80911</v>
      </c>
      <c r="N716">
        <v>89</v>
      </c>
      <c r="O716">
        <v>3.4241000000000001</v>
      </c>
      <c r="P716">
        <f t="shared" si="60"/>
        <v>9.0911235955056183E-3</v>
      </c>
      <c r="Q716" s="136">
        <v>17.128648397976928</v>
      </c>
      <c r="R716">
        <f t="shared" si="61"/>
        <v>1.1510451723440496</v>
      </c>
      <c r="T716">
        <v>9.0911235955056183E-3</v>
      </c>
      <c r="U716">
        <v>2011</v>
      </c>
      <c r="V716">
        <v>0.80911</v>
      </c>
      <c r="W716">
        <v>1.1510451723440496</v>
      </c>
      <c r="X716">
        <v>0.80911</v>
      </c>
      <c r="Y716">
        <v>1.1510451723440496</v>
      </c>
    </row>
    <row r="717" spans="1:25" ht="15" x14ac:dyDescent="0.25">
      <c r="A717" t="s">
        <v>143</v>
      </c>
      <c r="B717" t="s">
        <v>179</v>
      </c>
      <c r="C717">
        <v>1984</v>
      </c>
      <c r="D717">
        <v>3</v>
      </c>
      <c r="E717">
        <v>14</v>
      </c>
      <c r="F717">
        <v>44.77</v>
      </c>
      <c r="J717">
        <v>2011</v>
      </c>
      <c r="K717">
        <v>3</v>
      </c>
      <c r="L717">
        <v>14</v>
      </c>
      <c r="M717">
        <v>0.73775999999999997</v>
      </c>
      <c r="N717">
        <v>89</v>
      </c>
      <c r="O717">
        <v>1.8807</v>
      </c>
      <c r="P717">
        <f t="shared" si="60"/>
        <v>8.2894382022471909E-3</v>
      </c>
      <c r="Q717" s="136">
        <v>46.131890726180778</v>
      </c>
      <c r="R717">
        <f t="shared" si="61"/>
        <v>3.1000630567993483</v>
      </c>
      <c r="T717">
        <v>8.2894382022471909E-3</v>
      </c>
      <c r="U717">
        <v>2011</v>
      </c>
      <c r="V717">
        <v>0.73775999999999997</v>
      </c>
      <c r="W717">
        <v>3.1000630567993483</v>
      </c>
      <c r="X717">
        <v>0.73775999999999997</v>
      </c>
      <c r="Y717">
        <v>3.1000630567993483</v>
      </c>
    </row>
    <row r="718" spans="1:25" ht="15" x14ac:dyDescent="0.25">
      <c r="A718" t="s">
        <v>143</v>
      </c>
      <c r="B718" t="s">
        <v>179</v>
      </c>
      <c r="C718">
        <v>1984</v>
      </c>
      <c r="D718">
        <v>4</v>
      </c>
      <c r="E718">
        <v>1</v>
      </c>
      <c r="F718">
        <v>35.94</v>
      </c>
      <c r="J718">
        <v>2011</v>
      </c>
      <c r="K718">
        <v>4</v>
      </c>
      <c r="L718">
        <v>1</v>
      </c>
      <c r="M718">
        <v>0.53001999999999994</v>
      </c>
      <c r="N718">
        <v>89</v>
      </c>
      <c r="O718">
        <v>1.9349000000000001</v>
      </c>
      <c r="P718">
        <f t="shared" si="60"/>
        <v>5.9552808988764042E-3</v>
      </c>
      <c r="Q718" s="136">
        <v>29.119384672442305</v>
      </c>
      <c r="R718">
        <f t="shared" si="61"/>
        <v>1.9568226499881229</v>
      </c>
      <c r="T718">
        <v>5.9552808988764042E-3</v>
      </c>
      <c r="U718">
        <v>2011</v>
      </c>
      <c r="V718">
        <v>0.53001999999999994</v>
      </c>
      <c r="W718">
        <v>1.9568226499881229</v>
      </c>
      <c r="X718">
        <v>0.53001999999999994</v>
      </c>
      <c r="Y718">
        <v>1.9568226499881229</v>
      </c>
    </row>
    <row r="719" spans="1:25" ht="15" x14ac:dyDescent="0.25">
      <c r="A719" t="s">
        <v>143</v>
      </c>
      <c r="B719" t="s">
        <v>179</v>
      </c>
      <c r="C719">
        <v>1984</v>
      </c>
      <c r="D719">
        <v>4</v>
      </c>
      <c r="E719">
        <v>2</v>
      </c>
      <c r="F719">
        <v>35.090000000000003</v>
      </c>
      <c r="J719">
        <v>2011</v>
      </c>
      <c r="K719">
        <v>4</v>
      </c>
      <c r="L719">
        <v>2</v>
      </c>
      <c r="M719">
        <v>0.56065999999999994</v>
      </c>
      <c r="N719">
        <v>89</v>
      </c>
      <c r="O719">
        <v>2.1478000000000002</v>
      </c>
      <c r="P719">
        <f t="shared" si="60"/>
        <v>6.2995505617977517E-3</v>
      </c>
      <c r="Q719" s="136">
        <v>28.703862150784623</v>
      </c>
      <c r="R719">
        <f t="shared" si="61"/>
        <v>1.9288995365327268</v>
      </c>
      <c r="T719">
        <v>6.2995505617977517E-3</v>
      </c>
      <c r="U719">
        <v>2011</v>
      </c>
      <c r="V719">
        <v>0.56065999999999994</v>
      </c>
      <c r="W719">
        <v>1.9288995365327268</v>
      </c>
      <c r="X719">
        <v>0.56065999999999994</v>
      </c>
      <c r="Y719">
        <v>1.9288995365327268</v>
      </c>
    </row>
    <row r="720" spans="1:25" ht="15" x14ac:dyDescent="0.25">
      <c r="A720" t="s">
        <v>143</v>
      </c>
      <c r="B720" t="s">
        <v>179</v>
      </c>
      <c r="C720">
        <v>1984</v>
      </c>
      <c r="D720">
        <v>4</v>
      </c>
      <c r="E720">
        <v>3</v>
      </c>
      <c r="F720">
        <v>45.62</v>
      </c>
      <c r="J720">
        <v>2011</v>
      </c>
      <c r="K720">
        <v>4</v>
      </c>
      <c r="L720">
        <v>3</v>
      </c>
      <c r="M720">
        <v>0.57091500000000006</v>
      </c>
      <c r="N720">
        <v>89</v>
      </c>
      <c r="O720">
        <v>1.8010999999999999</v>
      </c>
      <c r="P720">
        <f t="shared" si="60"/>
        <v>6.4147752808988772E-3</v>
      </c>
      <c r="Q720" s="136">
        <v>29.062981630523076</v>
      </c>
      <c r="R720">
        <f t="shared" si="61"/>
        <v>1.9530323655711508</v>
      </c>
      <c r="T720">
        <v>6.4147752808988772E-3</v>
      </c>
      <c r="U720">
        <v>2011</v>
      </c>
      <c r="V720">
        <v>0.57091500000000006</v>
      </c>
      <c r="W720">
        <v>1.9530323655711508</v>
      </c>
      <c r="X720">
        <v>0.57091500000000006</v>
      </c>
      <c r="Y720">
        <v>1.9530323655711508</v>
      </c>
    </row>
    <row r="721" spans="1:25" ht="15" x14ac:dyDescent="0.25">
      <c r="A721" t="s">
        <v>143</v>
      </c>
      <c r="B721" t="s">
        <v>179</v>
      </c>
      <c r="C721">
        <v>1984</v>
      </c>
      <c r="D721">
        <v>4</v>
      </c>
      <c r="E721">
        <v>4</v>
      </c>
      <c r="F721">
        <v>48.16</v>
      </c>
      <c r="J721">
        <v>2011</v>
      </c>
      <c r="K721">
        <v>4</v>
      </c>
      <c r="L721">
        <v>4</v>
      </c>
      <c r="M721">
        <v>0.66167500000000001</v>
      </c>
      <c r="N721">
        <v>89</v>
      </c>
      <c r="O721">
        <v>2.1518000000000002</v>
      </c>
      <c r="P721">
        <f t="shared" si="60"/>
        <v>7.4345505617977531E-3</v>
      </c>
      <c r="Q721" s="136">
        <v>27.453935443846156</v>
      </c>
      <c r="R721">
        <f t="shared" si="61"/>
        <v>1.8449044618264618</v>
      </c>
      <c r="T721">
        <v>7.4345505617977531E-3</v>
      </c>
      <c r="U721">
        <v>2011</v>
      </c>
      <c r="V721">
        <v>0.66167500000000001</v>
      </c>
      <c r="W721">
        <v>1.8449044618264618</v>
      </c>
      <c r="X721">
        <v>0.66167500000000001</v>
      </c>
      <c r="Y721">
        <v>1.8449044618264618</v>
      </c>
    </row>
    <row r="722" spans="1:25" ht="15" x14ac:dyDescent="0.25">
      <c r="A722" t="s">
        <v>143</v>
      </c>
      <c r="B722" t="s">
        <v>179</v>
      </c>
      <c r="C722">
        <v>1984</v>
      </c>
      <c r="D722">
        <v>4</v>
      </c>
      <c r="E722">
        <v>5</v>
      </c>
      <c r="F722">
        <v>47.55</v>
      </c>
      <c r="J722">
        <v>2011</v>
      </c>
      <c r="K722">
        <v>4</v>
      </c>
      <c r="L722">
        <v>5</v>
      </c>
      <c r="M722">
        <v>0.69813499999999995</v>
      </c>
      <c r="N722">
        <v>89</v>
      </c>
      <c r="O722">
        <v>2.2393000000000001</v>
      </c>
      <c r="P722">
        <f t="shared" si="60"/>
        <v>7.8442134831460675E-3</v>
      </c>
      <c r="Q722" s="136">
        <v>33.331150865353841</v>
      </c>
      <c r="R722">
        <f t="shared" si="61"/>
        <v>2.2398533381517782</v>
      </c>
      <c r="T722">
        <v>7.8442134831460675E-3</v>
      </c>
      <c r="U722">
        <v>2011</v>
      </c>
      <c r="V722">
        <v>0.69813499999999995</v>
      </c>
      <c r="W722">
        <v>2.2398533381517782</v>
      </c>
      <c r="X722">
        <v>0.69813499999999995</v>
      </c>
      <c r="Y722">
        <v>2.2398533381517782</v>
      </c>
    </row>
    <row r="723" spans="1:25" ht="15" x14ac:dyDescent="0.25">
      <c r="A723" t="s">
        <v>143</v>
      </c>
      <c r="B723" t="s">
        <v>179</v>
      </c>
      <c r="C723">
        <v>1984</v>
      </c>
      <c r="D723">
        <v>4</v>
      </c>
      <c r="E723">
        <v>6</v>
      </c>
      <c r="F723">
        <v>40.29</v>
      </c>
      <c r="J723">
        <v>2011</v>
      </c>
      <c r="K723">
        <v>4</v>
      </c>
      <c r="L723">
        <v>6</v>
      </c>
      <c r="M723">
        <v>0.77479500000000001</v>
      </c>
      <c r="N723">
        <v>89</v>
      </c>
      <c r="O723">
        <v>2.8012000000000001</v>
      </c>
      <c r="P723">
        <f t="shared" si="60"/>
        <v>8.7055617977528088E-3</v>
      </c>
      <c r="Q723" s="136">
        <v>28.414221101411545</v>
      </c>
      <c r="R723">
        <f t="shared" si="61"/>
        <v>1.9094356580148559</v>
      </c>
      <c r="T723">
        <v>8.7055617977528088E-3</v>
      </c>
      <c r="U723">
        <v>2011</v>
      </c>
      <c r="V723">
        <v>0.77479500000000001</v>
      </c>
      <c r="W723">
        <v>1.9094356580148559</v>
      </c>
      <c r="X723">
        <v>0.77479500000000001</v>
      </c>
      <c r="Y723">
        <v>1.9094356580148559</v>
      </c>
    </row>
    <row r="724" spans="1:25" ht="15" x14ac:dyDescent="0.25">
      <c r="A724" t="s">
        <v>143</v>
      </c>
      <c r="B724" t="s">
        <v>179</v>
      </c>
      <c r="C724">
        <v>1984</v>
      </c>
      <c r="D724">
        <v>4</v>
      </c>
      <c r="E724">
        <v>7</v>
      </c>
      <c r="F724">
        <v>36.9</v>
      </c>
      <c r="J724">
        <v>2011</v>
      </c>
      <c r="K724">
        <v>4</v>
      </c>
      <c r="L724">
        <v>7</v>
      </c>
      <c r="M724">
        <v>0.81976000000000004</v>
      </c>
      <c r="N724">
        <v>89</v>
      </c>
      <c r="O724">
        <v>3.0190000000000001</v>
      </c>
      <c r="P724">
        <f t="shared" si="60"/>
        <v>9.2107865168539332E-3</v>
      </c>
      <c r="Q724" s="136">
        <v>41.240431801038469</v>
      </c>
      <c r="R724">
        <f t="shared" si="61"/>
        <v>2.7713570170297852</v>
      </c>
      <c r="T724">
        <v>9.2107865168539332E-3</v>
      </c>
      <c r="U724">
        <v>2011</v>
      </c>
      <c r="V724">
        <v>0.81976000000000004</v>
      </c>
      <c r="W724">
        <v>2.7713570170297852</v>
      </c>
      <c r="X724">
        <v>0.81976000000000004</v>
      </c>
      <c r="Y724">
        <v>2.7713570170297852</v>
      </c>
    </row>
    <row r="725" spans="1:25" ht="15" x14ac:dyDescent="0.25">
      <c r="A725" t="s">
        <v>143</v>
      </c>
      <c r="B725" t="s">
        <v>179</v>
      </c>
      <c r="C725">
        <v>1984</v>
      </c>
      <c r="D725">
        <v>4</v>
      </c>
      <c r="E725">
        <v>8</v>
      </c>
      <c r="F725">
        <v>36.54</v>
      </c>
      <c r="J725">
        <v>2011</v>
      </c>
      <c r="K725">
        <v>4</v>
      </c>
      <c r="L725">
        <v>8</v>
      </c>
      <c r="M725">
        <v>0.71014999999999995</v>
      </c>
      <c r="N725">
        <v>89</v>
      </c>
      <c r="O725">
        <v>2.4653999999999998</v>
      </c>
      <c r="P725">
        <f t="shared" si="60"/>
        <v>7.9792134831460672E-3</v>
      </c>
      <c r="Q725" s="136">
        <v>44.576609445415393</v>
      </c>
      <c r="R725">
        <f t="shared" si="61"/>
        <v>2.9955481547319147</v>
      </c>
      <c r="T725">
        <v>7.9792134831460672E-3</v>
      </c>
      <c r="U725">
        <v>2011</v>
      </c>
      <c r="V725">
        <v>0.71014999999999995</v>
      </c>
      <c r="W725">
        <v>2.9955481547319147</v>
      </c>
      <c r="X725">
        <v>0.71014999999999995</v>
      </c>
      <c r="Y725">
        <v>2.9955481547319147</v>
      </c>
    </row>
    <row r="726" spans="1:25" ht="15" x14ac:dyDescent="0.25">
      <c r="A726" t="s">
        <v>143</v>
      </c>
      <c r="B726" t="s">
        <v>179</v>
      </c>
      <c r="C726">
        <v>1984</v>
      </c>
      <c r="D726">
        <v>4</v>
      </c>
      <c r="E726">
        <v>9</v>
      </c>
      <c r="F726">
        <v>48.52</v>
      </c>
      <c r="J726">
        <v>2011</v>
      </c>
      <c r="K726">
        <v>4</v>
      </c>
      <c r="L726">
        <v>9</v>
      </c>
      <c r="M726">
        <v>0.76426499999999997</v>
      </c>
      <c r="N726">
        <v>89</v>
      </c>
      <c r="O726">
        <v>2.5505</v>
      </c>
      <c r="P726">
        <f t="shared" si="60"/>
        <v>8.5872471910112356E-3</v>
      </c>
      <c r="Q726" s="136">
        <v>48.666586623853846</v>
      </c>
      <c r="R726">
        <f t="shared" si="61"/>
        <v>3.2703946211229784</v>
      </c>
      <c r="T726">
        <v>8.5872471910112356E-3</v>
      </c>
      <c r="U726">
        <v>2011</v>
      </c>
      <c r="V726">
        <v>0.76426499999999997</v>
      </c>
      <c r="W726">
        <v>3.2703946211229784</v>
      </c>
      <c r="X726">
        <v>0.76426499999999997</v>
      </c>
      <c r="Y726">
        <v>3.2703946211229784</v>
      </c>
    </row>
    <row r="727" spans="1:25" ht="15" x14ac:dyDescent="0.25">
      <c r="A727" t="s">
        <v>143</v>
      </c>
      <c r="B727" t="s">
        <v>179</v>
      </c>
      <c r="C727">
        <v>1984</v>
      </c>
      <c r="D727">
        <v>4</v>
      </c>
      <c r="E727">
        <v>10</v>
      </c>
      <c r="F727">
        <v>40.9</v>
      </c>
      <c r="J727">
        <v>2011</v>
      </c>
      <c r="K727">
        <v>4</v>
      </c>
      <c r="L727">
        <v>10</v>
      </c>
      <c r="M727">
        <v>0.75282000000000004</v>
      </c>
      <c r="N727">
        <v>89</v>
      </c>
      <c r="O727">
        <v>2.3874</v>
      </c>
      <c r="P727">
        <f t="shared" si="60"/>
        <v>8.4586516853932588E-3</v>
      </c>
      <c r="Q727" s="136">
        <v>31.519658493865389</v>
      </c>
      <c r="R727">
        <f t="shared" si="61"/>
        <v>2.1181210507877544</v>
      </c>
      <c r="T727">
        <v>8.4586516853932588E-3</v>
      </c>
      <c r="U727">
        <v>2011</v>
      </c>
      <c r="V727">
        <v>0.75282000000000004</v>
      </c>
      <c r="W727">
        <v>2.1181210507877544</v>
      </c>
      <c r="X727">
        <v>0.75282000000000004</v>
      </c>
      <c r="Y727">
        <v>2.1181210507877544</v>
      </c>
    </row>
    <row r="728" spans="1:25" ht="15" x14ac:dyDescent="0.25">
      <c r="A728" t="s">
        <v>143</v>
      </c>
      <c r="B728" t="s">
        <v>179</v>
      </c>
      <c r="C728">
        <v>1984</v>
      </c>
      <c r="D728">
        <v>4</v>
      </c>
      <c r="E728">
        <v>11</v>
      </c>
      <c r="F728">
        <v>47.79</v>
      </c>
      <c r="J728">
        <v>2011</v>
      </c>
      <c r="K728">
        <v>4</v>
      </c>
      <c r="L728">
        <v>11</v>
      </c>
      <c r="M728">
        <v>0.70825000000000005</v>
      </c>
      <c r="N728">
        <v>89</v>
      </c>
      <c r="O728">
        <v>2.1882999999999999</v>
      </c>
      <c r="P728">
        <f t="shared" si="60"/>
        <v>7.9578651685393263E-3</v>
      </c>
      <c r="Q728" s="136">
        <v>46.236044583553848</v>
      </c>
      <c r="R728">
        <f t="shared" si="61"/>
        <v>3.1070621960148186</v>
      </c>
      <c r="T728">
        <v>7.9578651685393263E-3</v>
      </c>
      <c r="U728">
        <v>2011</v>
      </c>
      <c r="V728">
        <v>0.70825000000000005</v>
      </c>
      <c r="W728">
        <v>3.1070621960148186</v>
      </c>
      <c r="X728">
        <v>0.70825000000000005</v>
      </c>
      <c r="Y728">
        <v>3.1070621960148186</v>
      </c>
    </row>
    <row r="729" spans="1:25" ht="15" x14ac:dyDescent="0.25">
      <c r="A729" t="s">
        <v>143</v>
      </c>
      <c r="B729" t="s">
        <v>179</v>
      </c>
      <c r="C729">
        <v>1984</v>
      </c>
      <c r="D729">
        <v>4</v>
      </c>
      <c r="E729">
        <v>12</v>
      </c>
      <c r="F729">
        <v>43.8</v>
      </c>
      <c r="J729">
        <v>2011</v>
      </c>
      <c r="K729">
        <v>4</v>
      </c>
      <c r="L729">
        <v>12</v>
      </c>
      <c r="M729">
        <v>0.74002999999999997</v>
      </c>
      <c r="N729">
        <v>89</v>
      </c>
      <c r="O729">
        <v>2.1444999999999999</v>
      </c>
      <c r="P729">
        <f t="shared" si="60"/>
        <v>8.314943820224718E-3</v>
      </c>
      <c r="Q729" s="136">
        <v>40.512284424276928</v>
      </c>
      <c r="R729">
        <f t="shared" si="61"/>
        <v>2.7224255133114097</v>
      </c>
      <c r="T729">
        <v>8.314943820224718E-3</v>
      </c>
      <c r="U729">
        <v>2011</v>
      </c>
      <c r="V729">
        <v>0.74002999999999997</v>
      </c>
      <c r="W729">
        <v>2.7224255133114097</v>
      </c>
      <c r="X729">
        <v>0.74002999999999997</v>
      </c>
      <c r="Y729">
        <v>2.7224255133114097</v>
      </c>
    </row>
    <row r="730" spans="1:25" ht="15" x14ac:dyDescent="0.25">
      <c r="A730" t="s">
        <v>143</v>
      </c>
      <c r="B730" t="s">
        <v>179</v>
      </c>
      <c r="C730">
        <v>1984</v>
      </c>
      <c r="D730">
        <v>4</v>
      </c>
      <c r="E730">
        <v>13</v>
      </c>
      <c r="F730">
        <v>33.270000000000003</v>
      </c>
      <c r="J730">
        <v>2011</v>
      </c>
      <c r="K730">
        <v>4</v>
      </c>
      <c r="L730">
        <v>13</v>
      </c>
      <c r="M730">
        <v>0.79464500000000005</v>
      </c>
      <c r="N730">
        <v>89</v>
      </c>
      <c r="O730">
        <v>2.7976000000000001</v>
      </c>
      <c r="P730">
        <f t="shared" si="60"/>
        <v>8.9285955056179773E-3</v>
      </c>
      <c r="Q730" s="136">
        <v>33.242085299838465</v>
      </c>
      <c r="R730">
        <f t="shared" si="61"/>
        <v>2.2338681321491451</v>
      </c>
      <c r="T730">
        <v>8.9285955056179773E-3</v>
      </c>
      <c r="U730">
        <v>2011</v>
      </c>
      <c r="V730">
        <v>0.79464500000000005</v>
      </c>
      <c r="W730">
        <v>2.2338681321491451</v>
      </c>
      <c r="X730">
        <v>0.79464500000000005</v>
      </c>
      <c r="Y730">
        <v>2.2338681321491451</v>
      </c>
    </row>
    <row r="731" spans="1:25" ht="15" x14ac:dyDescent="0.25">
      <c r="A731" t="s">
        <v>143</v>
      </c>
      <c r="B731" t="s">
        <v>179</v>
      </c>
      <c r="C731">
        <v>1984</v>
      </c>
      <c r="D731">
        <v>4</v>
      </c>
      <c r="E731">
        <v>14</v>
      </c>
      <c r="F731">
        <v>46.46</v>
      </c>
      <c r="J731">
        <v>2011</v>
      </c>
      <c r="K731">
        <v>4</v>
      </c>
      <c r="L731">
        <v>14</v>
      </c>
      <c r="M731">
        <v>0.75744999999999996</v>
      </c>
      <c r="N731">
        <v>89</v>
      </c>
      <c r="O731">
        <v>2.3416000000000001</v>
      </c>
      <c r="P731">
        <f t="shared" si="60"/>
        <v>8.510674157303371E-3</v>
      </c>
      <c r="Q731" s="136">
        <v>46.058375402134622</v>
      </c>
      <c r="R731">
        <f t="shared" si="61"/>
        <v>3.095122827023447</v>
      </c>
      <c r="T731">
        <v>8.510674157303371E-3</v>
      </c>
      <c r="U731">
        <v>2011</v>
      </c>
      <c r="V731">
        <v>0.75744999999999996</v>
      </c>
      <c r="W731">
        <v>3.095122827023447</v>
      </c>
      <c r="X731">
        <v>0.75744999999999996</v>
      </c>
      <c r="Y731">
        <v>3.095122827023447</v>
      </c>
    </row>
    <row r="732" spans="1:25" ht="15" x14ac:dyDescent="0.25">
      <c r="A732" t="s">
        <v>143</v>
      </c>
      <c r="B732" t="s">
        <v>179</v>
      </c>
      <c r="C732">
        <v>1985</v>
      </c>
      <c r="D732">
        <v>1</v>
      </c>
      <c r="E732">
        <v>1</v>
      </c>
      <c r="F732">
        <v>20.57</v>
      </c>
      <c r="J732">
        <v>2012</v>
      </c>
      <c r="K732">
        <v>1</v>
      </c>
      <c r="L732">
        <v>1</v>
      </c>
      <c r="M732">
        <v>0.38144</v>
      </c>
      <c r="N732">
        <v>90</v>
      </c>
      <c r="O732">
        <v>2.0127999999999999</v>
      </c>
      <c r="P732">
        <f t="shared" si="60"/>
        <v>4.2382222222222222E-3</v>
      </c>
      <c r="Q732" s="145">
        <v>23.958224769599997</v>
      </c>
      <c r="R732">
        <f t="shared" si="61"/>
        <v>1.6099927045171201</v>
      </c>
      <c r="T732">
        <v>4.2382222222222222E-3</v>
      </c>
      <c r="U732">
        <v>2012</v>
      </c>
      <c r="V732">
        <v>0.38144</v>
      </c>
      <c r="W732">
        <v>1.6099927045171201</v>
      </c>
      <c r="X732">
        <v>0.38144</v>
      </c>
      <c r="Y732">
        <v>1.6099927045171201</v>
      </c>
    </row>
    <row r="733" spans="1:25" ht="15" x14ac:dyDescent="0.25">
      <c r="A733" t="s">
        <v>143</v>
      </c>
      <c r="B733" t="s">
        <v>179</v>
      </c>
      <c r="C733">
        <v>1985</v>
      </c>
      <c r="D733">
        <v>1</v>
      </c>
      <c r="E733">
        <v>2</v>
      </c>
      <c r="F733">
        <v>19.84</v>
      </c>
      <c r="J733">
        <v>2012</v>
      </c>
      <c r="K733">
        <v>1</v>
      </c>
      <c r="L733">
        <v>2</v>
      </c>
      <c r="M733">
        <v>0.28190000000000004</v>
      </c>
      <c r="N733">
        <v>90</v>
      </c>
      <c r="O733">
        <v>1.9462999999999999</v>
      </c>
      <c r="P733">
        <f t="shared" si="60"/>
        <v>3.1322222222222229E-3</v>
      </c>
      <c r="Q733" s="145">
        <v>18.545333760778846</v>
      </c>
      <c r="R733">
        <f t="shared" si="61"/>
        <v>1.2462464287243387</v>
      </c>
      <c r="T733">
        <v>3.1322222222222229E-3</v>
      </c>
      <c r="U733">
        <v>2012</v>
      </c>
      <c r="V733">
        <v>0.28190000000000004</v>
      </c>
      <c r="W733">
        <v>1.2462464287243387</v>
      </c>
      <c r="X733">
        <v>0.28190000000000004</v>
      </c>
      <c r="Y733">
        <v>1.2462464287243387</v>
      </c>
    </row>
    <row r="734" spans="1:25" ht="15" x14ac:dyDescent="0.25">
      <c r="A734" t="s">
        <v>143</v>
      </c>
      <c r="B734" t="s">
        <v>179</v>
      </c>
      <c r="C734">
        <v>1985</v>
      </c>
      <c r="D734">
        <v>1</v>
      </c>
      <c r="E734">
        <v>3</v>
      </c>
      <c r="F734">
        <v>28.56</v>
      </c>
      <c r="J734">
        <v>2012</v>
      </c>
      <c r="K734">
        <v>1</v>
      </c>
      <c r="L734">
        <v>3</v>
      </c>
      <c r="M734">
        <v>0.40717499999999995</v>
      </c>
      <c r="N734">
        <v>90</v>
      </c>
      <c r="O734">
        <v>1.8887</v>
      </c>
      <c r="P734">
        <f t="shared" si="60"/>
        <v>4.5241666666666659E-3</v>
      </c>
      <c r="Q734" s="145">
        <v>37.446629299199998</v>
      </c>
      <c r="R734">
        <f t="shared" si="61"/>
        <v>2.5164134889062399</v>
      </c>
      <c r="T734">
        <v>4.5241666666666659E-3</v>
      </c>
      <c r="U734">
        <v>2012</v>
      </c>
      <c r="V734">
        <v>0.40717499999999995</v>
      </c>
      <c r="W734">
        <v>2.5164134889062399</v>
      </c>
      <c r="X734">
        <v>0.40717499999999995</v>
      </c>
      <c r="Y734">
        <v>2.5164134889062399</v>
      </c>
    </row>
    <row r="735" spans="1:25" ht="15" x14ac:dyDescent="0.25">
      <c r="A735" t="s">
        <v>143</v>
      </c>
      <c r="B735" t="s">
        <v>179</v>
      </c>
      <c r="C735">
        <v>1985</v>
      </c>
      <c r="D735">
        <v>1</v>
      </c>
      <c r="E735">
        <v>4</v>
      </c>
      <c r="F735">
        <v>32.549999999999997</v>
      </c>
      <c r="J735">
        <v>2012</v>
      </c>
      <c r="K735">
        <v>1</v>
      </c>
      <c r="L735">
        <v>4</v>
      </c>
      <c r="M735">
        <v>0.50058500000000006</v>
      </c>
      <c r="N735">
        <v>90</v>
      </c>
      <c r="O735">
        <v>1.72</v>
      </c>
      <c r="P735">
        <f t="shared" si="60"/>
        <v>5.5620555555555562E-3</v>
      </c>
      <c r="Q735" s="145">
        <v>43.08296167356923</v>
      </c>
      <c r="R735">
        <f t="shared" si="61"/>
        <v>2.8951750244638523</v>
      </c>
      <c r="T735">
        <v>5.5620555555555562E-3</v>
      </c>
      <c r="U735">
        <v>2012</v>
      </c>
      <c r="V735">
        <v>0.50058500000000006</v>
      </c>
      <c r="W735">
        <v>2.8951750244638523</v>
      </c>
      <c r="X735">
        <v>0.50058500000000006</v>
      </c>
      <c r="Y735">
        <v>2.8951750244638523</v>
      </c>
    </row>
    <row r="736" spans="1:25" ht="15" x14ac:dyDescent="0.25">
      <c r="A736" t="s">
        <v>143</v>
      </c>
      <c r="B736" t="s">
        <v>179</v>
      </c>
      <c r="C736">
        <v>1985</v>
      </c>
      <c r="D736">
        <v>1</v>
      </c>
      <c r="E736">
        <v>5</v>
      </c>
      <c r="F736">
        <v>37.51</v>
      </c>
      <c r="J736">
        <v>2012</v>
      </c>
      <c r="K736">
        <v>1</v>
      </c>
      <c r="L736">
        <v>5</v>
      </c>
      <c r="M736">
        <v>0.54360999999999993</v>
      </c>
      <c r="N736">
        <v>90</v>
      </c>
      <c r="O736">
        <v>1.9118999999999999</v>
      </c>
      <c r="P736">
        <f t="shared" si="60"/>
        <v>6.0401111111111107E-3</v>
      </c>
      <c r="Q736" s="145">
        <v>54.32236234558269</v>
      </c>
      <c r="R736">
        <f t="shared" si="61"/>
        <v>3.6504627496231574</v>
      </c>
      <c r="T736">
        <v>6.0401111111111107E-3</v>
      </c>
      <c r="U736">
        <v>2012</v>
      </c>
      <c r="V736">
        <v>0.54360999999999993</v>
      </c>
      <c r="W736">
        <v>3.6504627496231574</v>
      </c>
      <c r="X736">
        <v>0.54360999999999993</v>
      </c>
      <c r="Y736">
        <v>3.6504627496231574</v>
      </c>
    </row>
    <row r="737" spans="1:25" ht="15" x14ac:dyDescent="0.25">
      <c r="A737" t="s">
        <v>143</v>
      </c>
      <c r="B737" t="s">
        <v>179</v>
      </c>
      <c r="C737">
        <v>1985</v>
      </c>
      <c r="D737">
        <v>1</v>
      </c>
      <c r="E737">
        <v>6</v>
      </c>
      <c r="F737">
        <v>36.659999999999997</v>
      </c>
      <c r="J737">
        <v>2012</v>
      </c>
      <c r="K737">
        <v>1</v>
      </c>
      <c r="L737">
        <v>6</v>
      </c>
      <c r="M737">
        <v>0.51564500000000002</v>
      </c>
      <c r="N737">
        <v>90</v>
      </c>
      <c r="O737">
        <v>1.9045000000000001</v>
      </c>
      <c r="P737">
        <f t="shared" si="60"/>
        <v>5.7293888888888889E-3</v>
      </c>
      <c r="Q737" s="145">
        <v>57.853465614069229</v>
      </c>
      <c r="R737">
        <f t="shared" si="61"/>
        <v>3.8877528892654523</v>
      </c>
      <c r="T737">
        <v>5.7293888888888889E-3</v>
      </c>
      <c r="U737">
        <v>2012</v>
      </c>
      <c r="V737">
        <v>0.51564500000000002</v>
      </c>
      <c r="W737">
        <v>3.8877528892654523</v>
      </c>
      <c r="X737">
        <v>0.51564500000000002</v>
      </c>
      <c r="Y737">
        <v>3.8877528892654523</v>
      </c>
    </row>
    <row r="738" spans="1:25" ht="15" x14ac:dyDescent="0.25">
      <c r="A738" t="s">
        <v>143</v>
      </c>
      <c r="B738" t="s">
        <v>179</v>
      </c>
      <c r="C738">
        <v>1985</v>
      </c>
      <c r="D738">
        <v>1</v>
      </c>
      <c r="E738">
        <v>7</v>
      </c>
      <c r="F738">
        <v>32.549999999999997</v>
      </c>
      <c r="J738">
        <v>2012</v>
      </c>
      <c r="K738">
        <v>1</v>
      </c>
      <c r="L738">
        <v>7</v>
      </c>
      <c r="M738">
        <v>0.597275</v>
      </c>
      <c r="N738">
        <v>90</v>
      </c>
      <c r="O738">
        <v>1.9870000000000001</v>
      </c>
      <c r="P738">
        <f t="shared" si="60"/>
        <v>6.6363888888888887E-3</v>
      </c>
      <c r="Q738" s="145">
        <v>63.222782377932681</v>
      </c>
      <c r="R738">
        <f t="shared" si="61"/>
        <v>4.248570975797076</v>
      </c>
      <c r="T738">
        <v>6.6363888888888887E-3</v>
      </c>
      <c r="U738">
        <v>2012</v>
      </c>
      <c r="V738">
        <v>0.597275</v>
      </c>
      <c r="W738">
        <v>4.248570975797076</v>
      </c>
      <c r="X738">
        <v>0.597275</v>
      </c>
      <c r="Y738">
        <v>4.248570975797076</v>
      </c>
    </row>
    <row r="739" spans="1:25" ht="15" x14ac:dyDescent="0.25">
      <c r="A739" t="s">
        <v>143</v>
      </c>
      <c r="B739" t="s">
        <v>179</v>
      </c>
      <c r="C739">
        <v>1985</v>
      </c>
      <c r="D739">
        <v>1</v>
      </c>
      <c r="E739">
        <v>8</v>
      </c>
      <c r="F739">
        <v>29.4</v>
      </c>
      <c r="J739">
        <v>2012</v>
      </c>
      <c r="K739">
        <v>1</v>
      </c>
      <c r="L739">
        <v>8</v>
      </c>
      <c r="M739">
        <v>0.49373500000000003</v>
      </c>
      <c r="N739">
        <v>90</v>
      </c>
      <c r="O739">
        <v>2.0194000000000001</v>
      </c>
      <c r="P739">
        <f t="shared" si="60"/>
        <v>5.4859444444444452E-3</v>
      </c>
      <c r="Q739" s="145">
        <v>50.383580871651915</v>
      </c>
      <c r="R739">
        <f t="shared" si="61"/>
        <v>3.3857766345750089</v>
      </c>
      <c r="T739">
        <v>5.4859444444444452E-3</v>
      </c>
      <c r="U739">
        <v>2012</v>
      </c>
      <c r="V739">
        <v>0.49373500000000003</v>
      </c>
      <c r="W739">
        <v>3.3857766345750089</v>
      </c>
      <c r="X739">
        <v>0.49373500000000003</v>
      </c>
      <c r="Y739">
        <v>3.3857766345750089</v>
      </c>
    </row>
    <row r="740" spans="1:25" ht="15" x14ac:dyDescent="0.25">
      <c r="A740" t="s">
        <v>143</v>
      </c>
      <c r="B740" t="s">
        <v>179</v>
      </c>
      <c r="C740">
        <v>1985</v>
      </c>
      <c r="D740">
        <v>1</v>
      </c>
      <c r="E740">
        <v>9</v>
      </c>
      <c r="F740">
        <v>35.450000000000003</v>
      </c>
      <c r="J740">
        <v>2012</v>
      </c>
      <c r="K740">
        <v>1</v>
      </c>
      <c r="L740">
        <v>9</v>
      </c>
      <c r="M740">
        <v>0.58462499999999995</v>
      </c>
      <c r="N740">
        <v>90</v>
      </c>
      <c r="O740">
        <v>1.8978999999999999</v>
      </c>
      <c r="P740">
        <f t="shared" si="60"/>
        <v>6.4958333333333326E-3</v>
      </c>
      <c r="Q740" s="145">
        <v>49.443157843200005</v>
      </c>
      <c r="R740">
        <f t="shared" si="61"/>
        <v>3.3225802070630408</v>
      </c>
      <c r="T740">
        <v>6.4958333333333326E-3</v>
      </c>
      <c r="U740">
        <v>2012</v>
      </c>
      <c r="V740">
        <v>0.58462499999999995</v>
      </c>
      <c r="W740">
        <v>3.3225802070630408</v>
      </c>
      <c r="X740">
        <v>0.58462499999999995</v>
      </c>
      <c r="Y740">
        <v>3.3225802070630408</v>
      </c>
    </row>
    <row r="741" spans="1:25" ht="15" x14ac:dyDescent="0.25">
      <c r="A741" t="s">
        <v>143</v>
      </c>
      <c r="B741" t="s">
        <v>179</v>
      </c>
      <c r="C741">
        <v>1985</v>
      </c>
      <c r="D741">
        <v>1</v>
      </c>
      <c r="E741">
        <v>10</v>
      </c>
      <c r="F741">
        <v>36.54</v>
      </c>
      <c r="J741">
        <v>2012</v>
      </c>
      <c r="K741">
        <v>1</v>
      </c>
      <c r="L741">
        <v>10</v>
      </c>
      <c r="M741">
        <v>0.5728899999999999</v>
      </c>
      <c r="N741">
        <v>90</v>
      </c>
      <c r="O741">
        <v>1.8520000000000001</v>
      </c>
      <c r="P741">
        <f t="shared" si="60"/>
        <v>6.3654444444444435E-3</v>
      </c>
      <c r="Q741" s="145">
        <v>49.199390822492312</v>
      </c>
      <c r="R741">
        <f t="shared" si="61"/>
        <v>3.3061990632714839</v>
      </c>
      <c r="T741">
        <v>6.3654444444444435E-3</v>
      </c>
      <c r="U741">
        <v>2012</v>
      </c>
      <c r="V741">
        <v>0.5728899999999999</v>
      </c>
      <c r="W741">
        <v>3.3061990632714839</v>
      </c>
      <c r="X741">
        <v>0.5728899999999999</v>
      </c>
      <c r="Y741">
        <v>3.3061990632714839</v>
      </c>
    </row>
    <row r="742" spans="1:25" ht="15" x14ac:dyDescent="0.25">
      <c r="A742" t="s">
        <v>143</v>
      </c>
      <c r="B742" t="s">
        <v>179</v>
      </c>
      <c r="C742">
        <v>1985</v>
      </c>
      <c r="D742">
        <v>1</v>
      </c>
      <c r="E742">
        <v>11</v>
      </c>
      <c r="F742">
        <v>35.94</v>
      </c>
      <c r="J742">
        <v>2012</v>
      </c>
      <c r="K742">
        <v>1</v>
      </c>
      <c r="L742">
        <v>11</v>
      </c>
      <c r="M742">
        <v>0.47093000000000002</v>
      </c>
      <c r="N742">
        <v>90</v>
      </c>
      <c r="O742">
        <v>1.9345000000000001</v>
      </c>
      <c r="P742">
        <f t="shared" si="60"/>
        <v>5.2325555555555554E-3</v>
      </c>
      <c r="Q742" s="145">
        <v>62.948093549867316</v>
      </c>
      <c r="R742">
        <f t="shared" si="61"/>
        <v>4.2301118865510841</v>
      </c>
      <c r="T742">
        <v>5.2325555555555554E-3</v>
      </c>
      <c r="U742">
        <v>2012</v>
      </c>
      <c r="V742">
        <v>0.47093000000000002</v>
      </c>
      <c r="W742">
        <v>4.2301118865510841</v>
      </c>
      <c r="X742">
        <v>0.47093000000000002</v>
      </c>
      <c r="Y742">
        <v>4.2301118865510841</v>
      </c>
    </row>
    <row r="743" spans="1:25" ht="15" x14ac:dyDescent="0.25">
      <c r="A743" t="s">
        <v>143</v>
      </c>
      <c r="B743" t="s">
        <v>179</v>
      </c>
      <c r="C743">
        <v>1985</v>
      </c>
      <c r="D743">
        <v>1</v>
      </c>
      <c r="E743">
        <v>12</v>
      </c>
      <c r="F743">
        <v>37.630000000000003</v>
      </c>
      <c r="J743">
        <v>2012</v>
      </c>
      <c r="K743">
        <v>1</v>
      </c>
      <c r="L743">
        <v>12</v>
      </c>
      <c r="M743">
        <v>0.48921500000000001</v>
      </c>
      <c r="N743">
        <v>90</v>
      </c>
      <c r="O743">
        <v>2.0562999999999998</v>
      </c>
      <c r="P743">
        <f t="shared" si="60"/>
        <v>5.435722222222222E-3</v>
      </c>
      <c r="Q743" s="145">
        <v>62.229600947630765</v>
      </c>
      <c r="R743">
        <f t="shared" si="61"/>
        <v>4.1818291836807875</v>
      </c>
      <c r="T743">
        <v>5.435722222222222E-3</v>
      </c>
      <c r="U743">
        <v>2012</v>
      </c>
      <c r="V743">
        <v>0.48921500000000001</v>
      </c>
      <c r="W743">
        <v>4.1818291836807875</v>
      </c>
      <c r="X743">
        <v>0.48921500000000001</v>
      </c>
      <c r="Y743">
        <v>4.1818291836807875</v>
      </c>
    </row>
    <row r="744" spans="1:25" ht="15" x14ac:dyDescent="0.25">
      <c r="A744" t="s">
        <v>143</v>
      </c>
      <c r="B744" t="s">
        <v>179</v>
      </c>
      <c r="C744">
        <v>1985</v>
      </c>
      <c r="D744">
        <v>1</v>
      </c>
      <c r="E744">
        <v>13</v>
      </c>
      <c r="F744">
        <v>34.729999999999997</v>
      </c>
      <c r="J744">
        <v>2012</v>
      </c>
      <c r="K744">
        <v>1</v>
      </c>
      <c r="L744">
        <v>13</v>
      </c>
      <c r="M744">
        <v>0.74801499999999999</v>
      </c>
      <c r="N744">
        <v>90</v>
      </c>
      <c r="O744">
        <v>1.9452</v>
      </c>
      <c r="P744">
        <f t="shared" si="60"/>
        <v>8.3112777777777768E-3</v>
      </c>
      <c r="Q744" s="145">
        <v>61.335117252242298</v>
      </c>
      <c r="R744">
        <f t="shared" si="61"/>
        <v>4.1217198793506835</v>
      </c>
      <c r="T744">
        <v>8.3112777777777768E-3</v>
      </c>
      <c r="U744">
        <v>2012</v>
      </c>
      <c r="V744">
        <v>0.74801499999999999</v>
      </c>
      <c r="W744">
        <v>4.1217198793506835</v>
      </c>
      <c r="X744">
        <v>0.74801499999999999</v>
      </c>
      <c r="Y744">
        <v>4.1217198793506835</v>
      </c>
    </row>
    <row r="745" spans="1:25" ht="15" x14ac:dyDescent="0.25">
      <c r="A745" t="s">
        <v>143</v>
      </c>
      <c r="B745" t="s">
        <v>179</v>
      </c>
      <c r="C745">
        <v>1985</v>
      </c>
      <c r="D745">
        <v>1</v>
      </c>
      <c r="E745">
        <v>14</v>
      </c>
      <c r="F745">
        <v>32.06</v>
      </c>
      <c r="J745">
        <v>2012</v>
      </c>
      <c r="K745">
        <v>1</v>
      </c>
      <c r="L745">
        <v>14</v>
      </c>
      <c r="M745">
        <v>0.54962500000000003</v>
      </c>
      <c r="N745">
        <v>90</v>
      </c>
      <c r="O745">
        <v>1.7052</v>
      </c>
      <c r="P745">
        <f t="shared" si="60"/>
        <v>6.1069444444444444E-3</v>
      </c>
      <c r="Q745" s="145">
        <v>52.850858775126923</v>
      </c>
      <c r="R745">
        <f t="shared" si="61"/>
        <v>3.5515777096885297</v>
      </c>
      <c r="T745">
        <v>6.1069444444444444E-3</v>
      </c>
      <c r="U745">
        <v>2012</v>
      </c>
      <c r="V745">
        <v>0.54962500000000003</v>
      </c>
      <c r="W745">
        <v>3.5515777096885297</v>
      </c>
      <c r="X745">
        <v>0.54962500000000003</v>
      </c>
      <c r="Y745">
        <v>3.5515777096885297</v>
      </c>
    </row>
    <row r="746" spans="1:25" ht="15" x14ac:dyDescent="0.25">
      <c r="A746" t="s">
        <v>143</v>
      </c>
      <c r="B746" t="s">
        <v>179</v>
      </c>
      <c r="C746">
        <v>1985</v>
      </c>
      <c r="D746">
        <v>2</v>
      </c>
      <c r="E746">
        <v>1</v>
      </c>
      <c r="F746">
        <v>19.600000000000001</v>
      </c>
      <c r="J746">
        <v>2012</v>
      </c>
      <c r="K746">
        <v>2</v>
      </c>
      <c r="L746">
        <v>1</v>
      </c>
      <c r="M746">
        <v>0.39513500000000001</v>
      </c>
      <c r="N746">
        <v>90</v>
      </c>
      <c r="O746">
        <v>1.8323</v>
      </c>
      <c r="P746">
        <f t="shared" si="60"/>
        <v>4.390388888888889E-3</v>
      </c>
      <c r="Q746" s="145">
        <v>22.93991247373269</v>
      </c>
      <c r="R746">
        <f t="shared" si="61"/>
        <v>1.5415621182348369</v>
      </c>
      <c r="T746">
        <v>4.390388888888889E-3</v>
      </c>
      <c r="U746">
        <v>2012</v>
      </c>
      <c r="V746">
        <v>0.39513500000000001</v>
      </c>
      <c r="W746">
        <v>1.5415621182348369</v>
      </c>
      <c r="X746">
        <v>0.39513500000000001</v>
      </c>
      <c r="Y746">
        <v>1.5415621182348369</v>
      </c>
    </row>
    <row r="747" spans="1:25" ht="15" x14ac:dyDescent="0.25">
      <c r="A747" t="s">
        <v>143</v>
      </c>
      <c r="B747" t="s">
        <v>179</v>
      </c>
      <c r="C747">
        <v>1985</v>
      </c>
      <c r="D747">
        <v>2</v>
      </c>
      <c r="E747">
        <v>2</v>
      </c>
      <c r="F747">
        <v>20.81</v>
      </c>
      <c r="J747">
        <v>2012</v>
      </c>
      <c r="K747">
        <v>2</v>
      </c>
      <c r="L747">
        <v>2</v>
      </c>
      <c r="M747">
        <v>0.342775</v>
      </c>
      <c r="N747">
        <v>90</v>
      </c>
      <c r="O747">
        <v>1.8625</v>
      </c>
      <c r="P747">
        <f t="shared" si="60"/>
        <v>3.8086111111111111E-3</v>
      </c>
      <c r="Q747" s="145">
        <v>28.508737509830773</v>
      </c>
      <c r="R747">
        <f t="shared" si="61"/>
        <v>1.9157871606606283</v>
      </c>
      <c r="T747">
        <v>3.8086111111111111E-3</v>
      </c>
      <c r="U747">
        <v>2012</v>
      </c>
      <c r="V747">
        <v>0.342775</v>
      </c>
      <c r="W747">
        <v>1.9157871606606283</v>
      </c>
      <c r="X747">
        <v>0.342775</v>
      </c>
      <c r="Y747">
        <v>1.9157871606606283</v>
      </c>
    </row>
    <row r="748" spans="1:25" ht="15" x14ac:dyDescent="0.25">
      <c r="A748" t="s">
        <v>143</v>
      </c>
      <c r="B748" t="s">
        <v>179</v>
      </c>
      <c r="C748">
        <v>1985</v>
      </c>
      <c r="D748">
        <v>2</v>
      </c>
      <c r="E748">
        <v>3</v>
      </c>
      <c r="F748">
        <v>28.19</v>
      </c>
      <c r="J748">
        <v>2012</v>
      </c>
      <c r="K748">
        <v>2</v>
      </c>
      <c r="L748">
        <v>3</v>
      </c>
      <c r="M748">
        <v>0.44292000000000004</v>
      </c>
      <c r="N748">
        <v>90</v>
      </c>
      <c r="O748">
        <v>1.8488</v>
      </c>
      <c r="P748">
        <f t="shared" si="60"/>
        <v>4.921333333333334E-3</v>
      </c>
      <c r="Q748" s="145">
        <v>31.357424802634611</v>
      </c>
      <c r="R748">
        <f t="shared" si="61"/>
        <v>2.1072189467370457</v>
      </c>
      <c r="T748">
        <v>4.921333333333334E-3</v>
      </c>
      <c r="U748">
        <v>2012</v>
      </c>
      <c r="V748">
        <v>0.44292000000000004</v>
      </c>
      <c r="W748">
        <v>2.1072189467370457</v>
      </c>
      <c r="X748">
        <v>0.44292000000000004</v>
      </c>
      <c r="Y748">
        <v>2.1072189467370457</v>
      </c>
    </row>
    <row r="749" spans="1:25" ht="15" x14ac:dyDescent="0.25">
      <c r="A749" t="s">
        <v>143</v>
      </c>
      <c r="B749" t="s">
        <v>179</v>
      </c>
      <c r="C749">
        <v>1985</v>
      </c>
      <c r="D749">
        <v>2</v>
      </c>
      <c r="E749">
        <v>4</v>
      </c>
      <c r="F749">
        <v>37.15</v>
      </c>
      <c r="J749">
        <v>2012</v>
      </c>
      <c r="K749">
        <v>2</v>
      </c>
      <c r="L749">
        <v>4</v>
      </c>
      <c r="M749">
        <v>0.49944499999999997</v>
      </c>
      <c r="N749">
        <v>90</v>
      </c>
      <c r="O749">
        <v>1.885</v>
      </c>
      <c r="P749">
        <f t="shared" si="60"/>
        <v>5.5493888888888884E-3</v>
      </c>
      <c r="Q749" s="145">
        <v>49.264877225976932</v>
      </c>
      <c r="R749">
        <f t="shared" si="61"/>
        <v>3.3105997495856498</v>
      </c>
      <c r="T749">
        <v>5.5493888888888884E-3</v>
      </c>
      <c r="U749">
        <v>2012</v>
      </c>
      <c r="V749">
        <v>0.49944499999999997</v>
      </c>
      <c r="W749">
        <v>3.3105997495856498</v>
      </c>
      <c r="X749">
        <v>0.49944499999999997</v>
      </c>
      <c r="Y749">
        <v>3.3105997495856498</v>
      </c>
    </row>
    <row r="750" spans="1:25" ht="15" x14ac:dyDescent="0.25">
      <c r="A750" t="s">
        <v>143</v>
      </c>
      <c r="B750" t="s">
        <v>179</v>
      </c>
      <c r="C750">
        <v>1985</v>
      </c>
      <c r="D750">
        <v>2</v>
      </c>
      <c r="E750">
        <v>5</v>
      </c>
      <c r="F750">
        <v>33.76</v>
      </c>
      <c r="J750">
        <v>2012</v>
      </c>
      <c r="K750">
        <v>2</v>
      </c>
      <c r="L750">
        <v>5</v>
      </c>
      <c r="M750">
        <v>0.62990000000000002</v>
      </c>
      <c r="N750">
        <v>90</v>
      </c>
      <c r="O750">
        <v>1.8559000000000001</v>
      </c>
      <c r="P750">
        <f t="shared" si="60"/>
        <v>6.9988888888888887E-3</v>
      </c>
      <c r="Q750" s="145">
        <v>57.011243916634612</v>
      </c>
      <c r="R750">
        <f t="shared" si="61"/>
        <v>3.8311555911978461</v>
      </c>
      <c r="T750">
        <v>6.9988888888888887E-3</v>
      </c>
      <c r="U750">
        <v>2012</v>
      </c>
      <c r="V750">
        <v>0.62990000000000002</v>
      </c>
      <c r="W750">
        <v>3.8311555911978461</v>
      </c>
      <c r="X750">
        <v>0.62990000000000002</v>
      </c>
      <c r="Y750">
        <v>3.8311555911978461</v>
      </c>
    </row>
    <row r="751" spans="1:25" ht="15" x14ac:dyDescent="0.25">
      <c r="A751" t="s">
        <v>143</v>
      </c>
      <c r="B751" t="s">
        <v>179</v>
      </c>
      <c r="C751">
        <v>1985</v>
      </c>
      <c r="D751">
        <v>2</v>
      </c>
      <c r="E751">
        <v>6</v>
      </c>
      <c r="F751">
        <v>30.85</v>
      </c>
      <c r="J751">
        <v>2012</v>
      </c>
      <c r="K751">
        <v>2</v>
      </c>
      <c r="L751">
        <v>6</v>
      </c>
      <c r="M751">
        <v>0.63580499999999995</v>
      </c>
      <c r="N751">
        <v>90</v>
      </c>
      <c r="O751">
        <v>2.1259000000000001</v>
      </c>
      <c r="P751">
        <f t="shared" si="60"/>
        <v>7.0644999999999996E-3</v>
      </c>
      <c r="Q751" s="145">
        <v>60.809099630399999</v>
      </c>
      <c r="R751">
        <f t="shared" si="61"/>
        <v>4.0863714951628802</v>
      </c>
      <c r="T751">
        <v>7.0644999999999996E-3</v>
      </c>
      <c r="U751">
        <v>2012</v>
      </c>
      <c r="V751">
        <v>0.63580499999999995</v>
      </c>
      <c r="W751">
        <v>4.0863714951628802</v>
      </c>
      <c r="X751">
        <v>0.63580499999999995</v>
      </c>
      <c r="Y751">
        <v>4.0863714951628802</v>
      </c>
    </row>
    <row r="752" spans="1:25" ht="15" x14ac:dyDescent="0.25">
      <c r="A752" t="s">
        <v>143</v>
      </c>
      <c r="B752" t="s">
        <v>179</v>
      </c>
      <c r="C752">
        <v>1985</v>
      </c>
      <c r="D752">
        <v>2</v>
      </c>
      <c r="E752">
        <v>7</v>
      </c>
      <c r="F752">
        <v>28.68</v>
      </c>
      <c r="J752">
        <v>2012</v>
      </c>
      <c r="K752">
        <v>2</v>
      </c>
      <c r="L752">
        <v>7</v>
      </c>
      <c r="M752">
        <v>0.75087999999999999</v>
      </c>
      <c r="N752">
        <v>90</v>
      </c>
      <c r="O752">
        <v>2.2103000000000002</v>
      </c>
      <c r="P752">
        <f t="shared" si="60"/>
        <v>8.3431111111111102E-3</v>
      </c>
      <c r="Q752" s="145">
        <v>56.564174145599999</v>
      </c>
      <c r="R752">
        <f t="shared" si="61"/>
        <v>3.8011125025843202</v>
      </c>
      <c r="T752">
        <v>8.3431111111111102E-3</v>
      </c>
      <c r="U752">
        <v>2012</v>
      </c>
      <c r="V752">
        <v>0.75087999999999999</v>
      </c>
      <c r="W752">
        <v>3.8011125025843202</v>
      </c>
      <c r="X752">
        <v>0.75087999999999999</v>
      </c>
      <c r="Y752">
        <v>3.8011125025843202</v>
      </c>
    </row>
    <row r="753" spans="1:25" ht="15" x14ac:dyDescent="0.25">
      <c r="A753" t="s">
        <v>143</v>
      </c>
      <c r="B753" t="s">
        <v>179</v>
      </c>
      <c r="C753">
        <v>1985</v>
      </c>
      <c r="D753">
        <v>2</v>
      </c>
      <c r="E753">
        <v>8</v>
      </c>
      <c r="F753">
        <v>30.73</v>
      </c>
      <c r="J753">
        <v>2012</v>
      </c>
      <c r="K753">
        <v>2</v>
      </c>
      <c r="L753">
        <v>8</v>
      </c>
      <c r="M753">
        <v>0.52961499999999995</v>
      </c>
      <c r="N753">
        <v>90</v>
      </c>
      <c r="O753">
        <v>1.8555999999999999</v>
      </c>
      <c r="P753">
        <f t="shared" si="60"/>
        <v>5.8846111111111104E-3</v>
      </c>
      <c r="Q753" s="145">
        <v>53.387223536751925</v>
      </c>
      <c r="R753">
        <f t="shared" si="61"/>
        <v>3.5876214216697297</v>
      </c>
      <c r="T753">
        <v>5.8846111111111104E-3</v>
      </c>
      <c r="U753">
        <v>2012</v>
      </c>
      <c r="V753">
        <v>0.52961499999999995</v>
      </c>
      <c r="W753">
        <v>3.5876214216697297</v>
      </c>
      <c r="X753">
        <v>0.52961499999999995</v>
      </c>
      <c r="Y753">
        <v>3.5876214216697297</v>
      </c>
    </row>
    <row r="754" spans="1:25" ht="15" x14ac:dyDescent="0.25">
      <c r="A754" t="s">
        <v>143</v>
      </c>
      <c r="B754" t="s">
        <v>179</v>
      </c>
      <c r="C754">
        <v>1985</v>
      </c>
      <c r="D754">
        <v>2</v>
      </c>
      <c r="E754">
        <v>9</v>
      </c>
      <c r="F754">
        <v>31.94</v>
      </c>
      <c r="J754">
        <v>2012</v>
      </c>
      <c r="K754">
        <v>2</v>
      </c>
      <c r="L754">
        <v>9</v>
      </c>
      <c r="M754">
        <v>0.6415249999999999</v>
      </c>
      <c r="N754">
        <v>90</v>
      </c>
      <c r="O754">
        <v>1.8847</v>
      </c>
      <c r="P754">
        <f t="shared" si="60"/>
        <v>7.1280555555555541E-3</v>
      </c>
      <c r="Q754" s="145">
        <v>55.710594576069234</v>
      </c>
      <c r="R754">
        <f t="shared" si="61"/>
        <v>3.7437519555118528</v>
      </c>
      <c r="T754">
        <v>7.1280555555555541E-3</v>
      </c>
      <c r="U754">
        <v>2012</v>
      </c>
      <c r="V754">
        <v>0.6415249999999999</v>
      </c>
      <c r="W754">
        <v>3.7437519555118528</v>
      </c>
      <c r="X754">
        <v>0.6415249999999999</v>
      </c>
      <c r="Y754">
        <v>3.7437519555118528</v>
      </c>
    </row>
    <row r="755" spans="1:25" ht="15" x14ac:dyDescent="0.25">
      <c r="A755" t="s">
        <v>143</v>
      </c>
      <c r="B755" t="s">
        <v>179</v>
      </c>
      <c r="C755">
        <v>1985</v>
      </c>
      <c r="D755">
        <v>2</v>
      </c>
      <c r="E755">
        <v>10</v>
      </c>
      <c r="F755">
        <v>36.54</v>
      </c>
      <c r="J755">
        <v>2012</v>
      </c>
      <c r="K755">
        <v>2</v>
      </c>
      <c r="L755">
        <v>10</v>
      </c>
      <c r="M755">
        <v>0.53936499999999998</v>
      </c>
      <c r="N755">
        <v>90</v>
      </c>
      <c r="O755">
        <v>1.8674999999999999</v>
      </c>
      <c r="P755">
        <f t="shared" si="60"/>
        <v>5.992944444444444E-3</v>
      </c>
      <c r="Q755" s="145">
        <v>57.794587329600013</v>
      </c>
      <c r="R755">
        <f t="shared" si="61"/>
        <v>3.883796268549121</v>
      </c>
      <c r="T755">
        <v>5.992944444444444E-3</v>
      </c>
      <c r="U755">
        <v>2012</v>
      </c>
      <c r="V755">
        <v>0.53936499999999998</v>
      </c>
      <c r="W755">
        <v>3.883796268549121</v>
      </c>
      <c r="X755">
        <v>0.53936499999999998</v>
      </c>
      <c r="Y755">
        <v>3.883796268549121</v>
      </c>
    </row>
    <row r="756" spans="1:25" ht="15" x14ac:dyDescent="0.25">
      <c r="A756" t="s">
        <v>143</v>
      </c>
      <c r="B756" t="s">
        <v>179</v>
      </c>
      <c r="C756">
        <v>1985</v>
      </c>
      <c r="D756">
        <v>2</v>
      </c>
      <c r="E756">
        <v>11</v>
      </c>
      <c r="F756">
        <v>38.72</v>
      </c>
      <c r="J756">
        <v>2012</v>
      </c>
      <c r="K756">
        <v>2</v>
      </c>
      <c r="L756">
        <v>11</v>
      </c>
      <c r="M756">
        <v>0.43972999999999995</v>
      </c>
      <c r="N756">
        <v>90</v>
      </c>
      <c r="O756">
        <v>1.9048</v>
      </c>
      <c r="P756">
        <f t="shared" si="60"/>
        <v>4.8858888888888884E-3</v>
      </c>
      <c r="Q756" s="145">
        <v>57.226048622134613</v>
      </c>
      <c r="R756">
        <f t="shared" si="61"/>
        <v>3.8455904674074461</v>
      </c>
      <c r="T756">
        <v>4.8858888888888884E-3</v>
      </c>
      <c r="U756">
        <v>2012</v>
      </c>
      <c r="V756">
        <v>0.43972999999999995</v>
      </c>
      <c r="W756">
        <v>3.8455904674074461</v>
      </c>
      <c r="X756">
        <v>0.43972999999999995</v>
      </c>
      <c r="Y756">
        <v>3.8455904674074461</v>
      </c>
    </row>
    <row r="757" spans="1:25" ht="15" x14ac:dyDescent="0.25">
      <c r="A757" t="s">
        <v>143</v>
      </c>
      <c r="B757" t="s">
        <v>179</v>
      </c>
      <c r="C757">
        <v>1985</v>
      </c>
      <c r="D757">
        <v>2</v>
      </c>
      <c r="E757">
        <v>12</v>
      </c>
      <c r="F757">
        <v>33.4</v>
      </c>
      <c r="J757">
        <v>2012</v>
      </c>
      <c r="K757">
        <v>2</v>
      </c>
      <c r="L757">
        <v>12</v>
      </c>
      <c r="M757">
        <v>0.49573500000000004</v>
      </c>
      <c r="N757">
        <v>90</v>
      </c>
      <c r="O757">
        <v>2.0945</v>
      </c>
      <c r="P757">
        <f t="shared" si="60"/>
        <v>5.5081666666666673E-3</v>
      </c>
      <c r="Q757" s="145">
        <v>63.180165060311545</v>
      </c>
      <c r="R757">
        <f t="shared" si="61"/>
        <v>4.2457070920529363</v>
      </c>
      <c r="T757">
        <v>5.5081666666666673E-3</v>
      </c>
      <c r="U757">
        <v>2012</v>
      </c>
      <c r="V757">
        <v>0.49573500000000004</v>
      </c>
      <c r="W757">
        <v>4.2457070920529363</v>
      </c>
      <c r="X757">
        <v>0.49573500000000004</v>
      </c>
      <c r="Y757">
        <v>4.2457070920529363</v>
      </c>
    </row>
    <row r="758" spans="1:25" ht="15" x14ac:dyDescent="0.25">
      <c r="A758" t="s">
        <v>143</v>
      </c>
      <c r="B758" t="s">
        <v>179</v>
      </c>
      <c r="C758">
        <v>1985</v>
      </c>
      <c r="D758">
        <v>2</v>
      </c>
      <c r="E758">
        <v>13</v>
      </c>
      <c r="F758">
        <v>25.41</v>
      </c>
      <c r="J758">
        <v>2012</v>
      </c>
      <c r="K758">
        <v>2</v>
      </c>
      <c r="L758">
        <v>13</v>
      </c>
      <c r="M758">
        <v>0.615595</v>
      </c>
      <c r="N758">
        <v>90</v>
      </c>
      <c r="O758">
        <v>2.1772</v>
      </c>
      <c r="P758">
        <f t="shared" si="60"/>
        <v>6.8399444444444445E-3</v>
      </c>
      <c r="Q758" s="145">
        <v>59.132661667199997</v>
      </c>
      <c r="R758">
        <f t="shared" si="61"/>
        <v>3.9737148640358404</v>
      </c>
      <c r="T758">
        <v>6.8399444444444445E-3</v>
      </c>
      <c r="U758">
        <v>2012</v>
      </c>
      <c r="V758">
        <v>0.615595</v>
      </c>
      <c r="W758">
        <v>3.9737148640358404</v>
      </c>
      <c r="X758">
        <v>0.615595</v>
      </c>
      <c r="Y758">
        <v>3.9737148640358404</v>
      </c>
    </row>
    <row r="759" spans="1:25" ht="15" x14ac:dyDescent="0.25">
      <c r="A759" t="s">
        <v>143</v>
      </c>
      <c r="B759" t="s">
        <v>179</v>
      </c>
      <c r="C759">
        <v>1985</v>
      </c>
      <c r="D759">
        <v>2</v>
      </c>
      <c r="E759">
        <v>14</v>
      </c>
      <c r="F759">
        <v>37.75</v>
      </c>
      <c r="J759">
        <v>2012</v>
      </c>
      <c r="K759">
        <v>2</v>
      </c>
      <c r="L759">
        <v>14</v>
      </c>
      <c r="M759">
        <v>0.55642000000000003</v>
      </c>
      <c r="N759">
        <v>90</v>
      </c>
      <c r="O759">
        <v>2.0301999999999998</v>
      </c>
      <c r="P759">
        <f t="shared" si="60"/>
        <v>6.1824444444444444E-3</v>
      </c>
      <c r="Q759" s="145">
        <v>63.149062198326909</v>
      </c>
      <c r="R759">
        <f t="shared" si="61"/>
        <v>4.2436169797275687</v>
      </c>
      <c r="T759">
        <v>6.1824444444444444E-3</v>
      </c>
      <c r="U759">
        <v>2012</v>
      </c>
      <c r="V759">
        <v>0.55642000000000003</v>
      </c>
      <c r="W759">
        <v>4.2436169797275687</v>
      </c>
      <c r="X759">
        <v>0.55642000000000003</v>
      </c>
      <c r="Y759">
        <v>4.2436169797275687</v>
      </c>
    </row>
    <row r="760" spans="1:25" ht="15" x14ac:dyDescent="0.25">
      <c r="A760" t="s">
        <v>143</v>
      </c>
      <c r="B760" t="s">
        <v>179</v>
      </c>
      <c r="C760">
        <v>1985</v>
      </c>
      <c r="D760">
        <v>3</v>
      </c>
      <c r="E760">
        <v>1</v>
      </c>
      <c r="F760">
        <v>26.5</v>
      </c>
      <c r="J760">
        <v>2012</v>
      </c>
      <c r="K760">
        <v>3</v>
      </c>
      <c r="L760">
        <v>1</v>
      </c>
      <c r="M760">
        <v>0.35352499999999998</v>
      </c>
      <c r="N760">
        <v>90</v>
      </c>
      <c r="O760">
        <v>1.8433999999999999</v>
      </c>
      <c r="P760">
        <f t="shared" si="60"/>
        <v>3.9280555555555553E-3</v>
      </c>
      <c r="Q760" s="145">
        <v>27.0188775648</v>
      </c>
      <c r="R760">
        <f t="shared" si="61"/>
        <v>1.8156685723545603</v>
      </c>
      <c r="T760">
        <v>3.9280555555555553E-3</v>
      </c>
      <c r="U760">
        <v>2012</v>
      </c>
      <c r="V760">
        <v>0.35352499999999998</v>
      </c>
      <c r="W760">
        <v>1.8156685723545603</v>
      </c>
      <c r="X760">
        <v>0.35352499999999998</v>
      </c>
      <c r="Y760">
        <v>1.8156685723545603</v>
      </c>
    </row>
    <row r="761" spans="1:25" ht="15" x14ac:dyDescent="0.25">
      <c r="A761" t="s">
        <v>143</v>
      </c>
      <c r="B761" t="s">
        <v>179</v>
      </c>
      <c r="C761">
        <v>1985</v>
      </c>
      <c r="D761">
        <v>3</v>
      </c>
      <c r="E761">
        <v>2</v>
      </c>
      <c r="F761">
        <v>21.66</v>
      </c>
      <c r="J761">
        <v>2012</v>
      </c>
      <c r="K761">
        <v>3</v>
      </c>
      <c r="L761">
        <v>2</v>
      </c>
      <c r="M761">
        <v>0.44423000000000001</v>
      </c>
      <c r="N761">
        <v>90</v>
      </c>
      <c r="O761">
        <v>1.8937999999999999</v>
      </c>
      <c r="P761">
        <f t="shared" si="60"/>
        <v>4.935888888888889E-3</v>
      </c>
      <c r="Q761" s="145">
        <v>28.26653906796923</v>
      </c>
      <c r="R761">
        <f t="shared" si="61"/>
        <v>1.8995114253675325</v>
      </c>
      <c r="T761">
        <v>4.935888888888889E-3</v>
      </c>
      <c r="U761">
        <v>2012</v>
      </c>
      <c r="V761">
        <v>0.44423000000000001</v>
      </c>
      <c r="W761">
        <v>1.8995114253675325</v>
      </c>
      <c r="X761">
        <v>0.44423000000000001</v>
      </c>
      <c r="Y761">
        <v>1.8995114253675325</v>
      </c>
    </row>
    <row r="762" spans="1:25" ht="15" x14ac:dyDescent="0.25">
      <c r="A762" t="s">
        <v>143</v>
      </c>
      <c r="B762" t="s">
        <v>179</v>
      </c>
      <c r="C762">
        <v>1985</v>
      </c>
      <c r="D762">
        <v>3</v>
      </c>
      <c r="E762">
        <v>3</v>
      </c>
      <c r="F762">
        <v>31.82</v>
      </c>
      <c r="J762">
        <v>2012</v>
      </c>
      <c r="K762">
        <v>3</v>
      </c>
      <c r="L762">
        <v>3</v>
      </c>
      <c r="M762">
        <v>0.40586</v>
      </c>
      <c r="N762">
        <v>90</v>
      </c>
      <c r="O762">
        <v>1.8627</v>
      </c>
      <c r="P762">
        <f t="shared" si="60"/>
        <v>4.5095555555555557E-3</v>
      </c>
      <c r="Q762" s="145">
        <v>39.780837896884606</v>
      </c>
      <c r="R762">
        <f t="shared" si="61"/>
        <v>2.6732723066706456</v>
      </c>
      <c r="T762">
        <v>4.5095555555555557E-3</v>
      </c>
      <c r="U762">
        <v>2012</v>
      </c>
      <c r="V762">
        <v>0.40586</v>
      </c>
      <c r="W762">
        <v>2.6732723066706456</v>
      </c>
      <c r="X762">
        <v>0.40586</v>
      </c>
      <c r="Y762">
        <v>2.6732723066706456</v>
      </c>
    </row>
    <row r="763" spans="1:25" ht="15" x14ac:dyDescent="0.25">
      <c r="A763" t="s">
        <v>143</v>
      </c>
      <c r="B763" t="s">
        <v>179</v>
      </c>
      <c r="C763">
        <v>1985</v>
      </c>
      <c r="D763">
        <v>3</v>
      </c>
      <c r="E763">
        <v>4</v>
      </c>
      <c r="F763">
        <v>33.64</v>
      </c>
      <c r="J763">
        <v>2012</v>
      </c>
      <c r="K763">
        <v>3</v>
      </c>
      <c r="L763">
        <v>4</v>
      </c>
      <c r="M763">
        <v>0.58247000000000004</v>
      </c>
      <c r="N763">
        <v>90</v>
      </c>
      <c r="O763">
        <v>1.7441</v>
      </c>
      <c r="P763">
        <f t="shared" si="60"/>
        <v>6.471888888888889E-3</v>
      </c>
      <c r="Q763" s="145">
        <v>47.445234858069227</v>
      </c>
      <c r="R763">
        <f t="shared" si="61"/>
        <v>3.1883197824622527</v>
      </c>
      <c r="T763">
        <v>6.471888888888889E-3</v>
      </c>
      <c r="U763">
        <v>2012</v>
      </c>
      <c r="V763">
        <v>0.58247000000000004</v>
      </c>
      <c r="W763">
        <v>3.1883197824622527</v>
      </c>
      <c r="X763">
        <v>0.58247000000000004</v>
      </c>
      <c r="Y763">
        <v>3.1883197824622527</v>
      </c>
    </row>
    <row r="764" spans="1:25" ht="15" x14ac:dyDescent="0.25">
      <c r="A764" t="s">
        <v>143</v>
      </c>
      <c r="B764" t="s">
        <v>179</v>
      </c>
      <c r="C764">
        <v>1985</v>
      </c>
      <c r="D764">
        <v>3</v>
      </c>
      <c r="E764">
        <v>5</v>
      </c>
      <c r="F764">
        <v>37.75</v>
      </c>
      <c r="J764">
        <v>2012</v>
      </c>
      <c r="K764">
        <v>3</v>
      </c>
      <c r="L764">
        <v>5</v>
      </c>
      <c r="M764">
        <v>0.62243000000000004</v>
      </c>
      <c r="N764">
        <v>90</v>
      </c>
      <c r="O764">
        <v>1.8937999999999999</v>
      </c>
      <c r="P764">
        <f t="shared" si="60"/>
        <v>6.915888888888889E-3</v>
      </c>
      <c r="Q764" s="145">
        <v>61.442649005417302</v>
      </c>
      <c r="R764">
        <f t="shared" si="61"/>
        <v>4.1289460131640432</v>
      </c>
      <c r="T764">
        <v>6.915888888888889E-3</v>
      </c>
      <c r="U764">
        <v>2012</v>
      </c>
      <c r="V764">
        <v>0.62243000000000004</v>
      </c>
      <c r="W764">
        <v>4.1289460131640432</v>
      </c>
      <c r="X764">
        <v>0.62243000000000004</v>
      </c>
      <c r="Y764">
        <v>4.1289460131640432</v>
      </c>
    </row>
    <row r="765" spans="1:25" ht="15" x14ac:dyDescent="0.25">
      <c r="A765" t="s">
        <v>143</v>
      </c>
      <c r="B765" t="s">
        <v>179</v>
      </c>
      <c r="C765">
        <v>1985</v>
      </c>
      <c r="D765">
        <v>3</v>
      </c>
      <c r="E765">
        <v>6</v>
      </c>
      <c r="F765">
        <v>35.82</v>
      </c>
      <c r="J765">
        <v>2012</v>
      </c>
      <c r="K765">
        <v>3</v>
      </c>
      <c r="L765">
        <v>6</v>
      </c>
      <c r="M765">
        <v>0.48975000000000002</v>
      </c>
      <c r="N765">
        <v>90</v>
      </c>
      <c r="O765">
        <v>1.8328</v>
      </c>
      <c r="P765">
        <f t="shared" si="60"/>
        <v>5.4416666666666667E-3</v>
      </c>
      <c r="Q765" s="145">
        <v>62.070273143999991</v>
      </c>
      <c r="R765">
        <f t="shared" si="61"/>
        <v>4.1711223552767995</v>
      </c>
      <c r="T765">
        <v>5.4416666666666667E-3</v>
      </c>
      <c r="U765">
        <v>2012</v>
      </c>
      <c r="V765">
        <v>0.48975000000000002</v>
      </c>
      <c r="W765">
        <v>4.1711223552767995</v>
      </c>
      <c r="X765">
        <v>0.48975000000000002</v>
      </c>
      <c r="Y765">
        <v>4.1711223552767995</v>
      </c>
    </row>
    <row r="766" spans="1:25" ht="15" x14ac:dyDescent="0.25">
      <c r="A766" t="s">
        <v>143</v>
      </c>
      <c r="B766" t="s">
        <v>179</v>
      </c>
      <c r="C766">
        <v>1985</v>
      </c>
      <c r="D766">
        <v>3</v>
      </c>
      <c r="E766">
        <v>7</v>
      </c>
      <c r="F766">
        <v>31.46</v>
      </c>
      <c r="J766">
        <v>2012</v>
      </c>
      <c r="K766">
        <v>3</v>
      </c>
      <c r="L766">
        <v>7</v>
      </c>
      <c r="M766">
        <v>0.62204999999999999</v>
      </c>
      <c r="N766">
        <v>90</v>
      </c>
      <c r="O766">
        <v>2.0257999999999998</v>
      </c>
      <c r="P766">
        <f t="shared" si="60"/>
        <v>6.9116666666666667E-3</v>
      </c>
      <c r="Q766" s="145">
        <v>62.965743661869226</v>
      </c>
      <c r="R766">
        <f t="shared" si="61"/>
        <v>4.231297974077612</v>
      </c>
      <c r="T766">
        <v>6.9116666666666667E-3</v>
      </c>
      <c r="U766">
        <v>2012</v>
      </c>
      <c r="V766">
        <v>0.62204999999999999</v>
      </c>
      <c r="W766">
        <v>4.231297974077612</v>
      </c>
      <c r="X766">
        <v>0.62204999999999999</v>
      </c>
      <c r="Y766">
        <v>4.231297974077612</v>
      </c>
    </row>
    <row r="767" spans="1:25" ht="15" x14ac:dyDescent="0.25">
      <c r="A767" t="s">
        <v>143</v>
      </c>
      <c r="B767" t="s">
        <v>179</v>
      </c>
      <c r="C767">
        <v>1985</v>
      </c>
      <c r="D767">
        <v>3</v>
      </c>
      <c r="E767">
        <v>8</v>
      </c>
      <c r="F767">
        <v>32.43</v>
      </c>
      <c r="J767">
        <v>2012</v>
      </c>
      <c r="K767">
        <v>3</v>
      </c>
      <c r="L767">
        <v>8</v>
      </c>
      <c r="M767">
        <v>0.59854499999999999</v>
      </c>
      <c r="N767">
        <v>90</v>
      </c>
      <c r="O767">
        <v>1.9137</v>
      </c>
      <c r="P767">
        <f t="shared" si="60"/>
        <v>6.6505000000000002E-3</v>
      </c>
      <c r="Q767" s="145">
        <v>59.450811643384611</v>
      </c>
      <c r="R767">
        <f t="shared" si="61"/>
        <v>3.9950945424354458</v>
      </c>
      <c r="T767">
        <v>6.6505000000000002E-3</v>
      </c>
      <c r="U767">
        <v>2012</v>
      </c>
      <c r="V767">
        <v>0.59854499999999999</v>
      </c>
      <c r="W767">
        <v>3.9950945424354458</v>
      </c>
      <c r="X767">
        <v>0.59854499999999999</v>
      </c>
      <c r="Y767">
        <v>3.9950945424354458</v>
      </c>
    </row>
    <row r="768" spans="1:25" ht="15" x14ac:dyDescent="0.25">
      <c r="A768" t="s">
        <v>143</v>
      </c>
      <c r="B768" t="s">
        <v>179</v>
      </c>
      <c r="C768">
        <v>1985</v>
      </c>
      <c r="D768">
        <v>3</v>
      </c>
      <c r="E768">
        <v>9</v>
      </c>
      <c r="F768">
        <v>35.090000000000003</v>
      </c>
      <c r="J768">
        <v>2012</v>
      </c>
      <c r="K768">
        <v>3</v>
      </c>
      <c r="L768">
        <v>9</v>
      </c>
      <c r="M768">
        <v>0.56248500000000001</v>
      </c>
      <c r="N768">
        <v>90</v>
      </c>
      <c r="O768">
        <v>1.9666999999999999</v>
      </c>
      <c r="P768">
        <f t="shared" si="60"/>
        <v>6.2498333333333338E-3</v>
      </c>
      <c r="Q768" s="145">
        <v>60.855240124799991</v>
      </c>
      <c r="R768">
        <f t="shared" si="61"/>
        <v>4.0894721363865596</v>
      </c>
      <c r="T768">
        <v>6.2498333333333338E-3</v>
      </c>
      <c r="U768">
        <v>2012</v>
      </c>
      <c r="V768">
        <v>0.56248500000000001</v>
      </c>
      <c r="W768">
        <v>4.0894721363865596</v>
      </c>
      <c r="X768">
        <v>0.56248500000000001</v>
      </c>
      <c r="Y768">
        <v>4.0894721363865596</v>
      </c>
    </row>
    <row r="769" spans="1:25" ht="15" x14ac:dyDescent="0.25">
      <c r="A769" t="s">
        <v>143</v>
      </c>
      <c r="B769" t="s">
        <v>179</v>
      </c>
      <c r="C769">
        <v>1985</v>
      </c>
      <c r="D769">
        <v>3</v>
      </c>
      <c r="E769">
        <v>10</v>
      </c>
      <c r="F769">
        <v>35.450000000000003</v>
      </c>
      <c r="J769">
        <v>2012</v>
      </c>
      <c r="K769">
        <v>3</v>
      </c>
      <c r="L769">
        <v>10</v>
      </c>
      <c r="M769">
        <v>0.63890500000000006</v>
      </c>
      <c r="N769">
        <v>90</v>
      </c>
      <c r="O769">
        <v>1.8381000000000001</v>
      </c>
      <c r="P769">
        <f t="shared" si="60"/>
        <v>7.098944444444445E-3</v>
      </c>
      <c r="Q769" s="145">
        <v>52.636312870476921</v>
      </c>
      <c r="R769">
        <f t="shared" si="61"/>
        <v>3.5371602248960494</v>
      </c>
      <c r="T769">
        <v>7.098944444444445E-3</v>
      </c>
      <c r="U769">
        <v>2012</v>
      </c>
      <c r="V769">
        <v>0.63890500000000006</v>
      </c>
      <c r="W769">
        <v>3.5371602248960494</v>
      </c>
      <c r="X769">
        <v>0.63890500000000006</v>
      </c>
      <c r="Y769">
        <v>3.5371602248960494</v>
      </c>
    </row>
    <row r="770" spans="1:25" ht="15" x14ac:dyDescent="0.25">
      <c r="A770" t="s">
        <v>143</v>
      </c>
      <c r="B770" t="s">
        <v>179</v>
      </c>
      <c r="C770">
        <v>1985</v>
      </c>
      <c r="D770">
        <v>3</v>
      </c>
      <c r="E770">
        <v>11</v>
      </c>
      <c r="F770">
        <v>31.82</v>
      </c>
      <c r="J770">
        <v>2012</v>
      </c>
      <c r="K770">
        <v>3</v>
      </c>
      <c r="L770">
        <v>11</v>
      </c>
      <c r="M770">
        <v>0.54388499999999995</v>
      </c>
      <c r="N770">
        <v>90</v>
      </c>
      <c r="O770">
        <v>1.8913</v>
      </c>
      <c r="P770">
        <f t="shared" si="60"/>
        <v>6.0431666666666663E-3</v>
      </c>
      <c r="Q770" s="145">
        <v>56.357933248142309</v>
      </c>
      <c r="R770">
        <f t="shared" si="61"/>
        <v>3.7872531142751638</v>
      </c>
      <c r="T770">
        <v>6.0431666666666663E-3</v>
      </c>
      <c r="U770">
        <v>2012</v>
      </c>
      <c r="V770">
        <v>0.54388499999999995</v>
      </c>
      <c r="W770">
        <v>3.7872531142751638</v>
      </c>
      <c r="X770">
        <v>0.54388499999999995</v>
      </c>
      <c r="Y770">
        <v>3.7872531142751638</v>
      </c>
    </row>
    <row r="771" spans="1:25" ht="15" x14ac:dyDescent="0.25">
      <c r="A771" t="s">
        <v>143</v>
      </c>
      <c r="B771" t="s">
        <v>179</v>
      </c>
      <c r="C771">
        <v>1985</v>
      </c>
      <c r="D771">
        <v>3</v>
      </c>
      <c r="E771">
        <v>12</v>
      </c>
      <c r="F771">
        <v>36.54</v>
      </c>
      <c r="J771">
        <v>2012</v>
      </c>
      <c r="K771">
        <v>3</v>
      </c>
      <c r="L771">
        <v>12</v>
      </c>
      <c r="M771">
        <v>0.59776000000000007</v>
      </c>
      <c r="N771">
        <v>90</v>
      </c>
      <c r="O771">
        <v>1.9021999999999999</v>
      </c>
      <c r="P771">
        <f t="shared" si="60"/>
        <v>6.6417777777777786E-3</v>
      </c>
      <c r="Q771" s="145">
        <v>61.552829118634612</v>
      </c>
      <c r="R771">
        <f t="shared" si="61"/>
        <v>4.1363501167722463</v>
      </c>
      <c r="T771">
        <v>6.6417777777777786E-3</v>
      </c>
      <c r="U771">
        <v>2012</v>
      </c>
      <c r="V771">
        <v>0.59776000000000007</v>
      </c>
      <c r="W771">
        <v>4.1363501167722463</v>
      </c>
      <c r="X771">
        <v>0.59776000000000007</v>
      </c>
      <c r="Y771">
        <v>4.1363501167722463</v>
      </c>
    </row>
    <row r="772" spans="1:25" ht="15" x14ac:dyDescent="0.25">
      <c r="A772" t="s">
        <v>143</v>
      </c>
      <c r="B772" t="s">
        <v>179</v>
      </c>
      <c r="C772">
        <v>1985</v>
      </c>
      <c r="D772">
        <v>3</v>
      </c>
      <c r="E772">
        <v>13</v>
      </c>
      <c r="F772">
        <v>27.83</v>
      </c>
      <c r="J772">
        <v>2012</v>
      </c>
      <c r="K772">
        <v>3</v>
      </c>
      <c r="L772">
        <v>13</v>
      </c>
      <c r="M772">
        <v>0.60538499999999995</v>
      </c>
      <c r="N772">
        <v>90</v>
      </c>
      <c r="O772">
        <v>1.9059999999999999</v>
      </c>
      <c r="P772">
        <f t="shared" si="60"/>
        <v>6.7264999999999998E-3</v>
      </c>
      <c r="Q772" s="145">
        <v>64.253231130634617</v>
      </c>
      <c r="R772">
        <f t="shared" si="61"/>
        <v>4.3178171319786474</v>
      </c>
      <c r="T772">
        <v>6.7264999999999998E-3</v>
      </c>
      <c r="U772">
        <v>2012</v>
      </c>
      <c r="V772">
        <v>0.60538499999999995</v>
      </c>
      <c r="W772">
        <v>4.3178171319786474</v>
      </c>
      <c r="X772">
        <v>0.60538499999999995</v>
      </c>
      <c r="Y772">
        <v>4.3178171319786474</v>
      </c>
    </row>
    <row r="773" spans="1:25" ht="15" x14ac:dyDescent="0.25">
      <c r="A773" t="s">
        <v>143</v>
      </c>
      <c r="B773" t="s">
        <v>179</v>
      </c>
      <c r="C773">
        <v>1985</v>
      </c>
      <c r="D773">
        <v>3</v>
      </c>
      <c r="E773">
        <v>14</v>
      </c>
      <c r="F773">
        <v>37.15</v>
      </c>
      <c r="J773">
        <v>2012</v>
      </c>
      <c r="K773">
        <v>3</v>
      </c>
      <c r="L773">
        <v>14</v>
      </c>
      <c r="M773">
        <v>0.58721500000000004</v>
      </c>
      <c r="N773">
        <v>90</v>
      </c>
      <c r="O773">
        <v>1.8573999999999999</v>
      </c>
      <c r="P773">
        <f t="shared" ref="P773:P836" si="62">M773/N773</f>
        <v>6.5246111111111112E-3</v>
      </c>
      <c r="Q773" s="145">
        <v>53.682640903903845</v>
      </c>
      <c r="R773">
        <f t="shared" ref="R773:R836" si="63">Q773*60*1.12/1000</f>
        <v>3.6074734687423389</v>
      </c>
      <c r="T773">
        <v>6.5246111111111112E-3</v>
      </c>
      <c r="U773">
        <v>2012</v>
      </c>
      <c r="V773">
        <v>0.58721500000000004</v>
      </c>
      <c r="W773">
        <v>3.6074734687423389</v>
      </c>
      <c r="X773">
        <v>0.58721500000000004</v>
      </c>
      <c r="Y773">
        <v>3.6074734687423389</v>
      </c>
    </row>
    <row r="774" spans="1:25" ht="15" x14ac:dyDescent="0.25">
      <c r="A774" t="s">
        <v>143</v>
      </c>
      <c r="B774" t="s">
        <v>179</v>
      </c>
      <c r="C774">
        <v>1985</v>
      </c>
      <c r="D774">
        <v>4</v>
      </c>
      <c r="E774">
        <v>1</v>
      </c>
      <c r="F774">
        <v>24.56</v>
      </c>
      <c r="J774">
        <v>2012</v>
      </c>
      <c r="K774">
        <v>4</v>
      </c>
      <c r="L774">
        <v>1</v>
      </c>
      <c r="M774">
        <v>0.34378999999999998</v>
      </c>
      <c r="N774">
        <v>90</v>
      </c>
      <c r="O774">
        <v>1.9419</v>
      </c>
      <c r="P774">
        <f t="shared" si="62"/>
        <v>3.8198888888888887E-3</v>
      </c>
      <c r="Q774" s="145">
        <v>29.338432928221152</v>
      </c>
      <c r="R774">
        <f t="shared" si="63"/>
        <v>1.9715426927764614</v>
      </c>
      <c r="T774">
        <v>3.8198888888888887E-3</v>
      </c>
      <c r="U774">
        <v>2012</v>
      </c>
      <c r="V774">
        <v>0.34378999999999998</v>
      </c>
      <c r="W774">
        <v>1.9715426927764614</v>
      </c>
      <c r="X774">
        <v>0.34378999999999998</v>
      </c>
      <c r="Y774">
        <v>1.9715426927764614</v>
      </c>
    </row>
    <row r="775" spans="1:25" ht="15" x14ac:dyDescent="0.25">
      <c r="A775" t="s">
        <v>143</v>
      </c>
      <c r="B775" t="s">
        <v>179</v>
      </c>
      <c r="C775">
        <v>1985</v>
      </c>
      <c r="D775">
        <v>4</v>
      </c>
      <c r="E775">
        <v>2</v>
      </c>
      <c r="F775">
        <v>19.36</v>
      </c>
      <c r="J775">
        <v>2012</v>
      </c>
      <c r="K775">
        <v>4</v>
      </c>
      <c r="L775">
        <v>2</v>
      </c>
      <c r="M775">
        <v>0.41269500000000003</v>
      </c>
      <c r="N775">
        <v>90</v>
      </c>
      <c r="O775">
        <v>1.9488000000000001</v>
      </c>
      <c r="P775">
        <f t="shared" si="62"/>
        <v>4.5855000000000002E-3</v>
      </c>
      <c r="Q775" s="145">
        <v>32.971001342400001</v>
      </c>
      <c r="R775">
        <f t="shared" si="63"/>
        <v>2.2156512902092804</v>
      </c>
      <c r="T775">
        <v>4.5855000000000002E-3</v>
      </c>
      <c r="U775">
        <v>2012</v>
      </c>
      <c r="V775">
        <v>0.41269500000000003</v>
      </c>
      <c r="W775">
        <v>2.2156512902092804</v>
      </c>
      <c r="X775">
        <v>0.41269500000000003</v>
      </c>
      <c r="Y775">
        <v>2.2156512902092804</v>
      </c>
    </row>
    <row r="776" spans="1:25" ht="15" x14ac:dyDescent="0.25">
      <c r="A776" t="s">
        <v>143</v>
      </c>
      <c r="B776" t="s">
        <v>179</v>
      </c>
      <c r="C776">
        <v>1985</v>
      </c>
      <c r="D776">
        <v>4</v>
      </c>
      <c r="E776">
        <v>3</v>
      </c>
      <c r="F776">
        <v>33.4</v>
      </c>
      <c r="J776">
        <v>2012</v>
      </c>
      <c r="K776">
        <v>4</v>
      </c>
      <c r="L776">
        <v>3</v>
      </c>
      <c r="M776">
        <v>0.51663000000000003</v>
      </c>
      <c r="N776">
        <v>90</v>
      </c>
      <c r="O776">
        <v>1.7946</v>
      </c>
      <c r="P776">
        <f t="shared" si="62"/>
        <v>5.7403333333333334E-3</v>
      </c>
      <c r="Q776" s="145">
        <v>32.032525305634614</v>
      </c>
      <c r="R776">
        <f t="shared" si="63"/>
        <v>2.152585700538646</v>
      </c>
      <c r="T776">
        <v>5.7403333333333334E-3</v>
      </c>
      <c r="U776">
        <v>2012</v>
      </c>
      <c r="V776">
        <v>0.51663000000000003</v>
      </c>
      <c r="W776">
        <v>2.152585700538646</v>
      </c>
      <c r="X776">
        <v>0.51663000000000003</v>
      </c>
      <c r="Y776">
        <v>2.152585700538646</v>
      </c>
    </row>
    <row r="777" spans="1:25" ht="15" x14ac:dyDescent="0.25">
      <c r="A777" t="s">
        <v>143</v>
      </c>
      <c r="B777" t="s">
        <v>179</v>
      </c>
      <c r="C777">
        <v>1985</v>
      </c>
      <c r="D777">
        <v>4</v>
      </c>
      <c r="E777">
        <v>4</v>
      </c>
      <c r="F777">
        <v>33.880000000000003</v>
      </c>
      <c r="J777">
        <v>2012</v>
      </c>
      <c r="K777">
        <v>4</v>
      </c>
      <c r="L777">
        <v>4</v>
      </c>
      <c r="M777">
        <v>0.56834000000000007</v>
      </c>
      <c r="N777">
        <v>90</v>
      </c>
      <c r="O777">
        <v>1.8934</v>
      </c>
      <c r="P777">
        <f t="shared" si="62"/>
        <v>6.3148888888888898E-3</v>
      </c>
      <c r="Q777" s="145">
        <v>53.800990638576927</v>
      </c>
      <c r="R777">
        <f t="shared" si="63"/>
        <v>3.6154265709123701</v>
      </c>
      <c r="T777">
        <v>6.3148888888888898E-3</v>
      </c>
      <c r="U777">
        <v>2012</v>
      </c>
      <c r="V777">
        <v>0.56834000000000007</v>
      </c>
      <c r="W777">
        <v>3.6154265709123701</v>
      </c>
      <c r="X777">
        <v>0.56834000000000007</v>
      </c>
      <c r="Y777">
        <v>3.6154265709123701</v>
      </c>
    </row>
    <row r="778" spans="1:25" ht="15" x14ac:dyDescent="0.25">
      <c r="A778" t="s">
        <v>143</v>
      </c>
      <c r="B778" t="s">
        <v>179</v>
      </c>
      <c r="C778">
        <v>1985</v>
      </c>
      <c r="D778">
        <v>4</v>
      </c>
      <c r="E778">
        <v>5</v>
      </c>
      <c r="F778">
        <v>29.64</v>
      </c>
      <c r="J778">
        <v>2012</v>
      </c>
      <c r="K778">
        <v>4</v>
      </c>
      <c r="L778">
        <v>5</v>
      </c>
      <c r="M778">
        <v>0.52758499999999997</v>
      </c>
      <c r="N778">
        <v>90</v>
      </c>
      <c r="O778">
        <v>1.5818000000000001</v>
      </c>
      <c r="P778">
        <f t="shared" si="62"/>
        <v>5.8620555555555552E-3</v>
      </c>
      <c r="Q778" s="145">
        <v>48.771391856105772</v>
      </c>
      <c r="R778">
        <f t="shared" si="63"/>
        <v>3.2774375327303082</v>
      </c>
      <c r="T778">
        <v>5.8620555555555552E-3</v>
      </c>
      <c r="U778">
        <v>2012</v>
      </c>
      <c r="V778">
        <v>0.52758499999999997</v>
      </c>
      <c r="W778">
        <v>3.2774375327303082</v>
      </c>
      <c r="X778">
        <v>0.52758499999999997</v>
      </c>
      <c r="Y778">
        <v>3.2774375327303082</v>
      </c>
    </row>
    <row r="779" spans="1:25" ht="15" x14ac:dyDescent="0.25">
      <c r="A779" t="s">
        <v>143</v>
      </c>
      <c r="B779" t="s">
        <v>179</v>
      </c>
      <c r="C779">
        <v>1985</v>
      </c>
      <c r="D779">
        <v>4</v>
      </c>
      <c r="E779">
        <v>6</v>
      </c>
      <c r="F779">
        <v>30.25</v>
      </c>
      <c r="J779">
        <v>2012</v>
      </c>
      <c r="K779">
        <v>4</v>
      </c>
      <c r="L779">
        <v>6</v>
      </c>
      <c r="M779">
        <v>0.48390500000000003</v>
      </c>
      <c r="N779">
        <v>90</v>
      </c>
      <c r="O779">
        <v>1.8637999999999999</v>
      </c>
      <c r="P779">
        <f t="shared" si="62"/>
        <v>5.3767222222222228E-3</v>
      </c>
      <c r="Q779" s="145">
        <v>61.870467478430761</v>
      </c>
      <c r="R779">
        <f t="shared" si="63"/>
        <v>4.157695414550548</v>
      </c>
      <c r="T779">
        <v>5.3767222222222228E-3</v>
      </c>
      <c r="U779">
        <v>2012</v>
      </c>
      <c r="V779">
        <v>0.48390500000000003</v>
      </c>
      <c r="W779">
        <v>4.157695414550548</v>
      </c>
      <c r="X779">
        <v>0.48390500000000003</v>
      </c>
      <c r="Y779">
        <v>4.157695414550548</v>
      </c>
    </row>
    <row r="780" spans="1:25" ht="15" x14ac:dyDescent="0.25">
      <c r="A780" t="s">
        <v>143</v>
      </c>
      <c r="B780" t="s">
        <v>179</v>
      </c>
      <c r="C780">
        <v>1985</v>
      </c>
      <c r="D780">
        <v>4</v>
      </c>
      <c r="E780">
        <v>7</v>
      </c>
      <c r="F780">
        <v>28.19</v>
      </c>
      <c r="J780">
        <v>2012</v>
      </c>
      <c r="K780">
        <v>4</v>
      </c>
      <c r="L780">
        <v>7</v>
      </c>
      <c r="M780">
        <v>0.59051999999999993</v>
      </c>
      <c r="N780">
        <v>90</v>
      </c>
      <c r="O780">
        <v>2.3121999999999998</v>
      </c>
      <c r="P780">
        <f t="shared" si="62"/>
        <v>6.5613333333333322E-3</v>
      </c>
      <c r="Q780" s="145">
        <v>62.151213655384609</v>
      </c>
      <c r="R780">
        <f t="shared" si="63"/>
        <v>4.176561557641846</v>
      </c>
      <c r="T780">
        <v>6.5613333333333322E-3</v>
      </c>
      <c r="U780">
        <v>2012</v>
      </c>
      <c r="V780">
        <v>0.59051999999999993</v>
      </c>
      <c r="W780">
        <v>4.176561557641846</v>
      </c>
      <c r="X780">
        <v>0.59051999999999993</v>
      </c>
      <c r="Y780">
        <v>4.176561557641846</v>
      </c>
    </row>
    <row r="781" spans="1:25" ht="15" x14ac:dyDescent="0.25">
      <c r="A781" t="s">
        <v>143</v>
      </c>
      <c r="B781" t="s">
        <v>179</v>
      </c>
      <c r="C781">
        <v>1985</v>
      </c>
      <c r="D781">
        <v>4</v>
      </c>
      <c r="E781">
        <v>8</v>
      </c>
      <c r="F781">
        <v>30.13</v>
      </c>
      <c r="J781">
        <v>2012</v>
      </c>
      <c r="K781">
        <v>4</v>
      </c>
      <c r="L781">
        <v>8</v>
      </c>
      <c r="M781">
        <v>0.55928500000000003</v>
      </c>
      <c r="N781">
        <v>90</v>
      </c>
      <c r="O781">
        <v>1.8298000000000001</v>
      </c>
      <c r="P781">
        <f t="shared" si="62"/>
        <v>6.2142777777777778E-3</v>
      </c>
      <c r="Q781" s="145">
        <v>47.330632841503842</v>
      </c>
      <c r="R781">
        <f t="shared" si="63"/>
        <v>3.1806185269490586</v>
      </c>
      <c r="T781">
        <v>6.2142777777777778E-3</v>
      </c>
      <c r="U781">
        <v>2012</v>
      </c>
      <c r="V781">
        <v>0.55928500000000003</v>
      </c>
      <c r="W781">
        <v>3.1806185269490586</v>
      </c>
      <c r="X781">
        <v>0.55928500000000003</v>
      </c>
      <c r="Y781">
        <v>3.1806185269490586</v>
      </c>
    </row>
    <row r="782" spans="1:25" ht="15" x14ac:dyDescent="0.25">
      <c r="A782" t="s">
        <v>143</v>
      </c>
      <c r="B782" t="s">
        <v>179</v>
      </c>
      <c r="C782">
        <v>1985</v>
      </c>
      <c r="D782">
        <v>4</v>
      </c>
      <c r="E782">
        <v>9</v>
      </c>
      <c r="F782">
        <v>37.630000000000003</v>
      </c>
      <c r="J782">
        <v>2012</v>
      </c>
      <c r="K782">
        <v>4</v>
      </c>
      <c r="L782">
        <v>9</v>
      </c>
      <c r="M782">
        <v>0.55227500000000007</v>
      </c>
      <c r="N782">
        <v>90</v>
      </c>
      <c r="O782">
        <v>1.7982</v>
      </c>
      <c r="P782">
        <f t="shared" si="62"/>
        <v>6.13638888888889E-3</v>
      </c>
      <c r="Q782" s="145">
        <v>53.827929306969239</v>
      </c>
      <c r="R782">
        <f t="shared" si="63"/>
        <v>3.6172368494283327</v>
      </c>
      <c r="T782">
        <v>6.13638888888889E-3</v>
      </c>
      <c r="U782">
        <v>2012</v>
      </c>
      <c r="V782">
        <v>0.55227500000000007</v>
      </c>
      <c r="W782">
        <v>3.6172368494283327</v>
      </c>
      <c r="X782">
        <v>0.55227500000000007</v>
      </c>
      <c r="Y782">
        <v>3.6172368494283327</v>
      </c>
    </row>
    <row r="783" spans="1:25" ht="15" x14ac:dyDescent="0.25">
      <c r="A783" t="s">
        <v>143</v>
      </c>
      <c r="B783" t="s">
        <v>179</v>
      </c>
      <c r="C783">
        <v>1985</v>
      </c>
      <c r="D783">
        <v>4</v>
      </c>
      <c r="E783">
        <v>10</v>
      </c>
      <c r="F783">
        <v>32.549999999999997</v>
      </c>
      <c r="J783">
        <v>2012</v>
      </c>
      <c r="K783">
        <v>4</v>
      </c>
      <c r="L783">
        <v>10</v>
      </c>
      <c r="M783">
        <v>0.44564000000000004</v>
      </c>
      <c r="N783">
        <v>90</v>
      </c>
      <c r="O783">
        <v>1.8937999999999999</v>
      </c>
      <c r="P783">
        <f t="shared" si="62"/>
        <v>4.9515555555555563E-3</v>
      </c>
      <c r="Q783" s="145">
        <v>60.886000454400005</v>
      </c>
      <c r="R783">
        <f t="shared" si="63"/>
        <v>4.0915392305356812</v>
      </c>
      <c r="T783">
        <v>4.9515555555555563E-3</v>
      </c>
      <c r="U783">
        <v>2012</v>
      </c>
      <c r="V783">
        <v>0.44564000000000004</v>
      </c>
      <c r="W783">
        <v>4.0915392305356812</v>
      </c>
      <c r="X783">
        <v>0.44564000000000004</v>
      </c>
      <c r="Y783">
        <v>4.0915392305356812</v>
      </c>
    </row>
    <row r="784" spans="1:25" ht="15" x14ac:dyDescent="0.25">
      <c r="A784" t="s">
        <v>143</v>
      </c>
      <c r="B784" t="s">
        <v>179</v>
      </c>
      <c r="C784">
        <v>1985</v>
      </c>
      <c r="D784">
        <v>4</v>
      </c>
      <c r="E784">
        <v>11</v>
      </c>
      <c r="F784">
        <v>32.79</v>
      </c>
      <c r="J784">
        <v>2012</v>
      </c>
      <c r="K784">
        <v>4</v>
      </c>
      <c r="L784">
        <v>11</v>
      </c>
      <c r="M784">
        <v>0.48770500000000006</v>
      </c>
      <c r="N784">
        <v>90</v>
      </c>
      <c r="O784">
        <v>1.9945999999999999</v>
      </c>
      <c r="P784">
        <f t="shared" si="62"/>
        <v>5.418944444444445E-3</v>
      </c>
      <c r="Q784" s="145">
        <v>57.848161287738463</v>
      </c>
      <c r="R784">
        <f t="shared" si="63"/>
        <v>3.8873964385360251</v>
      </c>
      <c r="T784">
        <v>5.418944444444445E-3</v>
      </c>
      <c r="U784">
        <v>2012</v>
      </c>
      <c r="V784">
        <v>0.48770500000000006</v>
      </c>
      <c r="W784">
        <v>3.8873964385360251</v>
      </c>
      <c r="X784">
        <v>0.48770500000000006</v>
      </c>
      <c r="Y784">
        <v>3.8873964385360251</v>
      </c>
    </row>
    <row r="785" spans="1:25" ht="15" x14ac:dyDescent="0.25">
      <c r="A785" t="s">
        <v>143</v>
      </c>
      <c r="B785" t="s">
        <v>179</v>
      </c>
      <c r="C785">
        <v>1985</v>
      </c>
      <c r="D785">
        <v>4</v>
      </c>
      <c r="E785">
        <v>12</v>
      </c>
      <c r="F785">
        <v>35.21</v>
      </c>
      <c r="J785">
        <v>2012</v>
      </c>
      <c r="K785">
        <v>4</v>
      </c>
      <c r="L785">
        <v>12</v>
      </c>
      <c r="M785">
        <v>0.56169500000000006</v>
      </c>
      <c r="N785">
        <v>90</v>
      </c>
      <c r="O785">
        <v>1.887</v>
      </c>
      <c r="P785">
        <f t="shared" si="62"/>
        <v>6.2410555555555561E-3</v>
      </c>
      <c r="Q785" s="145">
        <v>58.453504082134607</v>
      </c>
      <c r="R785">
        <f t="shared" si="63"/>
        <v>3.9280754743194461</v>
      </c>
      <c r="T785">
        <v>6.2410555555555561E-3</v>
      </c>
      <c r="U785">
        <v>2012</v>
      </c>
      <c r="V785">
        <v>0.56169500000000006</v>
      </c>
      <c r="W785">
        <v>3.9280754743194461</v>
      </c>
      <c r="X785">
        <v>0.56169500000000006</v>
      </c>
      <c r="Y785">
        <v>3.9280754743194461</v>
      </c>
    </row>
    <row r="786" spans="1:25" ht="15" x14ac:dyDescent="0.25">
      <c r="A786" t="s">
        <v>143</v>
      </c>
      <c r="B786" t="s">
        <v>179</v>
      </c>
      <c r="C786">
        <v>1985</v>
      </c>
      <c r="D786">
        <v>4</v>
      </c>
      <c r="E786">
        <v>13</v>
      </c>
      <c r="F786">
        <v>23.47</v>
      </c>
      <c r="J786">
        <v>2012</v>
      </c>
      <c r="K786">
        <v>4</v>
      </c>
      <c r="L786">
        <v>13</v>
      </c>
      <c r="M786">
        <v>0.61986999999999992</v>
      </c>
      <c r="N786">
        <v>90</v>
      </c>
      <c r="O786">
        <v>2.0606</v>
      </c>
      <c r="P786">
        <f t="shared" si="62"/>
        <v>6.8874444444444434E-3</v>
      </c>
      <c r="Q786" s="145">
        <v>60.843919224253838</v>
      </c>
      <c r="R786">
        <f t="shared" si="63"/>
        <v>4.0887113718698584</v>
      </c>
      <c r="T786">
        <v>6.8874444444444434E-3</v>
      </c>
      <c r="U786">
        <v>2012</v>
      </c>
      <c r="V786">
        <v>0.61986999999999992</v>
      </c>
      <c r="W786">
        <v>4.0887113718698584</v>
      </c>
      <c r="X786">
        <v>0.61986999999999992</v>
      </c>
      <c r="Y786">
        <v>4.0887113718698584</v>
      </c>
    </row>
    <row r="787" spans="1:25" ht="15" x14ac:dyDescent="0.25">
      <c r="A787" t="s">
        <v>143</v>
      </c>
      <c r="B787" t="s">
        <v>179</v>
      </c>
      <c r="C787">
        <v>1985</v>
      </c>
      <c r="D787">
        <v>4</v>
      </c>
      <c r="E787">
        <v>14</v>
      </c>
      <c r="F787">
        <v>33.270000000000003</v>
      </c>
      <c r="J787">
        <v>2012</v>
      </c>
      <c r="K787">
        <v>4</v>
      </c>
      <c r="L787">
        <v>14</v>
      </c>
      <c r="M787">
        <v>0.558535</v>
      </c>
      <c r="N787">
        <v>90</v>
      </c>
      <c r="O787">
        <v>2.1655000000000002</v>
      </c>
      <c r="P787">
        <f t="shared" si="62"/>
        <v>6.2059444444444445E-3</v>
      </c>
      <c r="Q787" s="145">
        <v>60.462187970503834</v>
      </c>
      <c r="R787">
        <f t="shared" si="63"/>
        <v>4.0630590316178585</v>
      </c>
      <c r="T787">
        <v>6.2059444444444445E-3</v>
      </c>
      <c r="U787">
        <v>2012</v>
      </c>
      <c r="V787">
        <v>0.558535</v>
      </c>
      <c r="W787">
        <v>4.0630590316178585</v>
      </c>
      <c r="X787">
        <v>0.558535</v>
      </c>
      <c r="Y787">
        <v>4.0630590316178585</v>
      </c>
    </row>
    <row r="788" spans="1:25" ht="15" x14ac:dyDescent="0.25">
      <c r="A788" t="s">
        <v>143</v>
      </c>
      <c r="B788" t="s">
        <v>179</v>
      </c>
      <c r="C788">
        <v>1986</v>
      </c>
      <c r="D788">
        <v>1</v>
      </c>
      <c r="E788">
        <v>1</v>
      </c>
      <c r="F788">
        <v>38.11</v>
      </c>
      <c r="J788">
        <v>2013</v>
      </c>
      <c r="K788">
        <v>1</v>
      </c>
      <c r="L788">
        <v>1</v>
      </c>
      <c r="M788">
        <v>0.33230999999999999</v>
      </c>
      <c r="N788">
        <v>89</v>
      </c>
      <c r="O788">
        <v>2.1734</v>
      </c>
      <c r="P788">
        <f t="shared" si="62"/>
        <v>3.7338202247191011E-3</v>
      </c>
      <c r="Q788" s="148">
        <v>24.277671761538464</v>
      </c>
      <c r="R788">
        <f t="shared" si="63"/>
        <v>1.631459542375385</v>
      </c>
      <c r="T788">
        <v>3.7338202247191011E-3</v>
      </c>
      <c r="U788">
        <v>2013</v>
      </c>
      <c r="V788">
        <v>0.33230999999999999</v>
      </c>
      <c r="W788">
        <v>1.631459542375385</v>
      </c>
      <c r="X788">
        <v>0.33230999999999999</v>
      </c>
      <c r="Y788">
        <v>1.631459542375385</v>
      </c>
    </row>
    <row r="789" spans="1:25" ht="15" x14ac:dyDescent="0.25">
      <c r="A789" t="s">
        <v>143</v>
      </c>
      <c r="B789" t="s">
        <v>179</v>
      </c>
      <c r="C789">
        <v>1986</v>
      </c>
      <c r="D789">
        <v>1</v>
      </c>
      <c r="E789">
        <v>2</v>
      </c>
      <c r="F789">
        <v>38.6</v>
      </c>
      <c r="J789">
        <v>2013</v>
      </c>
      <c r="K789">
        <v>1</v>
      </c>
      <c r="L789">
        <v>2</v>
      </c>
      <c r="M789">
        <v>0.290265</v>
      </c>
      <c r="N789">
        <v>89</v>
      </c>
      <c r="O789">
        <v>2.1232000000000002</v>
      </c>
      <c r="P789">
        <f t="shared" si="62"/>
        <v>3.2614044943820226E-3</v>
      </c>
      <c r="Q789" s="148">
        <v>14.609397825</v>
      </c>
      <c r="R789">
        <f t="shared" si="63"/>
        <v>0.98175153384000013</v>
      </c>
      <c r="T789">
        <v>3.2614044943820226E-3</v>
      </c>
      <c r="U789">
        <v>2013</v>
      </c>
      <c r="V789">
        <v>0.290265</v>
      </c>
      <c r="W789">
        <v>0.98175153384000013</v>
      </c>
      <c r="X789">
        <v>0.290265</v>
      </c>
      <c r="Y789">
        <v>0.98175153384000013</v>
      </c>
    </row>
    <row r="790" spans="1:25" ht="15" x14ac:dyDescent="0.25">
      <c r="A790" t="s">
        <v>143</v>
      </c>
      <c r="B790" t="s">
        <v>179</v>
      </c>
      <c r="C790">
        <v>1986</v>
      </c>
      <c r="D790">
        <v>1</v>
      </c>
      <c r="E790">
        <v>3</v>
      </c>
      <c r="F790">
        <v>44.41</v>
      </c>
      <c r="J790">
        <v>2013</v>
      </c>
      <c r="K790">
        <v>1</v>
      </c>
      <c r="L790">
        <v>3</v>
      </c>
      <c r="M790">
        <v>0.36256500000000003</v>
      </c>
      <c r="N790">
        <v>89</v>
      </c>
      <c r="O790">
        <v>1.9360999999999999</v>
      </c>
      <c r="P790">
        <f t="shared" si="62"/>
        <v>4.0737640449438209E-3</v>
      </c>
      <c r="Q790" s="148">
        <v>33.637168124999995</v>
      </c>
      <c r="R790">
        <f t="shared" si="63"/>
        <v>2.2604176979999999</v>
      </c>
      <c r="T790">
        <v>4.0737640449438209E-3</v>
      </c>
      <c r="U790">
        <v>2013</v>
      </c>
      <c r="V790">
        <v>0.36256500000000003</v>
      </c>
      <c r="W790">
        <v>2.2604176979999999</v>
      </c>
      <c r="X790">
        <v>0.36256500000000003</v>
      </c>
      <c r="Y790">
        <v>2.2604176979999999</v>
      </c>
    </row>
    <row r="791" spans="1:25" ht="15" x14ac:dyDescent="0.25">
      <c r="A791" t="s">
        <v>143</v>
      </c>
      <c r="B791" t="s">
        <v>179</v>
      </c>
      <c r="C791">
        <v>1986</v>
      </c>
      <c r="D791">
        <v>1</v>
      </c>
      <c r="E791">
        <v>4</v>
      </c>
      <c r="F791">
        <v>39.81</v>
      </c>
      <c r="J791">
        <v>2013</v>
      </c>
      <c r="K791">
        <v>1</v>
      </c>
      <c r="L791">
        <v>4</v>
      </c>
      <c r="M791">
        <v>0.35922500000000002</v>
      </c>
      <c r="N791">
        <v>89</v>
      </c>
      <c r="O791">
        <v>1.9407000000000001</v>
      </c>
      <c r="P791">
        <f t="shared" si="62"/>
        <v>4.03623595505618E-3</v>
      </c>
      <c r="Q791" s="148">
        <v>32.556572273076924</v>
      </c>
      <c r="R791">
        <f t="shared" si="63"/>
        <v>2.1878016567507692</v>
      </c>
      <c r="T791">
        <v>4.03623595505618E-3</v>
      </c>
      <c r="U791">
        <v>2013</v>
      </c>
      <c r="V791">
        <v>0.35922500000000002</v>
      </c>
      <c r="W791">
        <v>2.1878016567507692</v>
      </c>
      <c r="X791">
        <v>0.35922500000000002</v>
      </c>
      <c r="Y791">
        <v>2.1878016567507692</v>
      </c>
    </row>
    <row r="792" spans="1:25" ht="15" x14ac:dyDescent="0.25">
      <c r="A792" t="s">
        <v>143</v>
      </c>
      <c r="B792" t="s">
        <v>179</v>
      </c>
      <c r="C792">
        <v>1986</v>
      </c>
      <c r="D792">
        <v>1</v>
      </c>
      <c r="E792">
        <v>5</v>
      </c>
      <c r="F792">
        <v>47.07</v>
      </c>
      <c r="J792">
        <v>2013</v>
      </c>
      <c r="K792">
        <v>1</v>
      </c>
      <c r="L792">
        <v>5</v>
      </c>
      <c r="M792">
        <v>0.35756500000000002</v>
      </c>
      <c r="N792">
        <v>89</v>
      </c>
      <c r="O792">
        <v>2.2761999999999998</v>
      </c>
      <c r="P792">
        <f t="shared" si="62"/>
        <v>4.0175842696629216E-3</v>
      </c>
      <c r="Q792" s="148">
        <v>45.186530400000002</v>
      </c>
      <c r="R792">
        <f t="shared" si="63"/>
        <v>3.0365348428800001</v>
      </c>
      <c r="T792">
        <v>4.0175842696629216E-3</v>
      </c>
      <c r="U792">
        <v>2013</v>
      </c>
      <c r="V792">
        <v>0.35756500000000002</v>
      </c>
      <c r="W792">
        <v>3.0365348428800001</v>
      </c>
      <c r="X792">
        <v>0.35756500000000002</v>
      </c>
      <c r="Y792">
        <v>3.0365348428800001</v>
      </c>
    </row>
    <row r="793" spans="1:25" ht="15" x14ac:dyDescent="0.25">
      <c r="A793" t="s">
        <v>143</v>
      </c>
      <c r="B793" t="s">
        <v>179</v>
      </c>
      <c r="C793">
        <v>1986</v>
      </c>
      <c r="D793">
        <v>1</v>
      </c>
      <c r="E793">
        <v>6</v>
      </c>
      <c r="F793">
        <v>43.8</v>
      </c>
      <c r="J793">
        <v>2013</v>
      </c>
      <c r="K793">
        <v>1</v>
      </c>
      <c r="L793">
        <v>6</v>
      </c>
      <c r="M793">
        <v>0.39207000000000003</v>
      </c>
      <c r="N793">
        <v>89</v>
      </c>
      <c r="O793">
        <v>2.0855999999999999</v>
      </c>
      <c r="P793">
        <f t="shared" si="62"/>
        <v>4.4052808988764049E-3</v>
      </c>
      <c r="Q793" s="148">
        <v>39.754196307692311</v>
      </c>
      <c r="R793">
        <f t="shared" si="63"/>
        <v>2.6714819918769237</v>
      </c>
      <c r="T793">
        <v>4.4052808988764049E-3</v>
      </c>
      <c r="U793">
        <v>2013</v>
      </c>
      <c r="V793">
        <v>0.39207000000000003</v>
      </c>
      <c r="W793">
        <v>2.6714819918769237</v>
      </c>
      <c r="X793">
        <v>0.39207000000000003</v>
      </c>
      <c r="Y793">
        <v>2.6714819918769237</v>
      </c>
    </row>
    <row r="794" spans="1:25" ht="15" x14ac:dyDescent="0.25">
      <c r="A794" t="s">
        <v>143</v>
      </c>
      <c r="B794" t="s">
        <v>179</v>
      </c>
      <c r="C794">
        <v>1986</v>
      </c>
      <c r="D794">
        <v>1</v>
      </c>
      <c r="E794">
        <v>7</v>
      </c>
      <c r="F794">
        <v>48.16</v>
      </c>
      <c r="J794">
        <v>2013</v>
      </c>
      <c r="K794">
        <v>1</v>
      </c>
      <c r="L794">
        <v>7</v>
      </c>
      <c r="M794">
        <v>0.33970999999999996</v>
      </c>
      <c r="N794">
        <v>89</v>
      </c>
      <c r="O794">
        <v>2.2599999999999998</v>
      </c>
      <c r="P794">
        <f t="shared" si="62"/>
        <v>3.8169662921348308E-3</v>
      </c>
      <c r="Q794" s="148">
        <v>40.245259915384615</v>
      </c>
      <c r="R794">
        <f t="shared" si="63"/>
        <v>2.7044814663138466</v>
      </c>
      <c r="T794">
        <v>3.8169662921348308E-3</v>
      </c>
      <c r="U794">
        <v>2013</v>
      </c>
      <c r="V794">
        <v>0.33970999999999996</v>
      </c>
      <c r="W794">
        <v>2.7044814663138466</v>
      </c>
      <c r="X794">
        <v>0.33970999999999996</v>
      </c>
      <c r="Y794">
        <v>2.7044814663138466</v>
      </c>
    </row>
    <row r="795" spans="1:25" ht="15" x14ac:dyDescent="0.25">
      <c r="A795" t="s">
        <v>143</v>
      </c>
      <c r="B795" t="s">
        <v>179</v>
      </c>
      <c r="C795">
        <v>1986</v>
      </c>
      <c r="D795">
        <v>1</v>
      </c>
      <c r="E795">
        <v>8</v>
      </c>
      <c r="F795">
        <v>38.840000000000003</v>
      </c>
      <c r="J795">
        <v>2013</v>
      </c>
      <c r="K795">
        <v>1</v>
      </c>
      <c r="L795">
        <v>8</v>
      </c>
      <c r="M795">
        <v>0.212585</v>
      </c>
      <c r="N795">
        <v>89</v>
      </c>
      <c r="O795">
        <v>2.4941</v>
      </c>
      <c r="P795">
        <f t="shared" si="62"/>
        <v>2.3885955056179775E-3</v>
      </c>
      <c r="Q795" s="148">
        <v>29.245982953846156</v>
      </c>
      <c r="R795">
        <f t="shared" si="63"/>
        <v>1.9653300544984618</v>
      </c>
      <c r="T795">
        <v>2.3885955056179775E-3</v>
      </c>
      <c r="U795">
        <v>2013</v>
      </c>
      <c r="V795">
        <v>0.212585</v>
      </c>
      <c r="W795">
        <v>1.9653300544984618</v>
      </c>
      <c r="X795">
        <v>0.212585</v>
      </c>
      <c r="Y795">
        <v>1.9653300544984618</v>
      </c>
    </row>
    <row r="796" spans="1:25" ht="15" x14ac:dyDescent="0.25">
      <c r="A796" t="s">
        <v>143</v>
      </c>
      <c r="B796" t="s">
        <v>179</v>
      </c>
      <c r="C796">
        <v>1986</v>
      </c>
      <c r="D796">
        <v>1</v>
      </c>
      <c r="E796">
        <v>9</v>
      </c>
      <c r="F796">
        <v>44.29</v>
      </c>
      <c r="J796">
        <v>2013</v>
      </c>
      <c r="K796">
        <v>1</v>
      </c>
      <c r="L796">
        <v>9</v>
      </c>
      <c r="M796">
        <v>0.35945000000000005</v>
      </c>
      <c r="N796">
        <v>89</v>
      </c>
      <c r="O796">
        <v>2.1373000000000002</v>
      </c>
      <c r="P796">
        <f t="shared" si="62"/>
        <v>4.0387640449438206E-3</v>
      </c>
      <c r="Q796" s="148">
        <v>42.266247057692311</v>
      </c>
      <c r="R796">
        <f t="shared" si="63"/>
        <v>2.8402918022769237</v>
      </c>
      <c r="T796">
        <v>4.0387640449438206E-3</v>
      </c>
      <c r="U796">
        <v>2013</v>
      </c>
      <c r="V796">
        <v>0.35945000000000005</v>
      </c>
      <c r="W796">
        <v>2.8402918022769237</v>
      </c>
      <c r="X796">
        <v>0.35945000000000005</v>
      </c>
      <c r="Y796">
        <v>2.8402918022769237</v>
      </c>
    </row>
    <row r="797" spans="1:25" ht="15" x14ac:dyDescent="0.25">
      <c r="A797" t="s">
        <v>143</v>
      </c>
      <c r="B797" t="s">
        <v>179</v>
      </c>
      <c r="C797">
        <v>1986</v>
      </c>
      <c r="D797">
        <v>1</v>
      </c>
      <c r="E797">
        <v>10</v>
      </c>
      <c r="F797">
        <v>45.13</v>
      </c>
      <c r="J797">
        <v>2013</v>
      </c>
      <c r="K797">
        <v>1</v>
      </c>
      <c r="L797">
        <v>10</v>
      </c>
      <c r="M797">
        <v>0.40025500000000003</v>
      </c>
      <c r="N797">
        <v>89</v>
      </c>
      <c r="O797">
        <v>1.9395</v>
      </c>
      <c r="P797">
        <f t="shared" si="62"/>
        <v>4.4972471910112366E-3</v>
      </c>
      <c r="Q797" s="148">
        <v>37.75661847692308</v>
      </c>
      <c r="R797">
        <f t="shared" si="63"/>
        <v>2.5372447616492311</v>
      </c>
      <c r="T797">
        <v>4.4972471910112366E-3</v>
      </c>
      <c r="U797">
        <v>2013</v>
      </c>
      <c r="V797">
        <v>0.40025500000000003</v>
      </c>
      <c r="W797">
        <v>2.5372447616492311</v>
      </c>
      <c r="X797">
        <v>0.40025500000000003</v>
      </c>
      <c r="Y797">
        <v>2.5372447616492311</v>
      </c>
    </row>
    <row r="798" spans="1:25" ht="15" x14ac:dyDescent="0.25">
      <c r="A798" t="s">
        <v>143</v>
      </c>
      <c r="B798" t="s">
        <v>179</v>
      </c>
      <c r="C798">
        <v>1986</v>
      </c>
      <c r="D798">
        <v>1</v>
      </c>
      <c r="E798">
        <v>11</v>
      </c>
      <c r="F798">
        <v>42.95</v>
      </c>
      <c r="J798">
        <v>2013</v>
      </c>
      <c r="K798">
        <v>1</v>
      </c>
      <c r="L798">
        <v>11</v>
      </c>
      <c r="M798">
        <v>0.37936499999999995</v>
      </c>
      <c r="N798">
        <v>89</v>
      </c>
      <c r="O798">
        <v>2.0015999999999998</v>
      </c>
      <c r="P798">
        <f t="shared" si="62"/>
        <v>4.2625280898876397E-3</v>
      </c>
      <c r="Q798" s="148">
        <v>47.663525821153847</v>
      </c>
      <c r="R798">
        <f t="shared" si="63"/>
        <v>3.2029889351815393</v>
      </c>
      <c r="T798">
        <v>4.2625280898876397E-3</v>
      </c>
      <c r="U798">
        <v>2013</v>
      </c>
      <c r="V798">
        <v>0.37936499999999995</v>
      </c>
      <c r="W798">
        <v>3.2029889351815393</v>
      </c>
      <c r="X798">
        <v>0.37936499999999995</v>
      </c>
      <c r="Y798">
        <v>3.2029889351815393</v>
      </c>
    </row>
    <row r="799" spans="1:25" ht="15" x14ac:dyDescent="0.25">
      <c r="A799" t="s">
        <v>143</v>
      </c>
      <c r="B799" t="s">
        <v>179</v>
      </c>
      <c r="C799">
        <v>1986</v>
      </c>
      <c r="D799">
        <v>1</v>
      </c>
      <c r="E799">
        <v>12</v>
      </c>
      <c r="F799">
        <v>47.31</v>
      </c>
      <c r="J799">
        <v>2013</v>
      </c>
      <c r="K799">
        <v>1</v>
      </c>
      <c r="L799">
        <v>12</v>
      </c>
      <c r="M799">
        <v>0.36263999999999996</v>
      </c>
      <c r="N799">
        <v>89</v>
      </c>
      <c r="O799">
        <v>2.2481</v>
      </c>
      <c r="P799">
        <f t="shared" si="62"/>
        <v>4.0746067415730336E-3</v>
      </c>
      <c r="Q799" s="148">
        <v>49.068614353846151</v>
      </c>
      <c r="R799">
        <f t="shared" si="63"/>
        <v>3.2974108845784618</v>
      </c>
      <c r="T799">
        <v>4.0746067415730336E-3</v>
      </c>
      <c r="U799">
        <v>2013</v>
      </c>
      <c r="V799">
        <v>0.36263999999999996</v>
      </c>
      <c r="W799">
        <v>3.2974108845784618</v>
      </c>
      <c r="X799">
        <v>0.36263999999999996</v>
      </c>
      <c r="Y799">
        <v>3.2974108845784618</v>
      </c>
    </row>
    <row r="800" spans="1:25" ht="15" x14ac:dyDescent="0.25">
      <c r="A800" t="s">
        <v>143</v>
      </c>
      <c r="B800" t="s">
        <v>179</v>
      </c>
      <c r="C800">
        <v>1986</v>
      </c>
      <c r="D800">
        <v>1</v>
      </c>
      <c r="E800">
        <v>13</v>
      </c>
      <c r="F800">
        <v>44.29</v>
      </c>
      <c r="J800">
        <v>2013</v>
      </c>
      <c r="K800">
        <v>1</v>
      </c>
      <c r="L800">
        <v>13</v>
      </c>
      <c r="M800">
        <v>0.43681999999999999</v>
      </c>
      <c r="N800">
        <v>89</v>
      </c>
      <c r="O800">
        <v>2.1217000000000001</v>
      </c>
      <c r="P800">
        <f t="shared" si="62"/>
        <v>4.908089887640449E-3</v>
      </c>
      <c r="Q800" s="148">
        <v>53.782606350000002</v>
      </c>
      <c r="R800">
        <f t="shared" si="63"/>
        <v>3.6141911467200001</v>
      </c>
      <c r="T800">
        <v>4.908089887640449E-3</v>
      </c>
      <c r="U800">
        <v>2013</v>
      </c>
      <c r="V800">
        <v>0.43681999999999999</v>
      </c>
      <c r="W800">
        <v>3.6141911467200001</v>
      </c>
      <c r="X800">
        <v>0.43681999999999999</v>
      </c>
      <c r="Y800">
        <v>3.6141911467200001</v>
      </c>
    </row>
    <row r="801" spans="1:25" ht="15" x14ac:dyDescent="0.25">
      <c r="A801" t="s">
        <v>143</v>
      </c>
      <c r="B801" t="s">
        <v>179</v>
      </c>
      <c r="C801">
        <v>1986</v>
      </c>
      <c r="D801">
        <v>1</v>
      </c>
      <c r="E801">
        <v>14</v>
      </c>
      <c r="F801">
        <v>43.56</v>
      </c>
      <c r="J801">
        <v>2013</v>
      </c>
      <c r="K801">
        <v>1</v>
      </c>
      <c r="L801">
        <v>14</v>
      </c>
      <c r="M801">
        <v>0.30847000000000002</v>
      </c>
      <c r="N801">
        <v>89</v>
      </c>
      <c r="O801">
        <v>2.0708000000000002</v>
      </c>
      <c r="P801">
        <f t="shared" si="62"/>
        <v>3.4659550561797754E-3</v>
      </c>
      <c r="Q801" s="148">
        <v>34.279525246153845</v>
      </c>
      <c r="R801">
        <f t="shared" si="63"/>
        <v>2.3035840965415386</v>
      </c>
      <c r="T801">
        <v>3.4659550561797754E-3</v>
      </c>
      <c r="U801">
        <v>2013</v>
      </c>
      <c r="V801">
        <v>0.30847000000000002</v>
      </c>
      <c r="W801">
        <v>2.3035840965415386</v>
      </c>
      <c r="X801">
        <v>0.30847000000000002</v>
      </c>
      <c r="Y801">
        <v>2.3035840965415386</v>
      </c>
    </row>
    <row r="802" spans="1:25" ht="15" x14ac:dyDescent="0.25">
      <c r="A802" t="s">
        <v>143</v>
      </c>
      <c r="B802" t="s">
        <v>179</v>
      </c>
      <c r="C802">
        <v>1986</v>
      </c>
      <c r="D802">
        <v>2</v>
      </c>
      <c r="E802">
        <v>1</v>
      </c>
      <c r="F802">
        <v>38.6</v>
      </c>
      <c r="J802">
        <v>2013</v>
      </c>
      <c r="K802">
        <v>2</v>
      </c>
      <c r="L802">
        <v>1</v>
      </c>
      <c r="M802">
        <v>0.35148000000000001</v>
      </c>
      <c r="N802">
        <v>89</v>
      </c>
      <c r="O802">
        <v>2.0032999999999999</v>
      </c>
      <c r="P802">
        <f t="shared" si="62"/>
        <v>3.9492134831460675E-3</v>
      </c>
      <c r="Q802" s="148">
        <v>19.4715378</v>
      </c>
      <c r="R802">
        <f t="shared" si="63"/>
        <v>1.3084873401600001</v>
      </c>
      <c r="T802">
        <v>3.9492134831460675E-3</v>
      </c>
      <c r="U802">
        <v>2013</v>
      </c>
      <c r="V802">
        <v>0.35148000000000001</v>
      </c>
      <c r="W802">
        <v>1.3084873401600001</v>
      </c>
      <c r="X802">
        <v>0.35148000000000001</v>
      </c>
      <c r="Y802">
        <v>1.3084873401600001</v>
      </c>
    </row>
    <row r="803" spans="1:25" ht="15" x14ac:dyDescent="0.25">
      <c r="A803" t="s">
        <v>143</v>
      </c>
      <c r="B803" t="s">
        <v>179</v>
      </c>
      <c r="C803">
        <v>1986</v>
      </c>
      <c r="D803">
        <v>2</v>
      </c>
      <c r="E803">
        <v>2</v>
      </c>
      <c r="F803">
        <v>41.5</v>
      </c>
      <c r="J803">
        <v>2013</v>
      </c>
      <c r="K803">
        <v>2</v>
      </c>
      <c r="L803">
        <v>2</v>
      </c>
      <c r="M803">
        <v>0.29415999999999998</v>
      </c>
      <c r="N803">
        <v>89</v>
      </c>
      <c r="O803">
        <v>2.028</v>
      </c>
      <c r="P803">
        <f t="shared" si="62"/>
        <v>3.3051685393258425E-3</v>
      </c>
      <c r="Q803" s="148">
        <v>25.954254276923077</v>
      </c>
      <c r="R803">
        <f t="shared" si="63"/>
        <v>1.7441258874092311</v>
      </c>
      <c r="T803">
        <v>3.3051685393258425E-3</v>
      </c>
      <c r="U803">
        <v>2013</v>
      </c>
      <c r="V803">
        <v>0.29415999999999998</v>
      </c>
      <c r="W803">
        <v>1.7441258874092311</v>
      </c>
      <c r="X803">
        <v>0.29415999999999998</v>
      </c>
      <c r="Y803">
        <v>1.7441258874092311</v>
      </c>
    </row>
    <row r="804" spans="1:25" ht="15" x14ac:dyDescent="0.25">
      <c r="A804" t="s">
        <v>143</v>
      </c>
      <c r="B804" t="s">
        <v>179</v>
      </c>
      <c r="C804">
        <v>1986</v>
      </c>
      <c r="D804">
        <v>2</v>
      </c>
      <c r="E804">
        <v>3</v>
      </c>
      <c r="F804">
        <v>40.53</v>
      </c>
      <c r="J804">
        <v>2013</v>
      </c>
      <c r="K804">
        <v>2</v>
      </c>
      <c r="L804">
        <v>3</v>
      </c>
      <c r="M804">
        <v>0.39544499999999999</v>
      </c>
      <c r="N804">
        <v>89</v>
      </c>
      <c r="O804">
        <v>1.9935</v>
      </c>
      <c r="P804">
        <f t="shared" si="62"/>
        <v>4.443202247191011E-3</v>
      </c>
      <c r="Q804" s="148">
        <v>27.943781884615387</v>
      </c>
      <c r="R804">
        <f t="shared" si="63"/>
        <v>1.8778221426461543</v>
      </c>
      <c r="T804">
        <v>4.443202247191011E-3</v>
      </c>
      <c r="U804">
        <v>2013</v>
      </c>
      <c r="V804">
        <v>0.39544499999999999</v>
      </c>
      <c r="W804">
        <v>1.8778221426461543</v>
      </c>
      <c r="X804">
        <v>0.39544499999999999</v>
      </c>
      <c r="Y804">
        <v>1.8778221426461543</v>
      </c>
    </row>
    <row r="805" spans="1:25" ht="15" x14ac:dyDescent="0.25">
      <c r="A805" t="s">
        <v>143</v>
      </c>
      <c r="B805" t="s">
        <v>179</v>
      </c>
      <c r="C805">
        <v>1986</v>
      </c>
      <c r="D805">
        <v>2</v>
      </c>
      <c r="E805">
        <v>4</v>
      </c>
      <c r="F805">
        <v>44.29</v>
      </c>
      <c r="J805">
        <v>2013</v>
      </c>
      <c r="K805">
        <v>2</v>
      </c>
      <c r="L805">
        <v>4</v>
      </c>
      <c r="M805">
        <v>0.31605</v>
      </c>
      <c r="N805">
        <v>89</v>
      </c>
      <c r="O805">
        <v>2.0937999999999999</v>
      </c>
      <c r="P805">
        <f t="shared" si="62"/>
        <v>3.5511235955056181E-3</v>
      </c>
      <c r="Q805" s="148">
        <v>35.591950350000005</v>
      </c>
      <c r="R805">
        <f t="shared" si="63"/>
        <v>2.3917790635200005</v>
      </c>
      <c r="T805">
        <v>3.5511235955056181E-3</v>
      </c>
      <c r="U805">
        <v>2013</v>
      </c>
      <c r="V805">
        <v>0.31605</v>
      </c>
      <c r="W805">
        <v>2.3917790635200005</v>
      </c>
      <c r="X805">
        <v>0.31605</v>
      </c>
      <c r="Y805">
        <v>2.3917790635200005</v>
      </c>
    </row>
    <row r="806" spans="1:25" ht="15" x14ac:dyDescent="0.25">
      <c r="A806" t="s">
        <v>143</v>
      </c>
      <c r="B806" t="s">
        <v>179</v>
      </c>
      <c r="C806">
        <v>1986</v>
      </c>
      <c r="D806">
        <v>2</v>
      </c>
      <c r="E806">
        <v>5</v>
      </c>
      <c r="F806">
        <v>42.83</v>
      </c>
      <c r="J806">
        <v>2013</v>
      </c>
      <c r="K806">
        <v>2</v>
      </c>
      <c r="L806">
        <v>5</v>
      </c>
      <c r="M806">
        <v>0.31900000000000001</v>
      </c>
      <c r="N806">
        <v>89</v>
      </c>
      <c r="O806">
        <v>2.1217999999999999</v>
      </c>
      <c r="P806">
        <f t="shared" si="62"/>
        <v>3.5842696629213482E-3</v>
      </c>
      <c r="Q806" s="148">
        <v>41.904049846153846</v>
      </c>
      <c r="R806">
        <f t="shared" si="63"/>
        <v>2.815952149661539</v>
      </c>
      <c r="T806">
        <v>3.5842696629213482E-3</v>
      </c>
      <c r="U806">
        <v>2013</v>
      </c>
      <c r="V806">
        <v>0.31900000000000001</v>
      </c>
      <c r="W806">
        <v>2.815952149661539</v>
      </c>
      <c r="X806">
        <v>0.31900000000000001</v>
      </c>
      <c r="Y806">
        <v>2.815952149661539</v>
      </c>
    </row>
    <row r="807" spans="1:25" ht="15" x14ac:dyDescent="0.25">
      <c r="A807" t="s">
        <v>143</v>
      </c>
      <c r="B807" t="s">
        <v>179</v>
      </c>
      <c r="C807">
        <v>1986</v>
      </c>
      <c r="D807">
        <v>2</v>
      </c>
      <c r="E807">
        <v>6</v>
      </c>
      <c r="F807">
        <v>45.74</v>
      </c>
      <c r="J807">
        <v>2013</v>
      </c>
      <c r="K807">
        <v>2</v>
      </c>
      <c r="L807">
        <v>6</v>
      </c>
      <c r="M807">
        <v>0.28569500000000003</v>
      </c>
      <c r="N807">
        <v>89</v>
      </c>
      <c r="O807">
        <v>2.3868</v>
      </c>
      <c r="P807">
        <f t="shared" si="62"/>
        <v>3.2100561797752812E-3</v>
      </c>
      <c r="Q807" s="148">
        <v>37.910802028846156</v>
      </c>
      <c r="R807">
        <f t="shared" si="63"/>
        <v>2.5476058963384616</v>
      </c>
      <c r="T807">
        <v>3.2100561797752812E-3</v>
      </c>
      <c r="U807">
        <v>2013</v>
      </c>
      <c r="V807">
        <v>0.28569500000000003</v>
      </c>
      <c r="W807">
        <v>2.5476058963384616</v>
      </c>
      <c r="X807">
        <v>0.28569500000000003</v>
      </c>
      <c r="Y807">
        <v>2.5476058963384616</v>
      </c>
    </row>
    <row r="808" spans="1:25" ht="15" x14ac:dyDescent="0.25">
      <c r="A808" t="s">
        <v>143</v>
      </c>
      <c r="B808" t="s">
        <v>179</v>
      </c>
      <c r="C808">
        <v>1986</v>
      </c>
      <c r="D808">
        <v>2</v>
      </c>
      <c r="E808">
        <v>7</v>
      </c>
      <c r="F808">
        <v>45.98</v>
      </c>
      <c r="J808">
        <v>2013</v>
      </c>
      <c r="K808">
        <v>2</v>
      </c>
      <c r="L808">
        <v>7</v>
      </c>
      <c r="M808">
        <v>0.34385500000000002</v>
      </c>
      <c r="N808">
        <v>89</v>
      </c>
      <c r="O808">
        <v>2.5085999999999999</v>
      </c>
      <c r="P808">
        <f t="shared" si="62"/>
        <v>3.863539325842697E-3</v>
      </c>
      <c r="Q808" s="148">
        <v>39.74833246153846</v>
      </c>
      <c r="R808">
        <f t="shared" si="63"/>
        <v>2.6710879414153852</v>
      </c>
      <c r="T808">
        <v>3.863539325842697E-3</v>
      </c>
      <c r="U808">
        <v>2013</v>
      </c>
      <c r="V808">
        <v>0.34385500000000002</v>
      </c>
      <c r="W808">
        <v>2.6710879414153852</v>
      </c>
      <c r="X808">
        <v>0.34385500000000002</v>
      </c>
      <c r="Y808">
        <v>2.6710879414153852</v>
      </c>
    </row>
    <row r="809" spans="1:25" ht="15" x14ac:dyDescent="0.25">
      <c r="A809" t="s">
        <v>143</v>
      </c>
      <c r="B809" t="s">
        <v>179</v>
      </c>
      <c r="C809">
        <v>1986</v>
      </c>
      <c r="D809">
        <v>2</v>
      </c>
      <c r="E809">
        <v>8</v>
      </c>
      <c r="F809">
        <v>41.62</v>
      </c>
      <c r="J809">
        <v>2013</v>
      </c>
      <c r="K809">
        <v>2</v>
      </c>
      <c r="L809">
        <v>8</v>
      </c>
      <c r="M809">
        <v>0.319795</v>
      </c>
      <c r="N809">
        <v>89</v>
      </c>
      <c r="O809">
        <v>2.0749</v>
      </c>
      <c r="P809">
        <f t="shared" si="62"/>
        <v>3.5932022471910114E-3</v>
      </c>
      <c r="Q809" s="148">
        <v>33.87629995961538</v>
      </c>
      <c r="R809">
        <f t="shared" si="63"/>
        <v>2.2764873572861539</v>
      </c>
      <c r="T809">
        <v>3.5932022471910114E-3</v>
      </c>
      <c r="U809">
        <v>2013</v>
      </c>
      <c r="V809">
        <v>0.319795</v>
      </c>
      <c r="W809">
        <v>2.2764873572861539</v>
      </c>
      <c r="X809">
        <v>0.319795</v>
      </c>
      <c r="Y809">
        <v>2.2764873572861539</v>
      </c>
    </row>
    <row r="810" spans="1:25" ht="15" x14ac:dyDescent="0.25">
      <c r="A810" t="s">
        <v>143</v>
      </c>
      <c r="B810" t="s">
        <v>179</v>
      </c>
      <c r="C810">
        <v>1986</v>
      </c>
      <c r="D810">
        <v>2</v>
      </c>
      <c r="E810">
        <v>9</v>
      </c>
      <c r="F810">
        <v>45.37</v>
      </c>
      <c r="J810">
        <v>2013</v>
      </c>
      <c r="K810">
        <v>2</v>
      </c>
      <c r="L810">
        <v>9</v>
      </c>
      <c r="M810">
        <v>0.31706999999999996</v>
      </c>
      <c r="N810">
        <v>89</v>
      </c>
      <c r="O810">
        <v>2.2330999999999999</v>
      </c>
      <c r="P810">
        <f t="shared" si="62"/>
        <v>3.562584269662921E-3</v>
      </c>
      <c r="Q810" s="148">
        <v>39.884746465384623</v>
      </c>
      <c r="R810">
        <f t="shared" si="63"/>
        <v>2.6802549624738465</v>
      </c>
      <c r="T810">
        <v>3.562584269662921E-3</v>
      </c>
      <c r="U810">
        <v>2013</v>
      </c>
      <c r="V810">
        <v>0.31706999999999996</v>
      </c>
      <c r="W810">
        <v>2.6802549624738465</v>
      </c>
      <c r="X810">
        <v>0.31706999999999996</v>
      </c>
      <c r="Y810">
        <v>2.6802549624738465</v>
      </c>
    </row>
    <row r="811" spans="1:25" ht="15" x14ac:dyDescent="0.25">
      <c r="A811" t="s">
        <v>143</v>
      </c>
      <c r="B811" t="s">
        <v>179</v>
      </c>
      <c r="C811">
        <v>1986</v>
      </c>
      <c r="D811">
        <v>2</v>
      </c>
      <c r="E811">
        <v>10</v>
      </c>
      <c r="F811">
        <v>47.67</v>
      </c>
      <c r="J811">
        <v>2013</v>
      </c>
      <c r="K811">
        <v>2</v>
      </c>
      <c r="L811">
        <v>10</v>
      </c>
      <c r="M811">
        <v>0.27842</v>
      </c>
      <c r="N811">
        <v>89</v>
      </c>
      <c r="O811">
        <v>2.0594999999999999</v>
      </c>
      <c r="P811">
        <f t="shared" si="62"/>
        <v>3.1283146067415729E-3</v>
      </c>
      <c r="Q811" s="148">
        <v>46.375831488461543</v>
      </c>
      <c r="R811">
        <f t="shared" si="63"/>
        <v>3.1164558760246157</v>
      </c>
      <c r="T811">
        <v>3.1283146067415729E-3</v>
      </c>
      <c r="U811">
        <v>2013</v>
      </c>
      <c r="V811">
        <v>0.27842</v>
      </c>
      <c r="W811">
        <v>3.1164558760246157</v>
      </c>
      <c r="X811">
        <v>0.27842</v>
      </c>
      <c r="Y811">
        <v>3.1164558760246157</v>
      </c>
    </row>
    <row r="812" spans="1:25" ht="15" x14ac:dyDescent="0.25">
      <c r="A812" t="s">
        <v>143</v>
      </c>
      <c r="B812" t="s">
        <v>179</v>
      </c>
      <c r="C812">
        <v>1986</v>
      </c>
      <c r="D812">
        <v>2</v>
      </c>
      <c r="E812">
        <v>11</v>
      </c>
      <c r="F812">
        <v>50.09</v>
      </c>
      <c r="J812">
        <v>2013</v>
      </c>
      <c r="K812">
        <v>2</v>
      </c>
      <c r="L812">
        <v>11</v>
      </c>
      <c r="M812">
        <v>0.375305</v>
      </c>
      <c r="N812">
        <v>89</v>
      </c>
      <c r="O812">
        <v>2.0878999999999999</v>
      </c>
      <c r="P812">
        <f t="shared" si="62"/>
        <v>4.2169101123595504E-3</v>
      </c>
      <c r="Q812" s="148">
        <v>37.848618034615384</v>
      </c>
      <c r="R812">
        <f t="shared" si="63"/>
        <v>2.5434271319261543</v>
      </c>
      <c r="T812">
        <v>4.2169101123595504E-3</v>
      </c>
      <c r="U812">
        <v>2013</v>
      </c>
      <c r="V812">
        <v>0.375305</v>
      </c>
      <c r="W812">
        <v>2.5434271319261543</v>
      </c>
      <c r="X812">
        <v>0.375305</v>
      </c>
      <c r="Y812">
        <v>2.5434271319261543</v>
      </c>
    </row>
    <row r="813" spans="1:25" ht="15" x14ac:dyDescent="0.25">
      <c r="A813" t="s">
        <v>143</v>
      </c>
      <c r="B813" t="s">
        <v>179</v>
      </c>
      <c r="C813">
        <v>1986</v>
      </c>
      <c r="D813">
        <v>2</v>
      </c>
      <c r="E813">
        <v>12</v>
      </c>
      <c r="F813">
        <v>45.62</v>
      </c>
      <c r="J813">
        <v>2013</v>
      </c>
      <c r="K813">
        <v>2</v>
      </c>
      <c r="L813">
        <v>12</v>
      </c>
      <c r="M813">
        <v>0.34250999999999998</v>
      </c>
      <c r="N813">
        <v>89</v>
      </c>
      <c r="O813">
        <v>2.0663999999999998</v>
      </c>
      <c r="P813">
        <f t="shared" si="62"/>
        <v>3.8484269662921347E-3</v>
      </c>
      <c r="Q813" s="148">
        <v>36.818222988461535</v>
      </c>
      <c r="R813">
        <f t="shared" si="63"/>
        <v>2.4741845848246151</v>
      </c>
      <c r="T813">
        <v>3.8484269662921347E-3</v>
      </c>
      <c r="U813">
        <v>2013</v>
      </c>
      <c r="V813">
        <v>0.34250999999999998</v>
      </c>
      <c r="W813">
        <v>2.4741845848246151</v>
      </c>
      <c r="X813">
        <v>0.34250999999999998</v>
      </c>
      <c r="Y813">
        <v>2.4741845848246151</v>
      </c>
    </row>
    <row r="814" spans="1:25" ht="15" x14ac:dyDescent="0.25">
      <c r="A814" t="s">
        <v>143</v>
      </c>
      <c r="B814" t="s">
        <v>179</v>
      </c>
      <c r="C814">
        <v>1986</v>
      </c>
      <c r="D814">
        <v>2</v>
      </c>
      <c r="E814">
        <v>13</v>
      </c>
      <c r="F814">
        <v>45.5</v>
      </c>
      <c r="J814">
        <v>2013</v>
      </c>
      <c r="K814">
        <v>2</v>
      </c>
      <c r="L814">
        <v>13</v>
      </c>
      <c r="M814">
        <v>0.22894000000000003</v>
      </c>
      <c r="N814">
        <v>89</v>
      </c>
      <c r="O814">
        <v>2.6253000000000002</v>
      </c>
      <c r="P814">
        <f t="shared" si="62"/>
        <v>2.5723595505617982E-3</v>
      </c>
      <c r="Q814" s="148">
        <v>45.847360730769239</v>
      </c>
      <c r="R814">
        <f t="shared" si="63"/>
        <v>3.0809426411076934</v>
      </c>
      <c r="T814">
        <v>2.5723595505617982E-3</v>
      </c>
      <c r="U814">
        <v>2013</v>
      </c>
      <c r="V814">
        <v>0.22894000000000003</v>
      </c>
      <c r="W814">
        <v>3.0809426411076934</v>
      </c>
      <c r="X814">
        <v>0.22894000000000003</v>
      </c>
      <c r="Y814">
        <v>3.0809426411076934</v>
      </c>
    </row>
    <row r="815" spans="1:25" ht="15" x14ac:dyDescent="0.25">
      <c r="A815" t="s">
        <v>143</v>
      </c>
      <c r="B815" t="s">
        <v>179</v>
      </c>
      <c r="C815">
        <v>1986</v>
      </c>
      <c r="D815">
        <v>2</v>
      </c>
      <c r="E815">
        <v>14</v>
      </c>
      <c r="F815">
        <v>46.34</v>
      </c>
      <c r="J815">
        <v>2013</v>
      </c>
      <c r="K815">
        <v>2</v>
      </c>
      <c r="L815">
        <v>14</v>
      </c>
      <c r="M815">
        <v>0.36880499999999999</v>
      </c>
      <c r="N815">
        <v>89</v>
      </c>
      <c r="O815">
        <v>2.294</v>
      </c>
      <c r="P815">
        <f t="shared" si="62"/>
        <v>4.1438764044943819E-3</v>
      </c>
      <c r="Q815" s="148">
        <v>38.046686192307696</v>
      </c>
      <c r="R815">
        <f t="shared" si="63"/>
        <v>2.5567373121230776</v>
      </c>
      <c r="T815">
        <v>4.1438764044943819E-3</v>
      </c>
      <c r="U815">
        <v>2013</v>
      </c>
      <c r="V815">
        <v>0.36880499999999999</v>
      </c>
      <c r="W815">
        <v>2.5567373121230776</v>
      </c>
      <c r="X815">
        <v>0.36880499999999999</v>
      </c>
      <c r="Y815">
        <v>2.5567373121230776</v>
      </c>
    </row>
    <row r="816" spans="1:25" ht="15" x14ac:dyDescent="0.25">
      <c r="A816" t="s">
        <v>143</v>
      </c>
      <c r="B816" t="s">
        <v>179</v>
      </c>
      <c r="C816">
        <v>1986</v>
      </c>
      <c r="D816">
        <v>3</v>
      </c>
      <c r="E816">
        <v>1</v>
      </c>
      <c r="F816">
        <v>36.299999999999997</v>
      </c>
      <c r="J816">
        <v>2013</v>
      </c>
      <c r="K816">
        <v>3</v>
      </c>
      <c r="L816">
        <v>1</v>
      </c>
      <c r="M816">
        <v>0.38376500000000002</v>
      </c>
      <c r="N816">
        <v>89</v>
      </c>
      <c r="O816">
        <v>2.0028000000000001</v>
      </c>
      <c r="P816">
        <f t="shared" si="62"/>
        <v>4.3119662921348315E-3</v>
      </c>
      <c r="Q816" s="148">
        <v>27.001886936538462</v>
      </c>
      <c r="R816">
        <f t="shared" si="63"/>
        <v>1.8145268021353846</v>
      </c>
      <c r="T816">
        <v>4.3119662921348315E-3</v>
      </c>
      <c r="U816">
        <v>2013</v>
      </c>
      <c r="V816">
        <v>0.38376500000000002</v>
      </c>
      <c r="W816">
        <v>1.8145268021353846</v>
      </c>
      <c r="X816">
        <v>0.38376500000000002</v>
      </c>
      <c r="Y816">
        <v>1.8145268021353846</v>
      </c>
    </row>
    <row r="817" spans="1:25" ht="15" x14ac:dyDescent="0.25">
      <c r="A817" t="s">
        <v>143</v>
      </c>
      <c r="B817" t="s">
        <v>179</v>
      </c>
      <c r="C817">
        <v>1986</v>
      </c>
      <c r="D817">
        <v>3</v>
      </c>
      <c r="E817">
        <v>2</v>
      </c>
      <c r="F817">
        <v>38.96</v>
      </c>
      <c r="J817">
        <v>2013</v>
      </c>
      <c r="K817">
        <v>3</v>
      </c>
      <c r="L817">
        <v>2</v>
      </c>
      <c r="M817">
        <v>0.41469</v>
      </c>
      <c r="N817">
        <v>89</v>
      </c>
      <c r="O817">
        <v>2.0249999999999999</v>
      </c>
      <c r="P817">
        <f t="shared" si="62"/>
        <v>4.6594382022471913E-3</v>
      </c>
      <c r="Q817" s="148">
        <v>25.093010250000003</v>
      </c>
      <c r="R817">
        <f t="shared" si="63"/>
        <v>1.6862502888000004</v>
      </c>
      <c r="T817">
        <v>4.6594382022471913E-3</v>
      </c>
      <c r="U817">
        <v>2013</v>
      </c>
      <c r="V817">
        <v>0.41469</v>
      </c>
      <c r="W817">
        <v>1.6862502888000004</v>
      </c>
      <c r="X817">
        <v>0.41469</v>
      </c>
      <c r="Y817">
        <v>1.6862502888000004</v>
      </c>
    </row>
    <row r="818" spans="1:25" ht="15" x14ac:dyDescent="0.25">
      <c r="A818" t="s">
        <v>143</v>
      </c>
      <c r="B818" t="s">
        <v>179</v>
      </c>
      <c r="C818">
        <v>1986</v>
      </c>
      <c r="D818">
        <v>3</v>
      </c>
      <c r="E818">
        <v>3</v>
      </c>
      <c r="F818">
        <v>44.41</v>
      </c>
      <c r="J818">
        <v>2013</v>
      </c>
      <c r="K818">
        <v>3</v>
      </c>
      <c r="L818">
        <v>3</v>
      </c>
      <c r="M818">
        <v>0.42118500000000003</v>
      </c>
      <c r="N818">
        <v>89</v>
      </c>
      <c r="O818">
        <v>1.9965999999999999</v>
      </c>
      <c r="P818">
        <f t="shared" si="62"/>
        <v>4.7324157303370792E-3</v>
      </c>
      <c r="Q818" s="148">
        <v>28.178293846153846</v>
      </c>
      <c r="R818">
        <f t="shared" si="63"/>
        <v>1.8935813464615385</v>
      </c>
      <c r="T818">
        <v>4.7324157303370792E-3</v>
      </c>
      <c r="U818">
        <v>2013</v>
      </c>
      <c r="V818">
        <v>0.42118500000000003</v>
      </c>
      <c r="W818">
        <v>1.8935813464615385</v>
      </c>
      <c r="X818">
        <v>0.42118500000000003</v>
      </c>
      <c r="Y818">
        <v>1.8935813464615385</v>
      </c>
    </row>
    <row r="819" spans="1:25" ht="15" x14ac:dyDescent="0.25">
      <c r="A819" t="s">
        <v>143</v>
      </c>
      <c r="B819" t="s">
        <v>179</v>
      </c>
      <c r="C819">
        <v>1986</v>
      </c>
      <c r="D819">
        <v>3</v>
      </c>
      <c r="E819">
        <v>4</v>
      </c>
      <c r="F819">
        <v>46.1</v>
      </c>
      <c r="J819">
        <v>2013</v>
      </c>
      <c r="K819">
        <v>3</v>
      </c>
      <c r="L819">
        <v>4</v>
      </c>
      <c r="M819">
        <v>0.35722999999999999</v>
      </c>
      <c r="N819">
        <v>89</v>
      </c>
      <c r="O819">
        <v>2.0871</v>
      </c>
      <c r="P819">
        <f t="shared" si="62"/>
        <v>4.0138202247191014E-3</v>
      </c>
      <c r="Q819" s="148">
        <v>36.227511692307694</v>
      </c>
      <c r="R819">
        <f t="shared" si="63"/>
        <v>2.4344887857230773</v>
      </c>
      <c r="T819">
        <v>4.0138202247191014E-3</v>
      </c>
      <c r="U819">
        <v>2013</v>
      </c>
      <c r="V819">
        <v>0.35722999999999999</v>
      </c>
      <c r="W819">
        <v>2.4344887857230773</v>
      </c>
      <c r="X819">
        <v>0.35722999999999999</v>
      </c>
      <c r="Y819">
        <v>2.4344887857230773</v>
      </c>
    </row>
    <row r="820" spans="1:25" ht="15" x14ac:dyDescent="0.25">
      <c r="A820" t="s">
        <v>143</v>
      </c>
      <c r="B820" t="s">
        <v>179</v>
      </c>
      <c r="C820">
        <v>1986</v>
      </c>
      <c r="D820">
        <v>3</v>
      </c>
      <c r="E820">
        <v>5</v>
      </c>
      <c r="F820">
        <v>42.11</v>
      </c>
      <c r="J820">
        <v>2013</v>
      </c>
      <c r="K820">
        <v>3</v>
      </c>
      <c r="L820">
        <v>5</v>
      </c>
      <c r="M820">
        <v>0.2092</v>
      </c>
      <c r="N820">
        <v>89</v>
      </c>
      <c r="O820">
        <v>2.3403999999999998</v>
      </c>
      <c r="P820">
        <f t="shared" si="62"/>
        <v>2.3505617977528088E-3</v>
      </c>
      <c r="Q820" s="148">
        <v>40.664122823076923</v>
      </c>
      <c r="R820">
        <f t="shared" si="63"/>
        <v>2.7326290537107694</v>
      </c>
      <c r="T820">
        <v>2.3505617977528088E-3</v>
      </c>
      <c r="U820">
        <v>2013</v>
      </c>
      <c r="V820">
        <v>0.2092</v>
      </c>
      <c r="W820">
        <v>2.7326290537107694</v>
      </c>
      <c r="X820">
        <v>0.2092</v>
      </c>
      <c r="Y820">
        <v>2.7326290537107694</v>
      </c>
    </row>
    <row r="821" spans="1:25" ht="15" x14ac:dyDescent="0.25">
      <c r="A821" t="s">
        <v>143</v>
      </c>
      <c r="B821" t="s">
        <v>179</v>
      </c>
      <c r="C821">
        <v>1986</v>
      </c>
      <c r="D821">
        <v>3</v>
      </c>
      <c r="E821">
        <v>6</v>
      </c>
      <c r="F821">
        <v>46.95</v>
      </c>
      <c r="J821">
        <v>2013</v>
      </c>
      <c r="K821">
        <v>3</v>
      </c>
      <c r="L821">
        <v>6</v>
      </c>
      <c r="M821">
        <v>0.32799499999999998</v>
      </c>
      <c r="N821">
        <v>89</v>
      </c>
      <c r="O821">
        <v>2.2172999999999998</v>
      </c>
      <c r="P821">
        <f t="shared" si="62"/>
        <v>3.6853370786516853E-3</v>
      </c>
      <c r="Q821" s="148">
        <v>39.207313073076932</v>
      </c>
      <c r="R821">
        <f t="shared" si="63"/>
        <v>2.6347314385107703</v>
      </c>
      <c r="T821">
        <v>3.6853370786516853E-3</v>
      </c>
      <c r="U821">
        <v>2013</v>
      </c>
      <c r="V821">
        <v>0.32799499999999998</v>
      </c>
      <c r="W821">
        <v>2.6347314385107703</v>
      </c>
      <c r="X821">
        <v>0.32799499999999998</v>
      </c>
      <c r="Y821">
        <v>2.6347314385107703</v>
      </c>
    </row>
    <row r="822" spans="1:25" ht="15" x14ac:dyDescent="0.25">
      <c r="A822" t="s">
        <v>143</v>
      </c>
      <c r="B822" t="s">
        <v>179</v>
      </c>
      <c r="C822">
        <v>1986</v>
      </c>
      <c r="D822">
        <v>3</v>
      </c>
      <c r="E822">
        <v>7</v>
      </c>
      <c r="F822">
        <v>45.37</v>
      </c>
      <c r="J822">
        <v>2013</v>
      </c>
      <c r="K822">
        <v>3</v>
      </c>
      <c r="L822">
        <v>7</v>
      </c>
      <c r="M822">
        <v>0.22011</v>
      </c>
      <c r="N822">
        <v>89</v>
      </c>
      <c r="O822">
        <v>2.3917000000000002</v>
      </c>
      <c r="P822">
        <f t="shared" si="62"/>
        <v>2.4731460674157304E-3</v>
      </c>
      <c r="Q822" s="148">
        <v>39.417980123076923</v>
      </c>
      <c r="R822">
        <f t="shared" si="63"/>
        <v>2.6488882642707696</v>
      </c>
      <c r="T822">
        <v>2.4731460674157304E-3</v>
      </c>
      <c r="U822">
        <v>2013</v>
      </c>
      <c r="V822">
        <v>0.22011</v>
      </c>
      <c r="W822">
        <v>2.6488882642707696</v>
      </c>
      <c r="X822">
        <v>0.22011</v>
      </c>
      <c r="Y822">
        <v>2.6488882642707696</v>
      </c>
    </row>
    <row r="823" spans="1:25" ht="15" x14ac:dyDescent="0.25">
      <c r="A823" t="s">
        <v>143</v>
      </c>
      <c r="B823" t="s">
        <v>179</v>
      </c>
      <c r="C823">
        <v>1986</v>
      </c>
      <c r="D823">
        <v>3</v>
      </c>
      <c r="E823">
        <v>8</v>
      </c>
      <c r="F823">
        <v>44.41</v>
      </c>
      <c r="J823">
        <v>2013</v>
      </c>
      <c r="K823">
        <v>3</v>
      </c>
      <c r="L823">
        <v>8</v>
      </c>
      <c r="M823">
        <v>0.368145</v>
      </c>
      <c r="N823">
        <v>89</v>
      </c>
      <c r="O823">
        <v>2.3485999999999998</v>
      </c>
      <c r="P823">
        <f t="shared" si="62"/>
        <v>4.1364606741573036E-3</v>
      </c>
      <c r="Q823" s="148">
        <v>39.233972630769237</v>
      </c>
      <c r="R823">
        <f t="shared" si="63"/>
        <v>2.6365229607876932</v>
      </c>
      <c r="T823">
        <v>4.1364606741573036E-3</v>
      </c>
      <c r="U823">
        <v>2013</v>
      </c>
      <c r="V823">
        <v>0.368145</v>
      </c>
      <c r="W823">
        <v>2.6365229607876932</v>
      </c>
      <c r="X823">
        <v>0.368145</v>
      </c>
      <c r="Y823">
        <v>2.6365229607876932</v>
      </c>
    </row>
    <row r="824" spans="1:25" ht="15" x14ac:dyDescent="0.25">
      <c r="A824" t="s">
        <v>143</v>
      </c>
      <c r="B824" t="s">
        <v>179</v>
      </c>
      <c r="C824">
        <v>1986</v>
      </c>
      <c r="D824">
        <v>3</v>
      </c>
      <c r="E824">
        <v>9</v>
      </c>
      <c r="F824">
        <v>40.9</v>
      </c>
      <c r="J824">
        <v>2013</v>
      </c>
      <c r="K824">
        <v>3</v>
      </c>
      <c r="L824">
        <v>9</v>
      </c>
      <c r="M824">
        <v>0.31170500000000001</v>
      </c>
      <c r="N824">
        <v>89</v>
      </c>
      <c r="O824">
        <v>2.2117</v>
      </c>
      <c r="P824">
        <f t="shared" si="62"/>
        <v>3.502303370786517E-3</v>
      </c>
      <c r="Q824" s="148">
        <v>37.647471357692311</v>
      </c>
      <c r="R824">
        <f t="shared" si="63"/>
        <v>2.5299100752369235</v>
      </c>
      <c r="T824">
        <v>3.502303370786517E-3</v>
      </c>
      <c r="U824">
        <v>2013</v>
      </c>
      <c r="V824">
        <v>0.31170500000000001</v>
      </c>
      <c r="W824">
        <v>2.5299100752369235</v>
      </c>
      <c r="X824">
        <v>0.31170500000000001</v>
      </c>
      <c r="Y824">
        <v>2.5299100752369235</v>
      </c>
    </row>
    <row r="825" spans="1:25" ht="15" x14ac:dyDescent="0.25">
      <c r="A825" t="s">
        <v>143</v>
      </c>
      <c r="B825" t="s">
        <v>179</v>
      </c>
      <c r="C825">
        <v>1986</v>
      </c>
      <c r="D825">
        <v>3</v>
      </c>
      <c r="E825">
        <v>10</v>
      </c>
      <c r="F825">
        <v>44.04</v>
      </c>
      <c r="J825">
        <v>2013</v>
      </c>
      <c r="K825">
        <v>3</v>
      </c>
      <c r="L825">
        <v>10</v>
      </c>
      <c r="M825">
        <v>0.31718000000000002</v>
      </c>
      <c r="N825">
        <v>89</v>
      </c>
      <c r="O825">
        <v>2.1076000000000001</v>
      </c>
      <c r="P825">
        <f t="shared" si="62"/>
        <v>3.5638202247191015E-3</v>
      </c>
      <c r="Q825" s="148">
        <v>29.961625586538464</v>
      </c>
      <c r="R825">
        <f t="shared" si="63"/>
        <v>2.013421239415385</v>
      </c>
      <c r="T825">
        <v>3.5638202247191015E-3</v>
      </c>
      <c r="U825">
        <v>2013</v>
      </c>
      <c r="V825">
        <v>0.31718000000000002</v>
      </c>
      <c r="W825">
        <v>2.013421239415385</v>
      </c>
      <c r="X825">
        <v>0.31718000000000002</v>
      </c>
      <c r="Y825">
        <v>2.013421239415385</v>
      </c>
    </row>
    <row r="826" spans="1:25" ht="15" x14ac:dyDescent="0.25">
      <c r="A826" t="s">
        <v>143</v>
      </c>
      <c r="B826" t="s">
        <v>179</v>
      </c>
      <c r="C826">
        <v>1986</v>
      </c>
      <c r="D826">
        <v>3</v>
      </c>
      <c r="E826">
        <v>11</v>
      </c>
      <c r="F826">
        <v>46.95</v>
      </c>
      <c r="J826">
        <v>2013</v>
      </c>
      <c r="K826">
        <v>3</v>
      </c>
      <c r="L826">
        <v>11</v>
      </c>
      <c r="M826">
        <v>0.339675</v>
      </c>
      <c r="N826">
        <v>89</v>
      </c>
      <c r="O826">
        <v>2.2511999999999999</v>
      </c>
      <c r="P826">
        <f t="shared" si="62"/>
        <v>3.8165730337078652E-3</v>
      </c>
      <c r="Q826" s="148">
        <v>31.780571815384615</v>
      </c>
      <c r="R826">
        <f t="shared" si="63"/>
        <v>2.1356544259938466</v>
      </c>
      <c r="T826">
        <v>3.8165730337078652E-3</v>
      </c>
      <c r="U826">
        <v>2013</v>
      </c>
      <c r="V826">
        <v>0.339675</v>
      </c>
      <c r="W826">
        <v>2.1356544259938466</v>
      </c>
      <c r="X826">
        <v>0.339675</v>
      </c>
      <c r="Y826">
        <v>2.1356544259938466</v>
      </c>
    </row>
    <row r="827" spans="1:25" ht="15" x14ac:dyDescent="0.25">
      <c r="A827" t="s">
        <v>143</v>
      </c>
      <c r="B827" t="s">
        <v>179</v>
      </c>
      <c r="C827">
        <v>1986</v>
      </c>
      <c r="D827">
        <v>3</v>
      </c>
      <c r="E827">
        <v>12</v>
      </c>
      <c r="F827">
        <v>41.5</v>
      </c>
      <c r="J827">
        <v>2013</v>
      </c>
      <c r="K827">
        <v>3</v>
      </c>
      <c r="L827">
        <v>12</v>
      </c>
      <c r="M827">
        <v>0.28323999999999999</v>
      </c>
      <c r="N827">
        <v>89</v>
      </c>
      <c r="O827">
        <v>2.1105</v>
      </c>
      <c r="P827">
        <f t="shared" si="62"/>
        <v>3.1824719101123593E-3</v>
      </c>
      <c r="Q827" s="148">
        <v>36.378916199999999</v>
      </c>
      <c r="R827">
        <f t="shared" si="63"/>
        <v>2.44466316864</v>
      </c>
      <c r="T827">
        <v>3.1824719101123593E-3</v>
      </c>
      <c r="U827">
        <v>2013</v>
      </c>
      <c r="V827">
        <v>0.28323999999999999</v>
      </c>
      <c r="W827">
        <v>2.44466316864</v>
      </c>
      <c r="X827">
        <v>0.28323999999999999</v>
      </c>
      <c r="Y827">
        <v>2.44466316864</v>
      </c>
    </row>
    <row r="828" spans="1:25" ht="15" x14ac:dyDescent="0.25">
      <c r="A828" t="s">
        <v>143</v>
      </c>
      <c r="B828" t="s">
        <v>179</v>
      </c>
      <c r="C828">
        <v>1986</v>
      </c>
      <c r="D828">
        <v>3</v>
      </c>
      <c r="E828">
        <v>13</v>
      </c>
      <c r="F828">
        <v>41.87</v>
      </c>
      <c r="J828">
        <v>2013</v>
      </c>
      <c r="K828">
        <v>3</v>
      </c>
      <c r="L828">
        <v>13</v>
      </c>
      <c r="M828">
        <v>0.47282999999999997</v>
      </c>
      <c r="N828">
        <v>89</v>
      </c>
      <c r="O828">
        <v>2.3778999999999999</v>
      </c>
      <c r="P828">
        <f t="shared" si="62"/>
        <v>5.312696629213483E-3</v>
      </c>
      <c r="Q828" s="148">
        <v>34.93669486153847</v>
      </c>
      <c r="R828">
        <f t="shared" si="63"/>
        <v>2.3477458946953851</v>
      </c>
      <c r="T828">
        <v>5.312696629213483E-3</v>
      </c>
      <c r="U828">
        <v>2013</v>
      </c>
      <c r="V828">
        <v>0.47282999999999997</v>
      </c>
      <c r="W828">
        <v>2.3477458946953851</v>
      </c>
      <c r="X828">
        <v>0.47282999999999997</v>
      </c>
      <c r="Y828">
        <v>2.3477458946953851</v>
      </c>
    </row>
    <row r="829" spans="1:25" ht="15" x14ac:dyDescent="0.25">
      <c r="A829" t="s">
        <v>143</v>
      </c>
      <c r="B829" t="s">
        <v>179</v>
      </c>
      <c r="C829">
        <v>1986</v>
      </c>
      <c r="D829">
        <v>3</v>
      </c>
      <c r="E829">
        <v>14</v>
      </c>
      <c r="F829">
        <v>45.13</v>
      </c>
      <c r="J829">
        <v>2013</v>
      </c>
      <c r="K829">
        <v>3</v>
      </c>
      <c r="L829">
        <v>14</v>
      </c>
      <c r="M829">
        <v>0.40846499999999997</v>
      </c>
      <c r="N829">
        <v>89</v>
      </c>
      <c r="O829">
        <v>1.9803999999999999</v>
      </c>
      <c r="P829">
        <f t="shared" si="62"/>
        <v>4.5894943820224713E-3</v>
      </c>
      <c r="Q829" s="148">
        <v>42.510555830769228</v>
      </c>
      <c r="R829">
        <f t="shared" si="63"/>
        <v>2.8567093518276923</v>
      </c>
      <c r="T829">
        <v>4.5894943820224713E-3</v>
      </c>
      <c r="U829">
        <v>2013</v>
      </c>
      <c r="V829">
        <v>0.40846499999999997</v>
      </c>
      <c r="W829">
        <v>2.8567093518276923</v>
      </c>
      <c r="X829">
        <v>0.40846499999999997</v>
      </c>
      <c r="Y829">
        <v>2.8567093518276923</v>
      </c>
    </row>
    <row r="830" spans="1:25" ht="15" x14ac:dyDescent="0.25">
      <c r="A830" t="s">
        <v>143</v>
      </c>
      <c r="B830" t="s">
        <v>179</v>
      </c>
      <c r="C830">
        <v>1986</v>
      </c>
      <c r="D830">
        <v>4</v>
      </c>
      <c r="E830">
        <v>1</v>
      </c>
      <c r="F830">
        <v>37.99</v>
      </c>
      <c r="J830">
        <v>2013</v>
      </c>
      <c r="K830">
        <v>4</v>
      </c>
      <c r="L830">
        <v>1</v>
      </c>
      <c r="M830">
        <v>0.37942500000000001</v>
      </c>
      <c r="N830">
        <v>89</v>
      </c>
      <c r="O830">
        <v>1.9617</v>
      </c>
      <c r="P830">
        <f t="shared" si="62"/>
        <v>4.2632022471910114E-3</v>
      </c>
      <c r="Q830" s="148">
        <v>25.813484273076924</v>
      </c>
      <c r="R830">
        <f t="shared" si="63"/>
        <v>1.7346661431507693</v>
      </c>
      <c r="T830">
        <v>4.2632022471910114E-3</v>
      </c>
      <c r="U830">
        <v>2013</v>
      </c>
      <c r="V830">
        <v>0.37942500000000001</v>
      </c>
      <c r="W830">
        <v>1.7346661431507693</v>
      </c>
      <c r="X830">
        <v>0.37942500000000001</v>
      </c>
      <c r="Y830">
        <v>1.7346661431507693</v>
      </c>
    </row>
    <row r="831" spans="1:25" ht="15" x14ac:dyDescent="0.25">
      <c r="A831" t="s">
        <v>143</v>
      </c>
      <c r="B831" t="s">
        <v>179</v>
      </c>
      <c r="C831">
        <v>1986</v>
      </c>
      <c r="D831">
        <v>4</v>
      </c>
      <c r="E831">
        <v>2</v>
      </c>
      <c r="F831">
        <v>42.47</v>
      </c>
      <c r="J831">
        <v>2013</v>
      </c>
      <c r="K831">
        <v>4</v>
      </c>
      <c r="L831">
        <v>2</v>
      </c>
      <c r="M831">
        <v>0.316575</v>
      </c>
      <c r="N831">
        <v>89</v>
      </c>
      <c r="O831">
        <v>1.9685999999999999</v>
      </c>
      <c r="P831">
        <f t="shared" si="62"/>
        <v>3.5570224719101125E-3</v>
      </c>
      <c r="Q831" s="148">
        <v>26.384216607692309</v>
      </c>
      <c r="R831">
        <f t="shared" si="63"/>
        <v>1.7730193560369232</v>
      </c>
      <c r="T831">
        <v>3.5570224719101125E-3</v>
      </c>
      <c r="U831">
        <v>2013</v>
      </c>
      <c r="V831">
        <v>0.316575</v>
      </c>
      <c r="W831">
        <v>1.7730193560369232</v>
      </c>
      <c r="X831">
        <v>0.316575</v>
      </c>
      <c r="Y831">
        <v>1.7730193560369232</v>
      </c>
    </row>
    <row r="832" spans="1:25" ht="15" x14ac:dyDescent="0.25">
      <c r="A832" t="s">
        <v>143</v>
      </c>
      <c r="B832" t="s">
        <v>179</v>
      </c>
      <c r="C832">
        <v>1986</v>
      </c>
      <c r="D832">
        <v>4</v>
      </c>
      <c r="E832">
        <v>3</v>
      </c>
      <c r="F832">
        <v>40.409999999999997</v>
      </c>
      <c r="J832">
        <v>2013</v>
      </c>
      <c r="K832">
        <v>4</v>
      </c>
      <c r="L832">
        <v>3</v>
      </c>
      <c r="M832">
        <v>0.39586500000000002</v>
      </c>
      <c r="N832">
        <v>89</v>
      </c>
      <c r="O832">
        <v>2.0163000000000002</v>
      </c>
      <c r="P832">
        <f t="shared" si="62"/>
        <v>4.4479213483146068E-3</v>
      </c>
      <c r="Q832" s="148">
        <v>22.456409313461538</v>
      </c>
      <c r="R832">
        <f t="shared" si="63"/>
        <v>1.5090707058646153</v>
      </c>
      <c r="T832">
        <v>4.4479213483146068E-3</v>
      </c>
      <c r="U832">
        <v>2013</v>
      </c>
      <c r="V832">
        <v>0.39586500000000002</v>
      </c>
      <c r="W832">
        <v>1.5090707058646153</v>
      </c>
      <c r="X832">
        <v>0.39586500000000002</v>
      </c>
      <c r="Y832">
        <v>1.5090707058646153</v>
      </c>
    </row>
    <row r="833" spans="1:25" ht="15" x14ac:dyDescent="0.25">
      <c r="A833" t="s">
        <v>143</v>
      </c>
      <c r="B833" t="s">
        <v>179</v>
      </c>
      <c r="C833">
        <v>1986</v>
      </c>
      <c r="D833">
        <v>4</v>
      </c>
      <c r="E833">
        <v>4</v>
      </c>
      <c r="F833">
        <v>42.11</v>
      </c>
      <c r="J833">
        <v>2013</v>
      </c>
      <c r="K833">
        <v>4</v>
      </c>
      <c r="L833">
        <v>4</v>
      </c>
      <c r="M833">
        <v>0.33165</v>
      </c>
      <c r="N833">
        <v>89</v>
      </c>
      <c r="O833">
        <v>1.9961</v>
      </c>
      <c r="P833">
        <f t="shared" si="62"/>
        <v>3.7264044943820223E-3</v>
      </c>
      <c r="Q833" s="148">
        <v>37.747734749999999</v>
      </c>
      <c r="R833">
        <f t="shared" si="63"/>
        <v>2.5366477752000005</v>
      </c>
      <c r="T833">
        <v>3.7264044943820223E-3</v>
      </c>
      <c r="U833">
        <v>2013</v>
      </c>
      <c r="V833">
        <v>0.33165</v>
      </c>
      <c r="W833">
        <v>2.5366477752000005</v>
      </c>
      <c r="X833">
        <v>0.33165</v>
      </c>
      <c r="Y833">
        <v>2.5366477752000005</v>
      </c>
    </row>
    <row r="834" spans="1:25" ht="15" x14ac:dyDescent="0.25">
      <c r="A834" t="s">
        <v>143</v>
      </c>
      <c r="B834" t="s">
        <v>179</v>
      </c>
      <c r="C834">
        <v>1986</v>
      </c>
      <c r="D834">
        <v>4</v>
      </c>
      <c r="E834">
        <v>5</v>
      </c>
      <c r="F834">
        <v>45.86</v>
      </c>
      <c r="J834">
        <v>2013</v>
      </c>
      <c r="K834">
        <v>4</v>
      </c>
      <c r="L834">
        <v>5</v>
      </c>
      <c r="M834">
        <v>0.31131999999999999</v>
      </c>
      <c r="N834">
        <v>89</v>
      </c>
      <c r="O834">
        <v>2.1269</v>
      </c>
      <c r="P834">
        <f t="shared" si="62"/>
        <v>3.4979775280898876E-3</v>
      </c>
      <c r="Q834" s="148">
        <v>32.472053307692306</v>
      </c>
      <c r="R834">
        <f t="shared" si="63"/>
        <v>2.1821219822769229</v>
      </c>
      <c r="T834">
        <v>3.4979775280898876E-3</v>
      </c>
      <c r="U834">
        <v>2013</v>
      </c>
      <c r="V834">
        <v>0.31131999999999999</v>
      </c>
      <c r="W834">
        <v>2.1821219822769229</v>
      </c>
      <c r="X834">
        <v>0.31131999999999999</v>
      </c>
      <c r="Y834">
        <v>2.1821219822769229</v>
      </c>
    </row>
    <row r="835" spans="1:25" ht="15" x14ac:dyDescent="0.25">
      <c r="A835" t="s">
        <v>143</v>
      </c>
      <c r="B835" t="s">
        <v>179</v>
      </c>
      <c r="C835">
        <v>1986</v>
      </c>
      <c r="D835">
        <v>4</v>
      </c>
      <c r="E835">
        <v>6</v>
      </c>
      <c r="F835">
        <v>45.01</v>
      </c>
      <c r="J835">
        <v>2013</v>
      </c>
      <c r="K835">
        <v>4</v>
      </c>
      <c r="L835">
        <v>6</v>
      </c>
      <c r="M835">
        <v>0.30462</v>
      </c>
      <c r="N835">
        <v>89</v>
      </c>
      <c r="O835">
        <v>2.1631999999999998</v>
      </c>
      <c r="P835">
        <f t="shared" si="62"/>
        <v>3.4226966292134832E-3</v>
      </c>
      <c r="Q835" s="148">
        <v>35.52839882307692</v>
      </c>
      <c r="R835">
        <f t="shared" si="63"/>
        <v>2.387508400910769</v>
      </c>
      <c r="T835">
        <v>3.4226966292134832E-3</v>
      </c>
      <c r="U835">
        <v>2013</v>
      </c>
      <c r="V835">
        <v>0.30462</v>
      </c>
      <c r="W835">
        <v>2.387508400910769</v>
      </c>
      <c r="X835">
        <v>0.30462</v>
      </c>
      <c r="Y835">
        <v>2.387508400910769</v>
      </c>
    </row>
    <row r="836" spans="1:25" ht="15" x14ac:dyDescent="0.25">
      <c r="A836" t="s">
        <v>143</v>
      </c>
      <c r="B836" t="s">
        <v>179</v>
      </c>
      <c r="C836">
        <v>1986</v>
      </c>
      <c r="D836">
        <v>4</v>
      </c>
      <c r="E836">
        <v>7</v>
      </c>
      <c r="F836">
        <v>44.53</v>
      </c>
      <c r="J836">
        <v>2013</v>
      </c>
      <c r="K836">
        <v>4</v>
      </c>
      <c r="L836">
        <v>7</v>
      </c>
      <c r="M836">
        <v>0.30599500000000002</v>
      </c>
      <c r="N836">
        <v>89</v>
      </c>
      <c r="O836">
        <v>2.3395000000000001</v>
      </c>
      <c r="P836">
        <f t="shared" si="62"/>
        <v>3.4381460674157305E-3</v>
      </c>
      <c r="Q836" s="148">
        <v>40.130068846153854</v>
      </c>
      <c r="R836">
        <f t="shared" si="63"/>
        <v>2.6967406264615392</v>
      </c>
      <c r="T836">
        <v>3.4381460674157305E-3</v>
      </c>
      <c r="U836">
        <v>2013</v>
      </c>
      <c r="V836">
        <v>0.30599500000000002</v>
      </c>
      <c r="W836">
        <v>2.6967406264615392</v>
      </c>
      <c r="X836">
        <v>0.30599500000000002</v>
      </c>
      <c r="Y836">
        <v>2.6967406264615392</v>
      </c>
    </row>
    <row r="837" spans="1:25" ht="15" x14ac:dyDescent="0.25">
      <c r="A837" t="s">
        <v>143</v>
      </c>
      <c r="B837" t="s">
        <v>179</v>
      </c>
      <c r="C837">
        <v>1986</v>
      </c>
      <c r="D837">
        <v>4</v>
      </c>
      <c r="E837">
        <v>8</v>
      </c>
      <c r="F837">
        <v>38.6</v>
      </c>
      <c r="J837">
        <v>2013</v>
      </c>
      <c r="K837">
        <v>4</v>
      </c>
      <c r="L837">
        <v>8</v>
      </c>
      <c r="M837">
        <v>0.36191000000000001</v>
      </c>
      <c r="N837">
        <v>89</v>
      </c>
      <c r="O837">
        <v>2.0992000000000002</v>
      </c>
      <c r="P837">
        <f t="shared" ref="P837:P900" si="64">M837/N837</f>
        <v>4.0664044943820223E-3</v>
      </c>
      <c r="Q837" s="148">
        <v>37.449440896153845</v>
      </c>
      <c r="R837">
        <f t="shared" ref="R837:R900" si="65">Q837*60*1.12/1000</f>
        <v>2.5166024282215385</v>
      </c>
      <c r="T837">
        <v>4.0664044943820223E-3</v>
      </c>
      <c r="U837">
        <v>2013</v>
      </c>
      <c r="V837">
        <v>0.36191000000000001</v>
      </c>
      <c r="W837">
        <v>2.5166024282215385</v>
      </c>
      <c r="X837">
        <v>0.36191000000000001</v>
      </c>
      <c r="Y837">
        <v>2.5166024282215385</v>
      </c>
    </row>
    <row r="838" spans="1:25" ht="15" x14ac:dyDescent="0.25">
      <c r="A838" t="s">
        <v>143</v>
      </c>
      <c r="B838" t="s">
        <v>179</v>
      </c>
      <c r="C838">
        <v>1986</v>
      </c>
      <c r="D838">
        <v>4</v>
      </c>
      <c r="E838">
        <v>9</v>
      </c>
      <c r="F838">
        <v>44.04</v>
      </c>
      <c r="J838">
        <v>2013</v>
      </c>
      <c r="K838">
        <v>4</v>
      </c>
      <c r="L838">
        <v>9</v>
      </c>
      <c r="M838">
        <v>0.31856499999999999</v>
      </c>
      <c r="N838">
        <v>89</v>
      </c>
      <c r="O838">
        <v>2.0836999999999999</v>
      </c>
      <c r="P838">
        <f t="shared" si="64"/>
        <v>3.5793820224719101E-3</v>
      </c>
      <c r="Q838" s="148">
        <v>36.402191480769233</v>
      </c>
      <c r="R838">
        <f t="shared" si="65"/>
        <v>2.4462272675076924</v>
      </c>
      <c r="T838">
        <v>3.5793820224719101E-3</v>
      </c>
      <c r="U838">
        <v>2013</v>
      </c>
      <c r="V838">
        <v>0.31856499999999999</v>
      </c>
      <c r="W838">
        <v>2.4462272675076924</v>
      </c>
      <c r="X838">
        <v>0.31856499999999999</v>
      </c>
      <c r="Y838">
        <v>2.4462272675076924</v>
      </c>
    </row>
    <row r="839" spans="1:25" ht="15" x14ac:dyDescent="0.25">
      <c r="A839" t="s">
        <v>143</v>
      </c>
      <c r="B839" t="s">
        <v>179</v>
      </c>
      <c r="C839">
        <v>1986</v>
      </c>
      <c r="D839">
        <v>4</v>
      </c>
      <c r="E839">
        <v>10</v>
      </c>
      <c r="F839">
        <v>39.93</v>
      </c>
      <c r="J839">
        <v>2013</v>
      </c>
      <c r="K839">
        <v>4</v>
      </c>
      <c r="L839">
        <v>10</v>
      </c>
      <c r="M839">
        <v>0.40928500000000001</v>
      </c>
      <c r="N839">
        <v>89</v>
      </c>
      <c r="O839">
        <v>2.2791999999999999</v>
      </c>
      <c r="P839">
        <f t="shared" si="64"/>
        <v>4.5987078651685397E-3</v>
      </c>
      <c r="Q839" s="148">
        <v>37.565989026923077</v>
      </c>
      <c r="R839">
        <f t="shared" si="65"/>
        <v>2.5244344626092312</v>
      </c>
      <c r="T839">
        <v>4.5987078651685397E-3</v>
      </c>
      <c r="U839">
        <v>2013</v>
      </c>
      <c r="V839">
        <v>0.40928500000000001</v>
      </c>
      <c r="W839">
        <v>2.5244344626092312</v>
      </c>
      <c r="X839">
        <v>0.40928500000000001</v>
      </c>
      <c r="Y839">
        <v>2.5244344626092312</v>
      </c>
    </row>
    <row r="840" spans="1:25" ht="15" x14ac:dyDescent="0.25">
      <c r="A840" t="s">
        <v>143</v>
      </c>
      <c r="B840" t="s">
        <v>179</v>
      </c>
      <c r="C840">
        <v>1986</v>
      </c>
      <c r="D840">
        <v>4</v>
      </c>
      <c r="E840">
        <v>11</v>
      </c>
      <c r="F840">
        <v>45.62</v>
      </c>
      <c r="J840">
        <v>2013</v>
      </c>
      <c r="K840">
        <v>4</v>
      </c>
      <c r="L840">
        <v>11</v>
      </c>
      <c r="M840">
        <v>0.42839499999999997</v>
      </c>
      <c r="N840">
        <v>89</v>
      </c>
      <c r="O840">
        <v>2.1389999999999998</v>
      </c>
      <c r="P840">
        <f t="shared" si="64"/>
        <v>4.8134269662921348E-3</v>
      </c>
      <c r="Q840" s="148">
        <v>45.327702496153847</v>
      </c>
      <c r="R840">
        <f t="shared" si="65"/>
        <v>3.046021607741539</v>
      </c>
      <c r="T840">
        <v>4.8134269662921348E-3</v>
      </c>
      <c r="U840">
        <v>2013</v>
      </c>
      <c r="V840">
        <v>0.42839499999999997</v>
      </c>
      <c r="W840">
        <v>3.046021607741539</v>
      </c>
      <c r="X840">
        <v>0.42839499999999997</v>
      </c>
      <c r="Y840">
        <v>3.046021607741539</v>
      </c>
    </row>
    <row r="841" spans="1:25" ht="15" x14ac:dyDescent="0.25">
      <c r="A841" t="s">
        <v>143</v>
      </c>
      <c r="B841" t="s">
        <v>179</v>
      </c>
      <c r="C841">
        <v>1986</v>
      </c>
      <c r="D841">
        <v>4</v>
      </c>
      <c r="E841">
        <v>12</v>
      </c>
      <c r="F841">
        <v>38.840000000000003</v>
      </c>
      <c r="J841">
        <v>2013</v>
      </c>
      <c r="K841">
        <v>4</v>
      </c>
      <c r="L841">
        <v>12</v>
      </c>
      <c r="M841">
        <v>0.30656</v>
      </c>
      <c r="N841">
        <v>89</v>
      </c>
      <c r="O841">
        <v>1.9917</v>
      </c>
      <c r="P841">
        <f t="shared" si="64"/>
        <v>3.444494382022472E-3</v>
      </c>
      <c r="Q841" s="148">
        <v>44.894988346153845</v>
      </c>
      <c r="R841">
        <f t="shared" si="65"/>
        <v>3.0169432168615389</v>
      </c>
      <c r="T841">
        <v>3.444494382022472E-3</v>
      </c>
      <c r="U841">
        <v>2013</v>
      </c>
      <c r="V841">
        <v>0.30656</v>
      </c>
      <c r="W841">
        <v>3.0169432168615389</v>
      </c>
      <c r="X841">
        <v>0.30656</v>
      </c>
      <c r="Y841">
        <v>3.0169432168615389</v>
      </c>
    </row>
    <row r="842" spans="1:25" ht="15" x14ac:dyDescent="0.25">
      <c r="A842" t="s">
        <v>143</v>
      </c>
      <c r="B842" t="s">
        <v>179</v>
      </c>
      <c r="C842">
        <v>1986</v>
      </c>
      <c r="D842">
        <v>4</v>
      </c>
      <c r="E842">
        <v>13</v>
      </c>
      <c r="F842">
        <v>41.62</v>
      </c>
      <c r="J842">
        <v>2013</v>
      </c>
      <c r="K842">
        <v>4</v>
      </c>
      <c r="L842">
        <v>13</v>
      </c>
      <c r="M842">
        <v>0.29415999999999998</v>
      </c>
      <c r="N842">
        <v>89</v>
      </c>
      <c r="O842">
        <v>2.5024000000000002</v>
      </c>
      <c r="P842">
        <f t="shared" si="64"/>
        <v>3.3051685393258425E-3</v>
      </c>
      <c r="Q842" s="148">
        <v>40.360224807692305</v>
      </c>
      <c r="R842">
        <f t="shared" si="65"/>
        <v>2.7122071070769236</v>
      </c>
      <c r="T842">
        <v>3.3051685393258425E-3</v>
      </c>
      <c r="U842">
        <v>2013</v>
      </c>
      <c r="V842">
        <v>0.29415999999999998</v>
      </c>
      <c r="W842">
        <v>2.7122071070769236</v>
      </c>
      <c r="X842">
        <v>0.29415999999999998</v>
      </c>
      <c r="Y842">
        <v>2.7122071070769236</v>
      </c>
    </row>
    <row r="843" spans="1:25" ht="15" x14ac:dyDescent="0.25">
      <c r="A843" t="s">
        <v>143</v>
      </c>
      <c r="B843" t="s">
        <v>179</v>
      </c>
      <c r="C843">
        <v>1986</v>
      </c>
      <c r="D843">
        <v>4</v>
      </c>
      <c r="E843">
        <v>14</v>
      </c>
      <c r="F843">
        <v>46.46</v>
      </c>
      <c r="J843">
        <v>2013</v>
      </c>
      <c r="K843">
        <v>4</v>
      </c>
      <c r="L843">
        <v>14</v>
      </c>
      <c r="M843">
        <v>0.46953</v>
      </c>
      <c r="N843">
        <v>89</v>
      </c>
      <c r="O843">
        <v>2.0840999999999998</v>
      </c>
      <c r="P843">
        <f t="shared" si="64"/>
        <v>5.2756179775280895E-3</v>
      </c>
      <c r="Q843" s="148">
        <v>40.040521632692311</v>
      </c>
      <c r="R843">
        <f t="shared" si="65"/>
        <v>2.690723053716924</v>
      </c>
      <c r="T843">
        <v>5.2756179775280895E-3</v>
      </c>
      <c r="U843">
        <v>2013</v>
      </c>
      <c r="V843">
        <v>0.46953</v>
      </c>
      <c r="W843">
        <v>2.690723053716924</v>
      </c>
      <c r="X843">
        <v>0.46953</v>
      </c>
      <c r="Y843">
        <v>2.690723053716924</v>
      </c>
    </row>
    <row r="844" spans="1:25" ht="15" x14ac:dyDescent="0.25">
      <c r="A844" t="s">
        <v>143</v>
      </c>
      <c r="B844" t="s">
        <v>179</v>
      </c>
      <c r="C844">
        <v>1987</v>
      </c>
      <c r="D844">
        <v>1</v>
      </c>
      <c r="E844">
        <v>1</v>
      </c>
      <c r="F844">
        <v>31.46</v>
      </c>
      <c r="J844" s="241">
        <v>2014</v>
      </c>
      <c r="K844" s="241">
        <v>1</v>
      </c>
      <c r="L844" s="241">
        <v>1</v>
      </c>
      <c r="M844">
        <v>0.34931000000000001</v>
      </c>
      <c r="N844">
        <v>76</v>
      </c>
      <c r="O844" s="243">
        <v>1.8589</v>
      </c>
      <c r="P844">
        <f t="shared" si="64"/>
        <v>4.5961842105263157E-3</v>
      </c>
      <c r="Q844" s="242">
        <v>30.13545512</v>
      </c>
      <c r="R844">
        <f t="shared" si="65"/>
        <v>2.0251025840639998</v>
      </c>
      <c r="T844">
        <v>4.5961842105263157E-3</v>
      </c>
      <c r="U844" s="241">
        <v>2014</v>
      </c>
      <c r="V844">
        <v>0.34931000000000001</v>
      </c>
      <c r="W844">
        <v>2.0251025840639998</v>
      </c>
      <c r="X844">
        <v>0.34931000000000001</v>
      </c>
      <c r="Y844">
        <v>2.0251025840639998</v>
      </c>
    </row>
    <row r="845" spans="1:25" ht="15" x14ac:dyDescent="0.25">
      <c r="A845" t="s">
        <v>143</v>
      </c>
      <c r="B845" t="s">
        <v>179</v>
      </c>
      <c r="C845">
        <v>1987</v>
      </c>
      <c r="D845">
        <v>1</v>
      </c>
      <c r="E845">
        <v>2</v>
      </c>
      <c r="F845">
        <v>28.68</v>
      </c>
      <c r="J845" s="241">
        <v>2014</v>
      </c>
      <c r="K845" s="241">
        <v>1</v>
      </c>
      <c r="L845" s="241">
        <v>2</v>
      </c>
      <c r="M845">
        <v>0.31590499999999999</v>
      </c>
      <c r="N845">
        <v>76</v>
      </c>
      <c r="O845" s="243">
        <v>1.8205</v>
      </c>
      <c r="P845">
        <f t="shared" si="64"/>
        <v>4.1566447368421048E-3</v>
      </c>
      <c r="Q845" s="242">
        <v>21.68158163</v>
      </c>
      <c r="R845">
        <f t="shared" si="65"/>
        <v>1.4570022855360003</v>
      </c>
      <c r="T845">
        <v>4.1566447368421048E-3</v>
      </c>
      <c r="U845" s="241">
        <v>2014</v>
      </c>
      <c r="V845">
        <v>0.31590499999999999</v>
      </c>
      <c r="W845">
        <v>1.4570022855360003</v>
      </c>
      <c r="X845">
        <v>0.31590499999999999</v>
      </c>
      <c r="Y845">
        <v>1.4570022855360003</v>
      </c>
    </row>
    <row r="846" spans="1:25" ht="15" x14ac:dyDescent="0.25">
      <c r="A846" t="s">
        <v>143</v>
      </c>
      <c r="B846" t="s">
        <v>179</v>
      </c>
      <c r="C846">
        <v>1987</v>
      </c>
      <c r="D846">
        <v>1</v>
      </c>
      <c r="E846">
        <v>3</v>
      </c>
      <c r="F846">
        <v>33.03</v>
      </c>
      <c r="J846" s="241">
        <v>2014</v>
      </c>
      <c r="K846" s="241">
        <v>1</v>
      </c>
      <c r="L846" s="241">
        <v>3</v>
      </c>
      <c r="M846">
        <v>0.36593500000000001</v>
      </c>
      <c r="N846">
        <v>76</v>
      </c>
      <c r="O846" s="243">
        <v>1.8732</v>
      </c>
      <c r="P846">
        <f t="shared" si="64"/>
        <v>4.8149342105263159E-3</v>
      </c>
      <c r="Q846" s="242">
        <v>34.337514499999997</v>
      </c>
      <c r="R846">
        <f t="shared" si="65"/>
        <v>2.3074809743999998</v>
      </c>
      <c r="T846">
        <v>4.8149342105263159E-3</v>
      </c>
      <c r="U846" s="241">
        <v>2014</v>
      </c>
      <c r="V846">
        <v>0.36593500000000001</v>
      </c>
      <c r="W846">
        <v>2.3074809743999998</v>
      </c>
      <c r="X846">
        <v>0.36593500000000001</v>
      </c>
      <c r="Y846">
        <v>2.3074809743999998</v>
      </c>
    </row>
    <row r="847" spans="1:25" ht="15" x14ac:dyDescent="0.25">
      <c r="A847" t="s">
        <v>143</v>
      </c>
      <c r="B847" t="s">
        <v>179</v>
      </c>
      <c r="C847">
        <v>1987</v>
      </c>
      <c r="D847">
        <v>1</v>
      </c>
      <c r="E847">
        <v>4</v>
      </c>
      <c r="F847">
        <v>35.94</v>
      </c>
      <c r="J847" s="241">
        <v>2014</v>
      </c>
      <c r="K847" s="241">
        <v>1</v>
      </c>
      <c r="L847" s="241">
        <v>4</v>
      </c>
      <c r="M847">
        <v>0.354995</v>
      </c>
      <c r="N847">
        <v>76</v>
      </c>
      <c r="O847" s="243">
        <v>2.0661</v>
      </c>
      <c r="P847">
        <f t="shared" si="64"/>
        <v>4.6709868421052634E-3</v>
      </c>
      <c r="Q847" s="242">
        <v>28.17988965</v>
      </c>
      <c r="R847">
        <f t="shared" si="65"/>
        <v>1.8936885844800002</v>
      </c>
      <c r="T847">
        <v>4.6709868421052634E-3</v>
      </c>
      <c r="U847" s="241">
        <v>2014</v>
      </c>
      <c r="V847">
        <v>0.354995</v>
      </c>
      <c r="W847">
        <v>1.8936885844800002</v>
      </c>
      <c r="X847">
        <v>0.354995</v>
      </c>
      <c r="Y847">
        <v>1.8936885844800002</v>
      </c>
    </row>
    <row r="848" spans="1:25" ht="15" x14ac:dyDescent="0.25">
      <c r="A848" t="s">
        <v>143</v>
      </c>
      <c r="B848" t="s">
        <v>179</v>
      </c>
      <c r="C848">
        <v>1987</v>
      </c>
      <c r="D848">
        <v>1</v>
      </c>
      <c r="E848">
        <v>5</v>
      </c>
      <c r="F848">
        <v>43.92</v>
      </c>
      <c r="J848" s="241">
        <v>2014</v>
      </c>
      <c r="K848" s="241">
        <v>1</v>
      </c>
      <c r="L848" s="241">
        <v>5</v>
      </c>
      <c r="M848">
        <v>0.290045</v>
      </c>
      <c r="N848">
        <v>76</v>
      </c>
      <c r="O848" s="243">
        <v>2.6145999999999998</v>
      </c>
      <c r="P848">
        <f t="shared" si="64"/>
        <v>3.8163815789473685E-3</v>
      </c>
      <c r="Q848" s="242">
        <v>24.993936380000001</v>
      </c>
      <c r="R848">
        <f t="shared" si="65"/>
        <v>1.6795925247360004</v>
      </c>
      <c r="T848">
        <v>3.8163815789473685E-3</v>
      </c>
      <c r="U848" s="241">
        <v>2014</v>
      </c>
      <c r="V848">
        <v>0.290045</v>
      </c>
      <c r="W848">
        <v>1.6795925247360004</v>
      </c>
      <c r="X848">
        <v>0.290045</v>
      </c>
      <c r="Y848">
        <v>1.6795925247360004</v>
      </c>
    </row>
    <row r="849" spans="1:25" ht="15" x14ac:dyDescent="0.25">
      <c r="A849" t="s">
        <v>143</v>
      </c>
      <c r="B849" t="s">
        <v>179</v>
      </c>
      <c r="C849">
        <v>1987</v>
      </c>
      <c r="D849">
        <v>1</v>
      </c>
      <c r="E849">
        <v>6</v>
      </c>
      <c r="F849">
        <v>42.95</v>
      </c>
      <c r="J849" s="241">
        <v>2014</v>
      </c>
      <c r="K849" s="241">
        <v>1</v>
      </c>
      <c r="L849" s="241">
        <v>6</v>
      </c>
      <c r="M849">
        <v>0.28036</v>
      </c>
      <c r="N849">
        <v>76</v>
      </c>
      <c r="O849" s="243">
        <v>2.7431999999999999</v>
      </c>
      <c r="P849">
        <f t="shared" si="64"/>
        <v>3.6889473684210525E-3</v>
      </c>
      <c r="Q849" s="242">
        <v>24.948221419999999</v>
      </c>
      <c r="R849">
        <f t="shared" si="65"/>
        <v>1.6765204794240003</v>
      </c>
      <c r="T849">
        <v>3.6889473684210525E-3</v>
      </c>
      <c r="U849" s="241">
        <v>2014</v>
      </c>
      <c r="V849">
        <v>0.28036</v>
      </c>
      <c r="W849">
        <v>1.6765204794240003</v>
      </c>
      <c r="X849">
        <v>0.28036</v>
      </c>
      <c r="Y849">
        <v>1.6765204794240003</v>
      </c>
    </row>
    <row r="850" spans="1:25" ht="15" x14ac:dyDescent="0.25">
      <c r="A850" t="s">
        <v>143</v>
      </c>
      <c r="B850" t="s">
        <v>179</v>
      </c>
      <c r="C850">
        <v>1987</v>
      </c>
      <c r="D850">
        <v>1</v>
      </c>
      <c r="E850">
        <v>7</v>
      </c>
      <c r="F850">
        <v>41.5</v>
      </c>
      <c r="J850" s="241">
        <v>2014</v>
      </c>
      <c r="K850" s="241">
        <v>1</v>
      </c>
      <c r="L850" s="241">
        <v>7</v>
      </c>
      <c r="M850">
        <v>0.23136499999999999</v>
      </c>
      <c r="N850">
        <v>76</v>
      </c>
      <c r="O850" s="243">
        <v>2.9064999999999999</v>
      </c>
      <c r="P850">
        <f t="shared" si="64"/>
        <v>3.0442763157894734E-3</v>
      </c>
      <c r="Q850" s="242">
        <v>25.251993779999999</v>
      </c>
      <c r="R850">
        <f t="shared" si="65"/>
        <v>1.6969339820160001</v>
      </c>
      <c r="T850">
        <v>3.0442763157894734E-3</v>
      </c>
      <c r="U850" s="241">
        <v>2014</v>
      </c>
      <c r="V850">
        <v>0.23136499999999999</v>
      </c>
      <c r="W850">
        <v>1.6969339820160001</v>
      </c>
      <c r="X850">
        <v>0.23136499999999999</v>
      </c>
      <c r="Y850">
        <v>1.6969339820160001</v>
      </c>
    </row>
    <row r="851" spans="1:25" ht="15" x14ac:dyDescent="0.25">
      <c r="A851" t="s">
        <v>143</v>
      </c>
      <c r="B851" t="s">
        <v>179</v>
      </c>
      <c r="C851">
        <v>1987</v>
      </c>
      <c r="D851">
        <v>1</v>
      </c>
      <c r="E851">
        <v>8</v>
      </c>
      <c r="F851">
        <v>37.15</v>
      </c>
      <c r="J851" s="241">
        <v>2014</v>
      </c>
      <c r="K851" s="241">
        <v>1</v>
      </c>
      <c r="L851" s="241">
        <v>8</v>
      </c>
      <c r="M851">
        <v>0.25758999999999999</v>
      </c>
      <c r="N851">
        <v>76</v>
      </c>
      <c r="O851" s="243">
        <v>2.7465000000000002</v>
      </c>
      <c r="P851">
        <f t="shared" si="64"/>
        <v>3.3893421052631576E-3</v>
      </c>
      <c r="Q851" s="242">
        <v>20.503955869999999</v>
      </c>
      <c r="R851">
        <f t="shared" si="65"/>
        <v>1.3778658344639998</v>
      </c>
      <c r="T851">
        <v>3.3893421052631576E-3</v>
      </c>
      <c r="U851" s="241">
        <v>2014</v>
      </c>
      <c r="V851">
        <v>0.25758999999999999</v>
      </c>
      <c r="W851">
        <v>1.3778658344639998</v>
      </c>
      <c r="X851">
        <v>0.25758999999999999</v>
      </c>
      <c r="Y851">
        <v>1.3778658344639998</v>
      </c>
    </row>
    <row r="852" spans="1:25" ht="15" x14ac:dyDescent="0.25">
      <c r="A852" t="s">
        <v>143</v>
      </c>
      <c r="B852" t="s">
        <v>179</v>
      </c>
      <c r="C852">
        <v>1987</v>
      </c>
      <c r="D852">
        <v>1</v>
      </c>
      <c r="E852">
        <v>9</v>
      </c>
      <c r="F852">
        <v>43.92</v>
      </c>
      <c r="J852" s="241">
        <v>2014</v>
      </c>
      <c r="K852" s="241">
        <v>1</v>
      </c>
      <c r="L852" s="241">
        <v>9</v>
      </c>
      <c r="M852">
        <v>0.28875000000000001</v>
      </c>
      <c r="N852">
        <v>76</v>
      </c>
      <c r="O852" s="243">
        <v>2.4618000000000002</v>
      </c>
      <c r="P852">
        <f t="shared" si="64"/>
        <v>3.7993421052631578E-3</v>
      </c>
      <c r="Q852" s="242">
        <v>27.20184828</v>
      </c>
      <c r="R852">
        <f t="shared" si="65"/>
        <v>1.8279642044160003</v>
      </c>
      <c r="T852">
        <v>3.7993421052631578E-3</v>
      </c>
      <c r="U852" s="241">
        <v>2014</v>
      </c>
      <c r="V852">
        <v>0.28875000000000001</v>
      </c>
      <c r="W852">
        <v>1.8279642044160003</v>
      </c>
      <c r="X852">
        <v>0.28875000000000001</v>
      </c>
      <c r="Y852">
        <v>1.8279642044160003</v>
      </c>
    </row>
    <row r="853" spans="1:25" ht="15" x14ac:dyDescent="0.25">
      <c r="A853" t="s">
        <v>143</v>
      </c>
      <c r="B853" t="s">
        <v>179</v>
      </c>
      <c r="C853">
        <v>1987</v>
      </c>
      <c r="D853">
        <v>1</v>
      </c>
      <c r="E853">
        <v>10</v>
      </c>
      <c r="F853">
        <v>30.98</v>
      </c>
      <c r="J853" s="241">
        <v>2014</v>
      </c>
      <c r="K853" s="241">
        <v>1</v>
      </c>
      <c r="L853" s="241">
        <v>10</v>
      </c>
      <c r="M853">
        <v>0.29244999999999999</v>
      </c>
      <c r="N853">
        <v>76</v>
      </c>
      <c r="O853" s="243">
        <v>2.4243999999999999</v>
      </c>
      <c r="P853">
        <f t="shared" si="64"/>
        <v>3.8480263157894736E-3</v>
      </c>
      <c r="Q853" s="242">
        <v>24.41035175</v>
      </c>
      <c r="R853">
        <f t="shared" si="65"/>
        <v>1.6403756376</v>
      </c>
      <c r="T853">
        <v>3.8480263157894736E-3</v>
      </c>
      <c r="U853" s="241">
        <v>2014</v>
      </c>
      <c r="V853">
        <v>0.29244999999999999</v>
      </c>
      <c r="W853">
        <v>1.6403756376</v>
      </c>
      <c r="X853">
        <v>0.29244999999999999</v>
      </c>
      <c r="Y853">
        <v>1.6403756376</v>
      </c>
    </row>
    <row r="854" spans="1:25" ht="15" x14ac:dyDescent="0.25">
      <c r="A854" t="s">
        <v>143</v>
      </c>
      <c r="B854" t="s">
        <v>179</v>
      </c>
      <c r="C854">
        <v>1987</v>
      </c>
      <c r="D854">
        <v>1</v>
      </c>
      <c r="E854">
        <v>11</v>
      </c>
      <c r="F854">
        <v>34.85</v>
      </c>
      <c r="J854" s="241">
        <v>2014</v>
      </c>
      <c r="K854" s="241">
        <v>1</v>
      </c>
      <c r="L854" s="241">
        <v>11</v>
      </c>
      <c r="M854">
        <v>0.27397499999999997</v>
      </c>
      <c r="N854">
        <v>76</v>
      </c>
      <c r="O854" s="243">
        <v>2.7591999999999999</v>
      </c>
      <c r="P854">
        <f t="shared" si="64"/>
        <v>3.6049342105263153E-3</v>
      </c>
      <c r="Q854" s="242">
        <v>28.141238529999999</v>
      </c>
      <c r="R854">
        <f t="shared" si="65"/>
        <v>1.891091229216</v>
      </c>
      <c r="T854">
        <v>3.6049342105263153E-3</v>
      </c>
      <c r="U854" s="241">
        <v>2014</v>
      </c>
      <c r="V854">
        <v>0.27397499999999997</v>
      </c>
      <c r="W854">
        <v>1.891091229216</v>
      </c>
      <c r="X854">
        <v>0.27397499999999997</v>
      </c>
      <c r="Y854">
        <v>1.891091229216</v>
      </c>
    </row>
    <row r="855" spans="1:25" ht="15" x14ac:dyDescent="0.25">
      <c r="A855" t="s">
        <v>143</v>
      </c>
      <c r="B855" t="s">
        <v>179</v>
      </c>
      <c r="C855">
        <v>1987</v>
      </c>
      <c r="D855">
        <v>1</v>
      </c>
      <c r="E855">
        <v>12</v>
      </c>
      <c r="F855">
        <v>44.04</v>
      </c>
      <c r="J855" s="241">
        <v>2014</v>
      </c>
      <c r="K855" s="241">
        <v>1</v>
      </c>
      <c r="L855" s="241">
        <v>12</v>
      </c>
      <c r="M855">
        <v>0.25768999999999997</v>
      </c>
      <c r="N855">
        <v>76</v>
      </c>
      <c r="O855" s="243">
        <v>2.9146000000000001</v>
      </c>
      <c r="P855">
        <f t="shared" si="64"/>
        <v>3.390657894736842E-3</v>
      </c>
      <c r="Q855" s="242">
        <v>25.601342880000001</v>
      </c>
      <c r="R855">
        <f t="shared" si="65"/>
        <v>1.7204102415360003</v>
      </c>
      <c r="T855">
        <v>3.390657894736842E-3</v>
      </c>
      <c r="U855" s="241">
        <v>2014</v>
      </c>
      <c r="V855">
        <v>0.25768999999999997</v>
      </c>
      <c r="W855">
        <v>1.7204102415360003</v>
      </c>
      <c r="X855">
        <v>0.25768999999999997</v>
      </c>
      <c r="Y855">
        <v>1.7204102415360003</v>
      </c>
    </row>
    <row r="856" spans="1:25" ht="15" x14ac:dyDescent="0.25">
      <c r="A856" t="s">
        <v>143</v>
      </c>
      <c r="B856" t="s">
        <v>179</v>
      </c>
      <c r="C856">
        <v>1987</v>
      </c>
      <c r="D856">
        <v>1</v>
      </c>
      <c r="E856">
        <v>13</v>
      </c>
      <c r="F856">
        <v>27.95</v>
      </c>
      <c r="J856" s="241">
        <v>2014</v>
      </c>
      <c r="K856" s="241">
        <v>1</v>
      </c>
      <c r="L856" s="241">
        <v>13</v>
      </c>
      <c r="M856">
        <v>0.24978499999999998</v>
      </c>
      <c r="N856">
        <v>76</v>
      </c>
      <c r="O856" s="243">
        <v>2.8866999999999998</v>
      </c>
      <c r="P856">
        <f t="shared" si="64"/>
        <v>3.2866447368421052E-3</v>
      </c>
      <c r="Q856" s="242">
        <v>28.185194339999999</v>
      </c>
      <c r="R856">
        <f t="shared" si="65"/>
        <v>1.8940450596480001</v>
      </c>
      <c r="T856">
        <v>3.2866447368421052E-3</v>
      </c>
      <c r="U856" s="241">
        <v>2014</v>
      </c>
      <c r="V856">
        <v>0.24978499999999998</v>
      </c>
      <c r="W856">
        <v>1.8940450596480001</v>
      </c>
      <c r="X856">
        <v>0.24978499999999998</v>
      </c>
      <c r="Y856">
        <v>1.8940450596480001</v>
      </c>
    </row>
    <row r="857" spans="1:25" ht="15" x14ac:dyDescent="0.25">
      <c r="A857" t="s">
        <v>143</v>
      </c>
      <c r="B857" t="s">
        <v>179</v>
      </c>
      <c r="C857">
        <v>1987</v>
      </c>
      <c r="D857">
        <v>1</v>
      </c>
      <c r="E857">
        <v>14</v>
      </c>
      <c r="F857">
        <v>43.44</v>
      </c>
      <c r="J857" s="241">
        <v>2014</v>
      </c>
      <c r="K857" s="241">
        <v>1</v>
      </c>
      <c r="L857" s="241">
        <v>14</v>
      </c>
      <c r="M857">
        <v>0.28640500000000002</v>
      </c>
      <c r="N857">
        <v>76</v>
      </c>
      <c r="O857" s="243">
        <v>2.3515000000000001</v>
      </c>
      <c r="P857">
        <f t="shared" si="64"/>
        <v>3.7684868421052633E-3</v>
      </c>
      <c r="Q857" s="242">
        <v>26.683549200000002</v>
      </c>
      <c r="R857">
        <f t="shared" si="65"/>
        <v>1.7931345062400004</v>
      </c>
      <c r="T857">
        <v>3.7684868421052633E-3</v>
      </c>
      <c r="U857" s="241">
        <v>2014</v>
      </c>
      <c r="V857">
        <v>0.28640500000000002</v>
      </c>
      <c r="W857">
        <v>1.7931345062400004</v>
      </c>
      <c r="X857">
        <v>0.28640500000000002</v>
      </c>
      <c r="Y857">
        <v>1.7931345062400004</v>
      </c>
    </row>
    <row r="858" spans="1:25" ht="15" x14ac:dyDescent="0.25">
      <c r="A858" t="s">
        <v>143</v>
      </c>
      <c r="B858" t="s">
        <v>179</v>
      </c>
      <c r="C858">
        <v>1987</v>
      </c>
      <c r="D858">
        <v>2</v>
      </c>
      <c r="E858">
        <v>1</v>
      </c>
      <c r="F858">
        <v>26.74</v>
      </c>
      <c r="J858" s="241">
        <v>2014</v>
      </c>
      <c r="K858" s="241">
        <v>2</v>
      </c>
      <c r="L858" s="241">
        <v>1</v>
      </c>
      <c r="M858">
        <v>0.34026000000000001</v>
      </c>
      <c r="N858">
        <v>76</v>
      </c>
      <c r="O858" s="243">
        <v>2.0198</v>
      </c>
      <c r="P858">
        <f t="shared" si="64"/>
        <v>4.4771052631578951E-3</v>
      </c>
      <c r="Q858" s="242">
        <v>29.780746879999999</v>
      </c>
      <c r="R858">
        <f t="shared" si="65"/>
        <v>2.0012661903360001</v>
      </c>
      <c r="T858">
        <v>4.4771052631578951E-3</v>
      </c>
      <c r="U858" s="241">
        <v>2014</v>
      </c>
      <c r="V858">
        <v>0.34026000000000001</v>
      </c>
      <c r="W858">
        <v>2.0012661903360001</v>
      </c>
      <c r="X858">
        <v>0.34026000000000001</v>
      </c>
      <c r="Y858">
        <v>2.0012661903360001</v>
      </c>
    </row>
    <row r="859" spans="1:25" ht="15" x14ac:dyDescent="0.25">
      <c r="A859" t="s">
        <v>143</v>
      </c>
      <c r="B859" t="s">
        <v>179</v>
      </c>
      <c r="C859">
        <v>1987</v>
      </c>
      <c r="D859">
        <v>2</v>
      </c>
      <c r="E859">
        <v>2</v>
      </c>
      <c r="F859">
        <v>33.03</v>
      </c>
      <c r="J859" s="241">
        <v>2014</v>
      </c>
      <c r="K859" s="241">
        <v>2</v>
      </c>
      <c r="L859" s="241">
        <v>2</v>
      </c>
      <c r="M859">
        <v>0.36617</v>
      </c>
      <c r="N859">
        <v>76</v>
      </c>
      <c r="O859" s="243">
        <v>1.8684000000000001</v>
      </c>
      <c r="P859">
        <f t="shared" si="64"/>
        <v>4.818026315789474E-3</v>
      </c>
      <c r="Q859" s="242">
        <v>33.298319489999997</v>
      </c>
      <c r="R859">
        <f t="shared" si="65"/>
        <v>2.2376470697280002</v>
      </c>
      <c r="T859">
        <v>4.818026315789474E-3</v>
      </c>
      <c r="U859" s="241">
        <v>2014</v>
      </c>
      <c r="V859">
        <v>0.36617</v>
      </c>
      <c r="W859">
        <v>2.2376470697280002</v>
      </c>
      <c r="X859">
        <v>0.36617</v>
      </c>
      <c r="Y859">
        <v>2.2376470697280002</v>
      </c>
    </row>
    <row r="860" spans="1:25" ht="15" x14ac:dyDescent="0.25">
      <c r="A860" t="s">
        <v>143</v>
      </c>
      <c r="B860" t="s">
        <v>179</v>
      </c>
      <c r="C860">
        <v>1987</v>
      </c>
      <c r="D860">
        <v>2</v>
      </c>
      <c r="E860">
        <v>3</v>
      </c>
      <c r="F860">
        <v>32.67</v>
      </c>
      <c r="J860" s="241">
        <v>2014</v>
      </c>
      <c r="K860" s="241">
        <v>2</v>
      </c>
      <c r="L860" s="241">
        <v>3</v>
      </c>
      <c r="M860">
        <v>0.34373500000000001</v>
      </c>
      <c r="N860">
        <v>76</v>
      </c>
      <c r="O860" s="243">
        <v>1.9268000000000001</v>
      </c>
      <c r="P860">
        <f t="shared" si="64"/>
        <v>4.5228289473684211E-3</v>
      </c>
      <c r="Q860" s="242">
        <v>32.0129351</v>
      </c>
      <c r="R860">
        <f t="shared" si="65"/>
        <v>2.1512692387200003</v>
      </c>
      <c r="T860">
        <v>4.5228289473684211E-3</v>
      </c>
      <c r="U860" s="241">
        <v>2014</v>
      </c>
      <c r="V860">
        <v>0.34373500000000001</v>
      </c>
      <c r="W860">
        <v>2.1512692387200003</v>
      </c>
      <c r="X860">
        <v>0.34373500000000001</v>
      </c>
      <c r="Y860">
        <v>2.1512692387200003</v>
      </c>
    </row>
    <row r="861" spans="1:25" ht="15" x14ac:dyDescent="0.25">
      <c r="A861" t="s">
        <v>143</v>
      </c>
      <c r="B861" t="s">
        <v>179</v>
      </c>
      <c r="C861">
        <v>1987</v>
      </c>
      <c r="D861">
        <v>2</v>
      </c>
      <c r="E861">
        <v>4</v>
      </c>
      <c r="F861">
        <v>41.02</v>
      </c>
      <c r="J861" s="241">
        <v>2014</v>
      </c>
      <c r="K861" s="241">
        <v>2</v>
      </c>
      <c r="L861" s="241">
        <v>4</v>
      </c>
      <c r="M861">
        <v>0.39406000000000002</v>
      </c>
      <c r="N861">
        <v>76</v>
      </c>
      <c r="O861" s="243">
        <v>2.0623</v>
      </c>
      <c r="P861">
        <f t="shared" si="64"/>
        <v>5.1850000000000004E-3</v>
      </c>
      <c r="Q861" s="242">
        <v>28.59327824</v>
      </c>
      <c r="R861">
        <f t="shared" si="65"/>
        <v>1.9214682977280002</v>
      </c>
      <c r="T861">
        <v>5.1850000000000004E-3</v>
      </c>
      <c r="U861" s="241">
        <v>2014</v>
      </c>
      <c r="V861">
        <v>0.39406000000000002</v>
      </c>
      <c r="W861">
        <v>1.9214682977280002</v>
      </c>
      <c r="X861">
        <v>0.39406000000000002</v>
      </c>
      <c r="Y861">
        <v>1.9214682977280002</v>
      </c>
    </row>
    <row r="862" spans="1:25" ht="15" x14ac:dyDescent="0.25">
      <c r="A862" t="s">
        <v>143</v>
      </c>
      <c r="B862" t="s">
        <v>179</v>
      </c>
      <c r="C862">
        <v>1987</v>
      </c>
      <c r="D862">
        <v>2</v>
      </c>
      <c r="E862">
        <v>5</v>
      </c>
      <c r="F862">
        <v>42.47</v>
      </c>
      <c r="J862" s="241">
        <v>2014</v>
      </c>
      <c r="K862" s="241">
        <v>2</v>
      </c>
      <c r="L862" s="241">
        <v>5</v>
      </c>
      <c r="M862">
        <v>0.31713999999999998</v>
      </c>
      <c r="N862">
        <v>76</v>
      </c>
      <c r="O862" s="243">
        <v>2.5720000000000001</v>
      </c>
      <c r="P862">
        <f t="shared" si="64"/>
        <v>4.1728947368421046E-3</v>
      </c>
      <c r="Q862" s="242">
        <v>26.437789129999999</v>
      </c>
      <c r="R862">
        <f t="shared" si="65"/>
        <v>1.776619429536</v>
      </c>
      <c r="T862">
        <v>4.1728947368421046E-3</v>
      </c>
      <c r="U862" s="241">
        <v>2014</v>
      </c>
      <c r="V862">
        <v>0.31713999999999998</v>
      </c>
      <c r="W862">
        <v>1.776619429536</v>
      </c>
      <c r="X862">
        <v>0.31713999999999998</v>
      </c>
      <c r="Y862">
        <v>1.776619429536</v>
      </c>
    </row>
    <row r="863" spans="1:25" ht="15" x14ac:dyDescent="0.25">
      <c r="A863" t="s">
        <v>143</v>
      </c>
      <c r="B863" t="s">
        <v>179</v>
      </c>
      <c r="C863">
        <v>1987</v>
      </c>
      <c r="D863">
        <v>2</v>
      </c>
      <c r="E863">
        <v>6</v>
      </c>
      <c r="F863">
        <v>44.04</v>
      </c>
      <c r="J863" s="241">
        <v>2014</v>
      </c>
      <c r="K863" s="241">
        <v>2</v>
      </c>
      <c r="L863" s="241">
        <v>6</v>
      </c>
      <c r="M863">
        <v>0.233795</v>
      </c>
      <c r="N863">
        <v>76</v>
      </c>
      <c r="O863" s="243">
        <v>2.5327000000000002</v>
      </c>
      <c r="P863">
        <f t="shared" si="64"/>
        <v>3.07625E-3</v>
      </c>
      <c r="Q863" s="242">
        <v>27.817767830000001</v>
      </c>
      <c r="R863">
        <f t="shared" si="65"/>
        <v>1.8693539981760006</v>
      </c>
      <c r="T863">
        <v>3.07625E-3</v>
      </c>
      <c r="U863" s="241">
        <v>2014</v>
      </c>
      <c r="V863">
        <v>0.233795</v>
      </c>
      <c r="W863">
        <v>1.8693539981760006</v>
      </c>
      <c r="X863">
        <v>0.233795</v>
      </c>
      <c r="Y863">
        <v>1.8693539981760006</v>
      </c>
    </row>
    <row r="864" spans="1:25" ht="15" x14ac:dyDescent="0.25">
      <c r="A864" t="s">
        <v>143</v>
      </c>
      <c r="B864" t="s">
        <v>179</v>
      </c>
      <c r="C864">
        <v>1987</v>
      </c>
      <c r="D864">
        <v>2</v>
      </c>
      <c r="E864">
        <v>7</v>
      </c>
      <c r="F864">
        <v>41.38</v>
      </c>
      <c r="J864" s="241">
        <v>2014</v>
      </c>
      <c r="K864" s="241">
        <v>2</v>
      </c>
      <c r="L864" s="241">
        <v>7</v>
      </c>
      <c r="M864">
        <v>0.21992</v>
      </c>
      <c r="N864">
        <v>76</v>
      </c>
      <c r="O864" s="243">
        <v>2.7372999999999998</v>
      </c>
      <c r="P864">
        <f t="shared" si="64"/>
        <v>2.8936842105263157E-3</v>
      </c>
      <c r="Q864" s="242">
        <v>28.310892160000002</v>
      </c>
      <c r="R864">
        <f t="shared" si="65"/>
        <v>1.9024919531520004</v>
      </c>
      <c r="T864">
        <v>2.8936842105263157E-3</v>
      </c>
      <c r="U864" s="241">
        <v>2014</v>
      </c>
      <c r="V864">
        <v>0.21992</v>
      </c>
      <c r="W864">
        <v>1.9024919531520004</v>
      </c>
      <c r="X864">
        <v>0.21992</v>
      </c>
      <c r="Y864">
        <v>1.9024919531520004</v>
      </c>
    </row>
    <row r="865" spans="1:25" ht="15" x14ac:dyDescent="0.25">
      <c r="A865" t="s">
        <v>143</v>
      </c>
      <c r="B865" t="s">
        <v>179</v>
      </c>
      <c r="C865">
        <v>1987</v>
      </c>
      <c r="D865">
        <v>2</v>
      </c>
      <c r="E865">
        <v>8</v>
      </c>
      <c r="F865">
        <v>40.049999999999997</v>
      </c>
      <c r="J865" s="241">
        <v>2014</v>
      </c>
      <c r="K865" s="241">
        <v>2</v>
      </c>
      <c r="L865" s="241">
        <v>8</v>
      </c>
      <c r="M865">
        <v>0.270455</v>
      </c>
      <c r="N865">
        <v>76</v>
      </c>
      <c r="O865" s="243">
        <v>2.4224000000000001</v>
      </c>
      <c r="P865">
        <f t="shared" si="64"/>
        <v>3.5586184210526315E-3</v>
      </c>
      <c r="Q865" s="242">
        <v>27.275854209999999</v>
      </c>
      <c r="R865">
        <f t="shared" si="65"/>
        <v>1.8329374029120002</v>
      </c>
      <c r="T865">
        <v>3.5586184210526315E-3</v>
      </c>
      <c r="U865" s="241">
        <v>2014</v>
      </c>
      <c r="V865">
        <v>0.270455</v>
      </c>
      <c r="W865">
        <v>1.8329374029120002</v>
      </c>
      <c r="X865">
        <v>0.270455</v>
      </c>
      <c r="Y865">
        <v>1.8329374029120002</v>
      </c>
    </row>
    <row r="866" spans="1:25" ht="15" x14ac:dyDescent="0.25">
      <c r="A866" t="s">
        <v>143</v>
      </c>
      <c r="B866" t="s">
        <v>179</v>
      </c>
      <c r="C866">
        <v>1987</v>
      </c>
      <c r="D866">
        <v>2</v>
      </c>
      <c r="E866">
        <v>9</v>
      </c>
      <c r="F866">
        <v>43.2</v>
      </c>
      <c r="J866" s="241">
        <v>2014</v>
      </c>
      <c r="K866" s="241">
        <v>2</v>
      </c>
      <c r="L866" s="241">
        <v>9</v>
      </c>
      <c r="M866">
        <v>0.24879500000000002</v>
      </c>
      <c r="N866">
        <v>76</v>
      </c>
      <c r="O866" s="243">
        <v>2.6579999999999999</v>
      </c>
      <c r="P866">
        <f t="shared" si="64"/>
        <v>3.2736184210526318E-3</v>
      </c>
      <c r="Q866" s="242">
        <v>28.271501780000001</v>
      </c>
      <c r="R866">
        <f t="shared" si="65"/>
        <v>1.8998449196160001</v>
      </c>
      <c r="T866">
        <v>3.2736184210526318E-3</v>
      </c>
      <c r="U866" s="241">
        <v>2014</v>
      </c>
      <c r="V866">
        <v>0.24879500000000002</v>
      </c>
      <c r="W866">
        <v>1.8998449196160001</v>
      </c>
      <c r="X866">
        <v>0.24879500000000002</v>
      </c>
      <c r="Y866">
        <v>1.8998449196160001</v>
      </c>
    </row>
    <row r="867" spans="1:25" ht="15" x14ac:dyDescent="0.25">
      <c r="A867" t="s">
        <v>143</v>
      </c>
      <c r="B867" t="s">
        <v>179</v>
      </c>
      <c r="C867">
        <v>1987</v>
      </c>
      <c r="D867">
        <v>2</v>
      </c>
      <c r="E867">
        <v>10</v>
      </c>
      <c r="F867">
        <v>45.62</v>
      </c>
      <c r="J867" s="241">
        <v>2014</v>
      </c>
      <c r="K867" s="241">
        <v>2</v>
      </c>
      <c r="L867" s="241">
        <v>10</v>
      </c>
      <c r="M867">
        <v>0.28009499999999998</v>
      </c>
      <c r="N867">
        <v>76</v>
      </c>
      <c r="O867" s="243">
        <v>2.6484999999999999</v>
      </c>
      <c r="P867">
        <f t="shared" si="64"/>
        <v>3.6854605263157893E-3</v>
      </c>
      <c r="Q867" s="242">
        <v>30.565298080000002</v>
      </c>
      <c r="R867">
        <f t="shared" si="65"/>
        <v>2.0539880309760004</v>
      </c>
      <c r="T867">
        <v>3.6854605263157893E-3</v>
      </c>
      <c r="U867" s="241">
        <v>2014</v>
      </c>
      <c r="V867">
        <v>0.28009499999999998</v>
      </c>
      <c r="W867">
        <v>2.0539880309760004</v>
      </c>
      <c r="X867">
        <v>0.28009499999999998</v>
      </c>
      <c r="Y867">
        <v>2.0539880309760004</v>
      </c>
    </row>
    <row r="868" spans="1:25" ht="15" x14ac:dyDescent="0.25">
      <c r="A868" t="s">
        <v>143</v>
      </c>
      <c r="B868" t="s">
        <v>179</v>
      </c>
      <c r="C868">
        <v>1987</v>
      </c>
      <c r="D868">
        <v>2</v>
      </c>
      <c r="E868">
        <v>11</v>
      </c>
      <c r="F868">
        <v>34</v>
      </c>
      <c r="J868" s="241">
        <v>2014</v>
      </c>
      <c r="K868" s="241">
        <v>2</v>
      </c>
      <c r="L868" s="241">
        <v>11</v>
      </c>
      <c r="M868">
        <v>0.26529999999999998</v>
      </c>
      <c r="N868">
        <v>76</v>
      </c>
      <c r="O868" s="243">
        <v>2.3494000000000002</v>
      </c>
      <c r="P868">
        <f t="shared" si="64"/>
        <v>3.4907894736842101E-3</v>
      </c>
      <c r="Q868" s="242">
        <v>32.071573559999997</v>
      </c>
      <c r="R868">
        <f t="shared" si="65"/>
        <v>2.1552097432320001</v>
      </c>
      <c r="T868">
        <v>3.4907894736842101E-3</v>
      </c>
      <c r="U868" s="241">
        <v>2014</v>
      </c>
      <c r="V868">
        <v>0.26529999999999998</v>
      </c>
      <c r="W868">
        <v>2.1552097432320001</v>
      </c>
      <c r="X868">
        <v>0.26529999999999998</v>
      </c>
      <c r="Y868">
        <v>2.1552097432320001</v>
      </c>
    </row>
    <row r="869" spans="1:25" ht="15" x14ac:dyDescent="0.25">
      <c r="A869" t="s">
        <v>143</v>
      </c>
      <c r="B869" t="s">
        <v>179</v>
      </c>
      <c r="C869">
        <v>1987</v>
      </c>
      <c r="D869">
        <v>2</v>
      </c>
      <c r="E869">
        <v>12</v>
      </c>
      <c r="F869">
        <v>44.89</v>
      </c>
      <c r="J869" s="241">
        <v>2014</v>
      </c>
      <c r="K869" s="241">
        <v>2</v>
      </c>
      <c r="L869" s="241">
        <v>12</v>
      </c>
      <c r="M869">
        <v>0.22103500000000001</v>
      </c>
      <c r="N869">
        <v>76</v>
      </c>
      <c r="O869" s="243">
        <v>2.6958000000000002</v>
      </c>
      <c r="P869">
        <f t="shared" si="64"/>
        <v>2.9083552631578948E-3</v>
      </c>
      <c r="Q869" s="242">
        <v>33.573000890000003</v>
      </c>
      <c r="R869">
        <f t="shared" si="65"/>
        <v>2.2561056598080005</v>
      </c>
      <c r="T869">
        <v>2.9083552631578948E-3</v>
      </c>
      <c r="U869" s="241">
        <v>2014</v>
      </c>
      <c r="V869">
        <v>0.22103500000000001</v>
      </c>
      <c r="W869">
        <v>2.2561056598080005</v>
      </c>
      <c r="X869">
        <v>0.22103500000000001</v>
      </c>
      <c r="Y869">
        <v>2.2561056598080005</v>
      </c>
    </row>
    <row r="870" spans="1:25" ht="15" x14ac:dyDescent="0.25">
      <c r="A870" t="s">
        <v>143</v>
      </c>
      <c r="B870" t="s">
        <v>179</v>
      </c>
      <c r="C870">
        <v>1987</v>
      </c>
      <c r="D870">
        <v>2</v>
      </c>
      <c r="E870">
        <v>13</v>
      </c>
      <c r="F870">
        <v>30.25</v>
      </c>
      <c r="J870" s="241">
        <v>2014</v>
      </c>
      <c r="K870" s="241">
        <v>2</v>
      </c>
      <c r="L870" s="241">
        <v>13</v>
      </c>
      <c r="M870">
        <v>0.21629999999999999</v>
      </c>
      <c r="N870">
        <v>76</v>
      </c>
      <c r="O870" s="243">
        <v>2.8372999999999999</v>
      </c>
      <c r="P870">
        <f t="shared" si="64"/>
        <v>2.8460526315789471E-3</v>
      </c>
      <c r="Q870" s="242">
        <v>27.031796740000001</v>
      </c>
      <c r="R870">
        <f t="shared" si="65"/>
        <v>1.8165367409280002</v>
      </c>
      <c r="T870">
        <v>2.8460526315789471E-3</v>
      </c>
      <c r="U870" s="241">
        <v>2014</v>
      </c>
      <c r="V870">
        <v>0.21629999999999999</v>
      </c>
      <c r="W870">
        <v>1.8165367409280002</v>
      </c>
      <c r="X870">
        <v>0.21629999999999999</v>
      </c>
      <c r="Y870">
        <v>1.8165367409280002</v>
      </c>
    </row>
    <row r="871" spans="1:25" ht="15" x14ac:dyDescent="0.25">
      <c r="A871" t="s">
        <v>143</v>
      </c>
      <c r="B871" t="s">
        <v>179</v>
      </c>
      <c r="C871">
        <v>1987</v>
      </c>
      <c r="D871">
        <v>2</v>
      </c>
      <c r="E871">
        <v>14</v>
      </c>
      <c r="F871">
        <v>44.89</v>
      </c>
      <c r="J871" s="241">
        <v>2014</v>
      </c>
      <c r="K871" s="241">
        <v>2</v>
      </c>
      <c r="L871" s="241">
        <v>14</v>
      </c>
      <c r="M871">
        <v>0.22678500000000001</v>
      </c>
      <c r="N871">
        <v>76</v>
      </c>
      <c r="O871" s="243">
        <v>2.8012999999999999</v>
      </c>
      <c r="P871">
        <f t="shared" si="64"/>
        <v>2.984013157894737E-3</v>
      </c>
      <c r="Q871" s="242">
        <v>30.261226239999999</v>
      </c>
      <c r="R871">
        <f t="shared" si="65"/>
        <v>2.0335544033280004</v>
      </c>
      <c r="T871">
        <v>2.984013157894737E-3</v>
      </c>
      <c r="U871" s="241">
        <v>2014</v>
      </c>
      <c r="V871">
        <v>0.22678500000000001</v>
      </c>
      <c r="W871">
        <v>2.0335544033280004</v>
      </c>
      <c r="X871">
        <v>0.22678500000000001</v>
      </c>
      <c r="Y871">
        <v>2.0335544033280004</v>
      </c>
    </row>
    <row r="872" spans="1:25" ht="15" x14ac:dyDescent="0.25">
      <c r="A872" t="s">
        <v>143</v>
      </c>
      <c r="B872" t="s">
        <v>179</v>
      </c>
      <c r="C872">
        <v>1987</v>
      </c>
      <c r="D872">
        <v>3</v>
      </c>
      <c r="E872">
        <v>1</v>
      </c>
      <c r="F872">
        <v>35.450000000000003</v>
      </c>
      <c r="J872" s="241">
        <v>2014</v>
      </c>
      <c r="K872" s="241">
        <v>3</v>
      </c>
      <c r="L872" s="241">
        <v>1</v>
      </c>
      <c r="M872">
        <v>0.34411999999999998</v>
      </c>
      <c r="N872">
        <v>76</v>
      </c>
      <c r="O872" s="243">
        <v>1.7817000000000001</v>
      </c>
      <c r="P872">
        <f t="shared" si="64"/>
        <v>4.5278947368421049E-3</v>
      </c>
      <c r="Q872" s="242">
        <v>28.894101920000001</v>
      </c>
      <c r="R872">
        <f t="shared" si="65"/>
        <v>1.9416836490239999</v>
      </c>
      <c r="T872">
        <v>4.5278947368421049E-3</v>
      </c>
      <c r="U872" s="241">
        <v>2014</v>
      </c>
      <c r="V872">
        <v>0.34411999999999998</v>
      </c>
      <c r="W872">
        <v>1.9416836490239999</v>
      </c>
      <c r="X872">
        <v>0.34411999999999998</v>
      </c>
      <c r="Y872">
        <v>1.9416836490239999</v>
      </c>
    </row>
    <row r="873" spans="1:25" ht="15" x14ac:dyDescent="0.25">
      <c r="A873" t="s">
        <v>143</v>
      </c>
      <c r="B873" t="s">
        <v>179</v>
      </c>
      <c r="C873">
        <v>1987</v>
      </c>
      <c r="D873">
        <v>3</v>
      </c>
      <c r="E873">
        <v>2</v>
      </c>
      <c r="F873">
        <v>30.98</v>
      </c>
      <c r="J873" s="241">
        <v>2014</v>
      </c>
      <c r="K873" s="241">
        <v>3</v>
      </c>
      <c r="L873" s="241">
        <v>2</v>
      </c>
      <c r="M873">
        <v>0.339725</v>
      </c>
      <c r="N873">
        <v>76</v>
      </c>
      <c r="O873" s="243">
        <v>1.8387</v>
      </c>
      <c r="P873">
        <f t="shared" si="64"/>
        <v>4.470065789473684E-3</v>
      </c>
      <c r="Q873" s="242">
        <v>33.014103059999997</v>
      </c>
      <c r="R873">
        <f t="shared" si="65"/>
        <v>2.2185477256319999</v>
      </c>
      <c r="T873">
        <v>4.470065789473684E-3</v>
      </c>
      <c r="U873" s="241">
        <v>2014</v>
      </c>
      <c r="V873">
        <v>0.339725</v>
      </c>
      <c r="W873">
        <v>2.2185477256319999</v>
      </c>
      <c r="X873">
        <v>0.339725</v>
      </c>
      <c r="Y873">
        <v>2.2185477256319999</v>
      </c>
    </row>
    <row r="874" spans="1:25" ht="15" x14ac:dyDescent="0.25">
      <c r="A874" t="s">
        <v>143</v>
      </c>
      <c r="B874" t="s">
        <v>179</v>
      </c>
      <c r="C874">
        <v>1987</v>
      </c>
      <c r="D874">
        <v>3</v>
      </c>
      <c r="E874">
        <v>3</v>
      </c>
      <c r="F874">
        <v>42.47</v>
      </c>
      <c r="J874" s="241">
        <v>2014</v>
      </c>
      <c r="K874" s="241">
        <v>3</v>
      </c>
      <c r="L874" s="241">
        <v>3</v>
      </c>
      <c r="M874">
        <v>0.30420000000000003</v>
      </c>
      <c r="N874">
        <v>76</v>
      </c>
      <c r="O874" s="243">
        <v>2.0703</v>
      </c>
      <c r="P874">
        <f t="shared" si="64"/>
        <v>4.0026315789473688E-3</v>
      </c>
      <c r="Q874" s="242">
        <v>29.154266119999999</v>
      </c>
      <c r="R874">
        <f t="shared" si="65"/>
        <v>1.959166683264</v>
      </c>
      <c r="T874">
        <v>4.0026315789473688E-3</v>
      </c>
      <c r="U874" s="241">
        <v>2014</v>
      </c>
      <c r="V874">
        <v>0.30420000000000003</v>
      </c>
      <c r="W874">
        <v>1.959166683264</v>
      </c>
      <c r="X874">
        <v>0.30420000000000003</v>
      </c>
      <c r="Y874">
        <v>1.959166683264</v>
      </c>
    </row>
    <row r="875" spans="1:25" ht="15" x14ac:dyDescent="0.25">
      <c r="A875" t="s">
        <v>143</v>
      </c>
      <c r="B875" t="s">
        <v>179</v>
      </c>
      <c r="C875">
        <v>1987</v>
      </c>
      <c r="D875">
        <v>3</v>
      </c>
      <c r="E875">
        <v>4</v>
      </c>
      <c r="F875">
        <v>46.83</v>
      </c>
      <c r="J875" s="241">
        <v>2014</v>
      </c>
      <c r="K875" s="241">
        <v>3</v>
      </c>
      <c r="L875" s="241">
        <v>4</v>
      </c>
      <c r="M875">
        <v>0.30840000000000001</v>
      </c>
      <c r="N875">
        <v>76</v>
      </c>
      <c r="O875" s="243">
        <v>2.5686</v>
      </c>
      <c r="P875">
        <f t="shared" si="64"/>
        <v>4.057894736842105E-3</v>
      </c>
      <c r="Q875" s="242">
        <v>28.678526000000002</v>
      </c>
      <c r="R875">
        <f t="shared" si="65"/>
        <v>1.9271969472000003</v>
      </c>
      <c r="T875">
        <v>4.057894736842105E-3</v>
      </c>
      <c r="U875" s="241">
        <v>2014</v>
      </c>
      <c r="V875">
        <v>0.30840000000000001</v>
      </c>
      <c r="W875">
        <v>1.9271969472000003</v>
      </c>
      <c r="X875">
        <v>0.30840000000000001</v>
      </c>
      <c r="Y875">
        <v>1.9271969472000003</v>
      </c>
    </row>
    <row r="876" spans="1:25" ht="15" x14ac:dyDescent="0.25">
      <c r="A876" t="s">
        <v>143</v>
      </c>
      <c r="B876" t="s">
        <v>179</v>
      </c>
      <c r="C876">
        <v>1987</v>
      </c>
      <c r="D876">
        <v>3</v>
      </c>
      <c r="E876">
        <v>5</v>
      </c>
      <c r="F876">
        <v>42.11</v>
      </c>
      <c r="J876" s="241">
        <v>2014</v>
      </c>
      <c r="K876" s="241">
        <v>3</v>
      </c>
      <c r="L876" s="241">
        <v>5</v>
      </c>
      <c r="M876">
        <v>0.278165</v>
      </c>
      <c r="N876">
        <v>76</v>
      </c>
      <c r="O876" s="243">
        <v>2.7454999999999998</v>
      </c>
      <c r="P876">
        <f t="shared" si="64"/>
        <v>3.660065789473684E-3</v>
      </c>
      <c r="Q876" s="242">
        <v>25.249819970000001</v>
      </c>
      <c r="R876">
        <f t="shared" si="65"/>
        <v>1.6967879019840004</v>
      </c>
      <c r="T876">
        <v>3.660065789473684E-3</v>
      </c>
      <c r="U876" s="241">
        <v>2014</v>
      </c>
      <c r="V876">
        <v>0.278165</v>
      </c>
      <c r="W876">
        <v>1.6967879019840004</v>
      </c>
      <c r="X876">
        <v>0.278165</v>
      </c>
      <c r="Y876">
        <v>1.6967879019840004</v>
      </c>
    </row>
    <row r="877" spans="1:25" ht="15" x14ac:dyDescent="0.25">
      <c r="A877" t="s">
        <v>143</v>
      </c>
      <c r="B877" t="s">
        <v>179</v>
      </c>
      <c r="C877">
        <v>1987</v>
      </c>
      <c r="D877">
        <v>3</v>
      </c>
      <c r="E877">
        <v>6</v>
      </c>
      <c r="F877">
        <v>44.04</v>
      </c>
      <c r="J877" s="241">
        <v>2014</v>
      </c>
      <c r="K877" s="241">
        <v>3</v>
      </c>
      <c r="L877" s="241">
        <v>6</v>
      </c>
      <c r="M877">
        <v>0.26363999999999999</v>
      </c>
      <c r="N877">
        <v>76</v>
      </c>
      <c r="O877" s="243">
        <v>2.7622</v>
      </c>
      <c r="P877">
        <f t="shared" si="64"/>
        <v>3.4689473684210523E-3</v>
      </c>
      <c r="Q877" s="242">
        <v>29.545876799999998</v>
      </c>
      <c r="R877">
        <f t="shared" si="65"/>
        <v>1.9854829209600002</v>
      </c>
      <c r="T877">
        <v>3.4689473684210523E-3</v>
      </c>
      <c r="U877" s="241">
        <v>2014</v>
      </c>
      <c r="V877">
        <v>0.26363999999999999</v>
      </c>
      <c r="W877">
        <v>1.9854829209600002</v>
      </c>
      <c r="X877">
        <v>0.26363999999999999</v>
      </c>
      <c r="Y877">
        <v>1.9854829209600002</v>
      </c>
    </row>
    <row r="878" spans="1:25" ht="15" x14ac:dyDescent="0.25">
      <c r="A878" t="s">
        <v>143</v>
      </c>
      <c r="B878" t="s">
        <v>179</v>
      </c>
      <c r="C878">
        <v>1987</v>
      </c>
      <c r="D878">
        <v>3</v>
      </c>
      <c r="E878">
        <v>7</v>
      </c>
      <c r="F878">
        <v>43.56</v>
      </c>
      <c r="J878" s="241">
        <v>2014</v>
      </c>
      <c r="K878" s="241">
        <v>3</v>
      </c>
      <c r="L878" s="241">
        <v>7</v>
      </c>
      <c r="M878">
        <v>0.231625</v>
      </c>
      <c r="N878">
        <v>76</v>
      </c>
      <c r="O878" s="243">
        <v>2.6518000000000002</v>
      </c>
      <c r="P878">
        <f t="shared" si="64"/>
        <v>3.0476973684210526E-3</v>
      </c>
      <c r="Q878" s="242">
        <v>32.210823150000003</v>
      </c>
      <c r="R878">
        <f t="shared" si="65"/>
        <v>2.1645673156800003</v>
      </c>
      <c r="T878">
        <v>3.0476973684210526E-3</v>
      </c>
      <c r="U878" s="241">
        <v>2014</v>
      </c>
      <c r="V878">
        <v>0.231625</v>
      </c>
      <c r="W878">
        <v>2.1645673156800003</v>
      </c>
      <c r="X878">
        <v>0.231625</v>
      </c>
      <c r="Y878">
        <v>2.1645673156800003</v>
      </c>
    </row>
    <row r="879" spans="1:25" ht="15" x14ac:dyDescent="0.25">
      <c r="A879" t="s">
        <v>143</v>
      </c>
      <c r="B879" t="s">
        <v>179</v>
      </c>
      <c r="C879">
        <v>1987</v>
      </c>
      <c r="D879">
        <v>3</v>
      </c>
      <c r="E879">
        <v>8</v>
      </c>
      <c r="F879">
        <v>43.8</v>
      </c>
      <c r="J879" s="241">
        <v>2014</v>
      </c>
      <c r="K879" s="241">
        <v>3</v>
      </c>
      <c r="L879" s="241">
        <v>8</v>
      </c>
      <c r="M879">
        <v>0.23985499999999998</v>
      </c>
      <c r="N879">
        <v>76</v>
      </c>
      <c r="O879" s="243">
        <v>2.4417</v>
      </c>
      <c r="P879">
        <f t="shared" si="64"/>
        <v>3.1559868421052631E-3</v>
      </c>
      <c r="Q879" s="242">
        <v>30.41174908</v>
      </c>
      <c r="R879">
        <f t="shared" si="65"/>
        <v>2.0436695381760002</v>
      </c>
      <c r="T879">
        <v>3.1559868421052631E-3</v>
      </c>
      <c r="U879" s="241">
        <v>2014</v>
      </c>
      <c r="V879">
        <v>0.23985499999999998</v>
      </c>
      <c r="W879">
        <v>2.0436695381760002</v>
      </c>
      <c r="X879">
        <v>0.23985499999999998</v>
      </c>
      <c r="Y879">
        <v>2.0436695381760002</v>
      </c>
    </row>
    <row r="880" spans="1:25" ht="15" x14ac:dyDescent="0.25">
      <c r="A880" t="s">
        <v>143</v>
      </c>
      <c r="B880" t="s">
        <v>179</v>
      </c>
      <c r="C880">
        <v>1987</v>
      </c>
      <c r="D880">
        <v>3</v>
      </c>
      <c r="E880">
        <v>9</v>
      </c>
      <c r="F880">
        <v>30.01</v>
      </c>
      <c r="J880" s="241">
        <v>2014</v>
      </c>
      <c r="K880" s="241">
        <v>3</v>
      </c>
      <c r="L880" s="241">
        <v>9</v>
      </c>
      <c r="M880">
        <v>0.27484999999999998</v>
      </c>
      <c r="N880">
        <v>76</v>
      </c>
      <c r="O880" s="243">
        <v>2.4986999999999999</v>
      </c>
      <c r="P880">
        <f t="shared" si="64"/>
        <v>3.6164473684210524E-3</v>
      </c>
      <c r="Q880" s="242">
        <v>29.10433128</v>
      </c>
      <c r="R880">
        <f t="shared" si="65"/>
        <v>1.9558110620160003</v>
      </c>
      <c r="T880">
        <v>3.6164473684210524E-3</v>
      </c>
      <c r="U880" s="241">
        <v>2014</v>
      </c>
      <c r="V880">
        <v>0.27484999999999998</v>
      </c>
      <c r="W880">
        <v>1.9558110620160003</v>
      </c>
      <c r="X880">
        <v>0.27484999999999998</v>
      </c>
      <c r="Y880">
        <v>1.9558110620160003</v>
      </c>
    </row>
    <row r="881" spans="1:25" ht="15" x14ac:dyDescent="0.25">
      <c r="A881" t="s">
        <v>143</v>
      </c>
      <c r="B881" t="s">
        <v>179</v>
      </c>
      <c r="C881">
        <v>1987</v>
      </c>
      <c r="D881">
        <v>3</v>
      </c>
      <c r="E881">
        <v>10</v>
      </c>
      <c r="F881">
        <v>43.8</v>
      </c>
      <c r="J881" s="241">
        <v>2014</v>
      </c>
      <c r="K881" s="241">
        <v>3</v>
      </c>
      <c r="L881" s="241">
        <v>10</v>
      </c>
      <c r="M881">
        <v>0.25592999999999999</v>
      </c>
      <c r="N881">
        <v>76</v>
      </c>
      <c r="O881" s="243">
        <v>2.6964999999999999</v>
      </c>
      <c r="P881">
        <f t="shared" si="64"/>
        <v>3.3674999999999998E-3</v>
      </c>
      <c r="Q881" s="242">
        <v>30.666265129999999</v>
      </c>
      <c r="R881">
        <f t="shared" si="65"/>
        <v>2.0607730167359999</v>
      </c>
      <c r="T881">
        <v>3.3674999999999998E-3</v>
      </c>
      <c r="U881" s="241">
        <v>2014</v>
      </c>
      <c r="V881">
        <v>0.25592999999999999</v>
      </c>
      <c r="W881">
        <v>2.0607730167359999</v>
      </c>
      <c r="X881">
        <v>0.25592999999999999</v>
      </c>
      <c r="Y881">
        <v>2.0607730167359999</v>
      </c>
    </row>
    <row r="882" spans="1:25" ht="15" x14ac:dyDescent="0.25">
      <c r="A882" t="s">
        <v>143</v>
      </c>
      <c r="B882" t="s">
        <v>179</v>
      </c>
      <c r="C882">
        <v>1987</v>
      </c>
      <c r="D882">
        <v>3</v>
      </c>
      <c r="E882">
        <v>11</v>
      </c>
      <c r="F882">
        <v>35.57</v>
      </c>
      <c r="J882" s="241">
        <v>2014</v>
      </c>
      <c r="K882" s="241">
        <v>3</v>
      </c>
      <c r="L882" s="241">
        <v>11</v>
      </c>
      <c r="M882">
        <v>0.23147000000000001</v>
      </c>
      <c r="N882">
        <v>76</v>
      </c>
      <c r="O882" s="243">
        <v>2.5649999999999999</v>
      </c>
      <c r="P882">
        <f t="shared" si="64"/>
        <v>3.0456578947368421E-3</v>
      </c>
      <c r="Q882" s="242">
        <v>32.708073120000002</v>
      </c>
      <c r="R882">
        <f t="shared" si="65"/>
        <v>2.1979825136640003</v>
      </c>
      <c r="T882">
        <v>3.0456578947368421E-3</v>
      </c>
      <c r="U882" s="241">
        <v>2014</v>
      </c>
      <c r="V882">
        <v>0.23147000000000001</v>
      </c>
      <c r="W882">
        <v>2.1979825136640003</v>
      </c>
      <c r="X882">
        <v>0.23147000000000001</v>
      </c>
      <c r="Y882">
        <v>2.1979825136640003</v>
      </c>
    </row>
    <row r="883" spans="1:25" ht="15" x14ac:dyDescent="0.25">
      <c r="A883" t="s">
        <v>143</v>
      </c>
      <c r="B883" t="s">
        <v>179</v>
      </c>
      <c r="C883">
        <v>1987</v>
      </c>
      <c r="D883">
        <v>3</v>
      </c>
      <c r="E883">
        <v>12</v>
      </c>
      <c r="F883">
        <v>43.44</v>
      </c>
      <c r="J883" s="241">
        <v>2014</v>
      </c>
      <c r="K883" s="241">
        <v>3</v>
      </c>
      <c r="L883" s="241">
        <v>12</v>
      </c>
      <c r="M883">
        <v>0.26161000000000001</v>
      </c>
      <c r="N883">
        <v>76</v>
      </c>
      <c r="O883" s="243">
        <v>3.0745</v>
      </c>
      <c r="P883">
        <f t="shared" si="64"/>
        <v>3.4422368421052631E-3</v>
      </c>
      <c r="Q883" s="242">
        <v>30.227498650000001</v>
      </c>
      <c r="R883">
        <f t="shared" si="65"/>
        <v>2.03128790928</v>
      </c>
      <c r="T883">
        <v>3.4422368421052631E-3</v>
      </c>
      <c r="U883" s="241">
        <v>2014</v>
      </c>
      <c r="V883">
        <v>0.26161000000000001</v>
      </c>
      <c r="W883">
        <v>2.03128790928</v>
      </c>
      <c r="X883">
        <v>0.26161000000000001</v>
      </c>
      <c r="Y883">
        <v>2.03128790928</v>
      </c>
    </row>
    <row r="884" spans="1:25" ht="15" x14ac:dyDescent="0.25">
      <c r="A884" t="s">
        <v>143</v>
      </c>
      <c r="B884" t="s">
        <v>179</v>
      </c>
      <c r="C884">
        <v>1987</v>
      </c>
      <c r="D884">
        <v>3</v>
      </c>
      <c r="E884">
        <v>13</v>
      </c>
      <c r="F884">
        <v>39.200000000000003</v>
      </c>
      <c r="J884" s="241">
        <v>2014</v>
      </c>
      <c r="K884" s="241">
        <v>3</v>
      </c>
      <c r="L884" s="241">
        <v>13</v>
      </c>
      <c r="M884">
        <v>0.23952499999999999</v>
      </c>
      <c r="N884">
        <v>76</v>
      </c>
      <c r="O884" s="243">
        <v>3.0388999999999999</v>
      </c>
      <c r="P884">
        <f t="shared" si="64"/>
        <v>3.151644736842105E-3</v>
      </c>
      <c r="Q884" s="242">
        <v>25.30655896</v>
      </c>
      <c r="R884">
        <f t="shared" si="65"/>
        <v>1.7006007621120003</v>
      </c>
      <c r="T884">
        <v>3.151644736842105E-3</v>
      </c>
      <c r="U884" s="241">
        <v>2014</v>
      </c>
      <c r="V884">
        <v>0.23952499999999999</v>
      </c>
      <c r="W884">
        <v>1.7006007621120003</v>
      </c>
      <c r="X884">
        <v>0.23952499999999999</v>
      </c>
      <c r="Y884">
        <v>1.7006007621120003</v>
      </c>
    </row>
    <row r="885" spans="1:25" ht="15" x14ac:dyDescent="0.25">
      <c r="A885" t="s">
        <v>143</v>
      </c>
      <c r="B885" t="s">
        <v>179</v>
      </c>
      <c r="C885">
        <v>1987</v>
      </c>
      <c r="D885">
        <v>3</v>
      </c>
      <c r="E885">
        <v>14</v>
      </c>
      <c r="F885">
        <v>42.23</v>
      </c>
      <c r="J885" s="241">
        <v>2014</v>
      </c>
      <c r="K885" s="241">
        <v>3</v>
      </c>
      <c r="L885" s="241">
        <v>14</v>
      </c>
      <c r="M885">
        <v>0.313975</v>
      </c>
      <c r="N885">
        <v>76</v>
      </c>
      <c r="O885" s="243">
        <v>1.8320000000000001</v>
      </c>
      <c r="P885">
        <f t="shared" si="64"/>
        <v>4.1312500000000004E-3</v>
      </c>
      <c r="Q885" s="242">
        <v>32.617319629999997</v>
      </c>
      <c r="R885">
        <f t="shared" si="65"/>
        <v>2.1918838791359998</v>
      </c>
      <c r="T885">
        <v>4.1312500000000004E-3</v>
      </c>
      <c r="U885" s="241">
        <v>2014</v>
      </c>
      <c r="V885">
        <v>0.313975</v>
      </c>
      <c r="W885">
        <v>2.1918838791359998</v>
      </c>
      <c r="X885">
        <v>0.313975</v>
      </c>
      <c r="Y885">
        <v>2.1918838791359998</v>
      </c>
    </row>
    <row r="886" spans="1:25" ht="15" x14ac:dyDescent="0.25">
      <c r="A886" t="s">
        <v>143</v>
      </c>
      <c r="B886" t="s">
        <v>179</v>
      </c>
      <c r="C886">
        <v>1987</v>
      </c>
      <c r="D886">
        <v>4</v>
      </c>
      <c r="E886">
        <v>1</v>
      </c>
      <c r="F886">
        <v>29.89</v>
      </c>
      <c r="J886" s="241">
        <v>2014</v>
      </c>
      <c r="K886" s="241">
        <v>4</v>
      </c>
      <c r="L886" s="241">
        <v>1</v>
      </c>
      <c r="M886">
        <v>0.34985500000000003</v>
      </c>
      <c r="N886">
        <v>76</v>
      </c>
      <c r="O886" s="243">
        <v>1.8320000000000001</v>
      </c>
      <c r="P886">
        <f t="shared" si="64"/>
        <v>4.6033552631578947E-3</v>
      </c>
      <c r="Q886" s="242">
        <v>33.790413460000003</v>
      </c>
      <c r="R886">
        <f t="shared" si="65"/>
        <v>2.2707157845120003</v>
      </c>
      <c r="T886">
        <v>4.6033552631578947E-3</v>
      </c>
      <c r="U886" s="241">
        <v>2014</v>
      </c>
      <c r="V886">
        <v>0.34985500000000003</v>
      </c>
      <c r="W886">
        <v>2.2707157845120003</v>
      </c>
      <c r="X886">
        <v>0.34985500000000003</v>
      </c>
      <c r="Y886">
        <v>2.2707157845120003</v>
      </c>
    </row>
    <row r="887" spans="1:25" ht="15" x14ac:dyDescent="0.25">
      <c r="A887" t="s">
        <v>143</v>
      </c>
      <c r="B887" t="s">
        <v>179</v>
      </c>
      <c r="C887">
        <v>1987</v>
      </c>
      <c r="D887">
        <v>4</v>
      </c>
      <c r="E887">
        <v>2</v>
      </c>
      <c r="F887">
        <v>29.28</v>
      </c>
      <c r="J887" s="241">
        <v>2014</v>
      </c>
      <c r="K887" s="241">
        <v>4</v>
      </c>
      <c r="L887" s="241">
        <v>2</v>
      </c>
      <c r="M887">
        <v>0.32515499999999997</v>
      </c>
      <c r="N887">
        <v>76</v>
      </c>
      <c r="O887" s="243">
        <v>2.0556999999999999</v>
      </c>
      <c r="P887">
        <f t="shared" si="64"/>
        <v>4.2783552631578941E-3</v>
      </c>
      <c r="Q887" s="242">
        <v>31.1985055</v>
      </c>
      <c r="R887">
        <f t="shared" si="65"/>
        <v>2.0965395696</v>
      </c>
      <c r="T887">
        <v>4.2783552631578941E-3</v>
      </c>
      <c r="U887" s="241">
        <v>2014</v>
      </c>
      <c r="V887">
        <v>0.32515499999999997</v>
      </c>
      <c r="W887">
        <v>2.0965395696</v>
      </c>
      <c r="X887">
        <v>0.32515499999999997</v>
      </c>
      <c r="Y887">
        <v>2.0965395696</v>
      </c>
    </row>
    <row r="888" spans="1:25" ht="15" x14ac:dyDescent="0.25">
      <c r="A888" t="s">
        <v>143</v>
      </c>
      <c r="B888" t="s">
        <v>179</v>
      </c>
      <c r="C888">
        <v>1987</v>
      </c>
      <c r="D888">
        <v>4</v>
      </c>
      <c r="E888">
        <v>3</v>
      </c>
      <c r="F888">
        <v>40.049999999999997</v>
      </c>
      <c r="J888" s="241">
        <v>2014</v>
      </c>
      <c r="K888" s="241">
        <v>4</v>
      </c>
      <c r="L888" s="241">
        <v>3</v>
      </c>
      <c r="M888">
        <v>0.332675</v>
      </c>
      <c r="N888">
        <v>76</v>
      </c>
      <c r="O888" s="243">
        <v>1.9237</v>
      </c>
      <c r="P888">
        <f t="shared" si="64"/>
        <v>4.3773026315789476E-3</v>
      </c>
      <c r="Q888" s="242">
        <v>29.793548909999998</v>
      </c>
      <c r="R888">
        <f t="shared" si="65"/>
        <v>2.0021264867520001</v>
      </c>
      <c r="T888">
        <v>4.3773026315789476E-3</v>
      </c>
      <c r="U888" s="241">
        <v>2014</v>
      </c>
      <c r="V888">
        <v>0.332675</v>
      </c>
      <c r="W888">
        <v>2.0021264867520001</v>
      </c>
      <c r="X888">
        <v>0.332675</v>
      </c>
      <c r="Y888">
        <v>2.0021264867520001</v>
      </c>
    </row>
    <row r="889" spans="1:25" ht="15" x14ac:dyDescent="0.25">
      <c r="A889" t="s">
        <v>143</v>
      </c>
      <c r="B889" t="s">
        <v>179</v>
      </c>
      <c r="C889">
        <v>1987</v>
      </c>
      <c r="D889">
        <v>4</v>
      </c>
      <c r="E889">
        <v>4</v>
      </c>
      <c r="F889">
        <v>40.659999999999997</v>
      </c>
      <c r="J889" s="241">
        <v>2014</v>
      </c>
      <c r="K889" s="241">
        <v>4</v>
      </c>
      <c r="L889" s="241">
        <v>4</v>
      </c>
      <c r="M889">
        <v>0.29947500000000005</v>
      </c>
      <c r="N889">
        <v>76</v>
      </c>
      <c r="O889" s="243">
        <v>2.1878000000000002</v>
      </c>
      <c r="P889">
        <f t="shared" si="64"/>
        <v>3.9404605263157902E-3</v>
      </c>
      <c r="Q889" s="242">
        <v>25.933383169999999</v>
      </c>
      <c r="R889">
        <f t="shared" si="65"/>
        <v>1.7427233490240002</v>
      </c>
      <c r="T889">
        <v>3.9404605263157902E-3</v>
      </c>
      <c r="U889" s="241">
        <v>2014</v>
      </c>
      <c r="V889">
        <v>0.29947500000000005</v>
      </c>
      <c r="W889">
        <v>1.7427233490240002</v>
      </c>
      <c r="X889">
        <v>0.29947500000000005</v>
      </c>
      <c r="Y889">
        <v>1.7427233490240002</v>
      </c>
    </row>
    <row r="890" spans="1:25" ht="15" x14ac:dyDescent="0.25">
      <c r="A890" t="s">
        <v>143</v>
      </c>
      <c r="B890" t="s">
        <v>179</v>
      </c>
      <c r="C890">
        <v>1987</v>
      </c>
      <c r="D890">
        <v>4</v>
      </c>
      <c r="E890">
        <v>5</v>
      </c>
      <c r="F890">
        <v>42.11</v>
      </c>
      <c r="J890" s="241">
        <v>2014</v>
      </c>
      <c r="K890" s="241">
        <v>4</v>
      </c>
      <c r="L890" s="241">
        <v>5</v>
      </c>
      <c r="M890">
        <v>0.31254499999999996</v>
      </c>
      <c r="N890">
        <v>76</v>
      </c>
      <c r="O890" s="243">
        <v>2.3658999999999999</v>
      </c>
      <c r="P890">
        <f t="shared" si="64"/>
        <v>4.112434210526315E-3</v>
      </c>
      <c r="Q890" s="242">
        <v>26.859852020000002</v>
      </c>
      <c r="R890">
        <f t="shared" si="65"/>
        <v>1.8049820557440002</v>
      </c>
      <c r="T890">
        <v>4.112434210526315E-3</v>
      </c>
      <c r="U890" s="241">
        <v>2014</v>
      </c>
      <c r="V890">
        <v>0.31254499999999996</v>
      </c>
      <c r="W890">
        <v>1.8049820557440002</v>
      </c>
      <c r="X890">
        <v>0.31254499999999996</v>
      </c>
      <c r="Y890">
        <v>1.8049820557440002</v>
      </c>
    </row>
    <row r="891" spans="1:25" ht="15" x14ac:dyDescent="0.25">
      <c r="A891" t="s">
        <v>143</v>
      </c>
      <c r="B891" t="s">
        <v>179</v>
      </c>
      <c r="C891">
        <v>1987</v>
      </c>
      <c r="D891">
        <v>4</v>
      </c>
      <c r="E891">
        <v>6</v>
      </c>
      <c r="F891">
        <v>40.9</v>
      </c>
      <c r="J891" s="241">
        <v>2014</v>
      </c>
      <c r="K891" s="241">
        <v>4</v>
      </c>
      <c r="L891" s="241">
        <v>6</v>
      </c>
      <c r="M891">
        <v>0.263345</v>
      </c>
      <c r="N891">
        <v>76</v>
      </c>
      <c r="O891" s="243">
        <v>2.7585999999999999</v>
      </c>
      <c r="P891">
        <f t="shared" si="64"/>
        <v>3.4650657894736842E-3</v>
      </c>
      <c r="Q891" s="242">
        <v>26.83322806</v>
      </c>
      <c r="R891">
        <f t="shared" si="65"/>
        <v>1.8031929256320003</v>
      </c>
      <c r="T891">
        <v>3.4650657894736842E-3</v>
      </c>
      <c r="U891" s="241">
        <v>2014</v>
      </c>
      <c r="V891">
        <v>0.263345</v>
      </c>
      <c r="W891">
        <v>1.8031929256320003</v>
      </c>
      <c r="X891">
        <v>0.263345</v>
      </c>
      <c r="Y891">
        <v>1.8031929256320003</v>
      </c>
    </row>
    <row r="892" spans="1:25" ht="15" x14ac:dyDescent="0.25">
      <c r="A892" t="s">
        <v>143</v>
      </c>
      <c r="B892" t="s">
        <v>179</v>
      </c>
      <c r="C892">
        <v>1987</v>
      </c>
      <c r="D892">
        <v>4</v>
      </c>
      <c r="E892">
        <v>7</v>
      </c>
      <c r="F892">
        <v>39.57</v>
      </c>
      <c r="J892" s="241">
        <v>2014</v>
      </c>
      <c r="K892" s="241">
        <v>4</v>
      </c>
      <c r="L892" s="241">
        <v>7</v>
      </c>
      <c r="M892">
        <v>0.25904499999999997</v>
      </c>
      <c r="N892">
        <v>76</v>
      </c>
      <c r="O892" s="243">
        <v>2.8611</v>
      </c>
      <c r="P892">
        <f t="shared" si="64"/>
        <v>3.4084868421052628E-3</v>
      </c>
      <c r="Q892" s="242">
        <v>27.173821190000002</v>
      </c>
      <c r="R892">
        <f t="shared" si="65"/>
        <v>1.8260807839680004</v>
      </c>
      <c r="T892">
        <v>3.4084868421052628E-3</v>
      </c>
      <c r="U892" s="241">
        <v>2014</v>
      </c>
      <c r="V892">
        <v>0.25904499999999997</v>
      </c>
      <c r="W892">
        <v>1.8260807839680004</v>
      </c>
      <c r="X892">
        <v>0.25904499999999997</v>
      </c>
      <c r="Y892">
        <v>1.8260807839680004</v>
      </c>
    </row>
    <row r="893" spans="1:25" ht="15" x14ac:dyDescent="0.25">
      <c r="A893" t="s">
        <v>143</v>
      </c>
      <c r="B893" t="s">
        <v>179</v>
      </c>
      <c r="C893">
        <v>1987</v>
      </c>
      <c r="D893">
        <v>4</v>
      </c>
      <c r="E893">
        <v>8</v>
      </c>
      <c r="F893">
        <v>27.95</v>
      </c>
      <c r="J893" s="241">
        <v>2014</v>
      </c>
      <c r="K893" s="241">
        <v>4</v>
      </c>
      <c r="L893" s="241">
        <v>8</v>
      </c>
      <c r="M893">
        <v>0.30047500000000005</v>
      </c>
      <c r="N893">
        <v>76</v>
      </c>
      <c r="O893" s="243">
        <v>2.4293</v>
      </c>
      <c r="P893">
        <f t="shared" si="64"/>
        <v>3.9536184210526319E-3</v>
      </c>
      <c r="Q893" s="242">
        <v>28.135466829999999</v>
      </c>
      <c r="R893">
        <f t="shared" si="65"/>
        <v>1.8907033709760002</v>
      </c>
      <c r="T893">
        <v>3.9536184210526319E-3</v>
      </c>
      <c r="U893" s="241">
        <v>2014</v>
      </c>
      <c r="V893">
        <v>0.30047500000000005</v>
      </c>
      <c r="W893">
        <v>1.8907033709760002</v>
      </c>
      <c r="X893">
        <v>0.30047500000000005</v>
      </c>
      <c r="Y893">
        <v>1.8907033709760002</v>
      </c>
    </row>
    <row r="894" spans="1:25" ht="15" x14ac:dyDescent="0.25">
      <c r="A894" t="s">
        <v>143</v>
      </c>
      <c r="B894" t="s">
        <v>179</v>
      </c>
      <c r="C894">
        <v>1987</v>
      </c>
      <c r="D894">
        <v>4</v>
      </c>
      <c r="E894">
        <v>9</v>
      </c>
      <c r="F894">
        <v>41.14</v>
      </c>
      <c r="J894" s="241">
        <v>2014</v>
      </c>
      <c r="K894" s="241">
        <v>4</v>
      </c>
      <c r="L894" s="241">
        <v>9</v>
      </c>
      <c r="M894">
        <v>0.29066499999999995</v>
      </c>
      <c r="N894">
        <v>76</v>
      </c>
      <c r="O894" s="243">
        <v>2.3456000000000001</v>
      </c>
      <c r="P894">
        <f t="shared" si="64"/>
        <v>3.82453947368421E-3</v>
      </c>
      <c r="Q894" s="242">
        <v>31.316603369999999</v>
      </c>
      <c r="R894">
        <f t="shared" si="65"/>
        <v>2.1044757464640003</v>
      </c>
      <c r="T894">
        <v>3.82453947368421E-3</v>
      </c>
      <c r="U894" s="241">
        <v>2014</v>
      </c>
      <c r="V894">
        <v>0.29066499999999995</v>
      </c>
      <c r="W894">
        <v>2.1044757464640003</v>
      </c>
      <c r="X894">
        <v>0.29066499999999995</v>
      </c>
      <c r="Y894">
        <v>2.1044757464640003</v>
      </c>
    </row>
    <row r="895" spans="1:25" ht="15" x14ac:dyDescent="0.25">
      <c r="A895" t="s">
        <v>143</v>
      </c>
      <c r="B895" t="s">
        <v>179</v>
      </c>
      <c r="C895">
        <v>1987</v>
      </c>
      <c r="D895">
        <v>4</v>
      </c>
      <c r="E895">
        <v>10</v>
      </c>
      <c r="F895">
        <v>43.32</v>
      </c>
      <c r="J895" s="241">
        <v>2014</v>
      </c>
      <c r="K895" s="241">
        <v>4</v>
      </c>
      <c r="L895" s="241">
        <v>10</v>
      </c>
      <c r="M895">
        <v>0.27008500000000002</v>
      </c>
      <c r="N895">
        <v>76</v>
      </c>
      <c r="O895" s="243">
        <v>2.5745</v>
      </c>
      <c r="P895">
        <f t="shared" si="64"/>
        <v>3.5537500000000001E-3</v>
      </c>
      <c r="Q895" s="242">
        <v>28.873444429999999</v>
      </c>
      <c r="R895">
        <f t="shared" si="65"/>
        <v>1.9402954656960001</v>
      </c>
      <c r="T895">
        <v>3.5537500000000001E-3</v>
      </c>
      <c r="U895" s="241">
        <v>2014</v>
      </c>
      <c r="V895">
        <v>0.27008500000000002</v>
      </c>
      <c r="W895">
        <v>1.9402954656960001</v>
      </c>
      <c r="X895">
        <v>0.27008500000000002</v>
      </c>
      <c r="Y895">
        <v>1.9402954656960001</v>
      </c>
    </row>
    <row r="896" spans="1:25" ht="15" x14ac:dyDescent="0.25">
      <c r="A896" t="s">
        <v>143</v>
      </c>
      <c r="B896" t="s">
        <v>179</v>
      </c>
      <c r="C896">
        <v>1987</v>
      </c>
      <c r="D896">
        <v>4</v>
      </c>
      <c r="E896">
        <v>11</v>
      </c>
      <c r="F896">
        <v>42.95</v>
      </c>
      <c r="J896" s="241">
        <v>2014</v>
      </c>
      <c r="K896" s="241">
        <v>4</v>
      </c>
      <c r="L896" s="241">
        <v>11</v>
      </c>
      <c r="M896">
        <v>0.31825000000000003</v>
      </c>
      <c r="N896">
        <v>76</v>
      </c>
      <c r="O896" s="135" t="s">
        <v>17</v>
      </c>
      <c r="P896">
        <f t="shared" si="64"/>
        <v>4.1875000000000002E-3</v>
      </c>
      <c r="Q896" s="242">
        <v>32.634012740000003</v>
      </c>
      <c r="R896">
        <f t="shared" si="65"/>
        <v>2.1930056561280002</v>
      </c>
      <c r="T896">
        <v>4.1875000000000002E-3</v>
      </c>
      <c r="U896" s="241">
        <v>2014</v>
      </c>
      <c r="V896">
        <v>0.31825000000000003</v>
      </c>
      <c r="W896">
        <v>2.1930056561280002</v>
      </c>
      <c r="X896">
        <v>0.31825000000000003</v>
      </c>
      <c r="Y896">
        <v>2.1930056561280002</v>
      </c>
    </row>
    <row r="897" spans="1:25" ht="15" x14ac:dyDescent="0.25">
      <c r="A897" t="s">
        <v>143</v>
      </c>
      <c r="B897" t="s">
        <v>179</v>
      </c>
      <c r="C897">
        <v>1987</v>
      </c>
      <c r="D897">
        <v>4</v>
      </c>
      <c r="E897">
        <v>12</v>
      </c>
      <c r="F897">
        <v>41.26</v>
      </c>
      <c r="J897" s="241">
        <v>2014</v>
      </c>
      <c r="K897" s="241">
        <v>4</v>
      </c>
      <c r="L897" s="241">
        <v>12</v>
      </c>
      <c r="M897">
        <v>0.28276499999999999</v>
      </c>
      <c r="N897">
        <v>76</v>
      </c>
      <c r="O897" s="243">
        <v>2.6124999999999998</v>
      </c>
      <c r="P897">
        <f t="shared" si="64"/>
        <v>3.7205921052631576E-3</v>
      </c>
      <c r="Q897" s="242">
        <v>27.762850820000001</v>
      </c>
      <c r="R897">
        <f t="shared" si="65"/>
        <v>1.8656635751040003</v>
      </c>
      <c r="T897">
        <v>3.7205921052631576E-3</v>
      </c>
      <c r="U897" s="241">
        <v>2014</v>
      </c>
      <c r="V897">
        <v>0.28276499999999999</v>
      </c>
      <c r="W897">
        <v>1.8656635751040003</v>
      </c>
      <c r="X897">
        <v>0.28276499999999999</v>
      </c>
      <c r="Y897">
        <v>1.8656635751040003</v>
      </c>
    </row>
    <row r="898" spans="1:25" ht="15" x14ac:dyDescent="0.25">
      <c r="A898" t="s">
        <v>143</v>
      </c>
      <c r="B898" t="s">
        <v>179</v>
      </c>
      <c r="C898">
        <v>1987</v>
      </c>
      <c r="D898">
        <v>4</v>
      </c>
      <c r="E898">
        <v>13</v>
      </c>
      <c r="F898">
        <v>27.47</v>
      </c>
      <c r="J898" s="241">
        <v>2014</v>
      </c>
      <c r="K898" s="241">
        <v>4</v>
      </c>
      <c r="L898" s="241">
        <v>13</v>
      </c>
      <c r="M898">
        <v>0.254915</v>
      </c>
      <c r="N898">
        <v>76</v>
      </c>
      <c r="O898" s="243">
        <v>2.9609999999999999</v>
      </c>
      <c r="P898">
        <f t="shared" si="64"/>
        <v>3.3541447368421054E-3</v>
      </c>
      <c r="Q898" s="242">
        <v>24.112654750000001</v>
      </c>
      <c r="R898">
        <f t="shared" si="65"/>
        <v>1.6203703992000003</v>
      </c>
      <c r="T898">
        <v>3.3541447368421054E-3</v>
      </c>
      <c r="U898" s="241">
        <v>2014</v>
      </c>
      <c r="V898">
        <v>0.254915</v>
      </c>
      <c r="W898">
        <v>1.6203703992000003</v>
      </c>
      <c r="X898">
        <v>0.254915</v>
      </c>
      <c r="Y898">
        <v>1.6203703992000003</v>
      </c>
    </row>
    <row r="899" spans="1:25" ht="15" x14ac:dyDescent="0.25">
      <c r="A899" t="s">
        <v>143</v>
      </c>
      <c r="B899" t="s">
        <v>179</v>
      </c>
      <c r="C899">
        <v>1987</v>
      </c>
      <c r="D899">
        <v>4</v>
      </c>
      <c r="E899">
        <v>14</v>
      </c>
      <c r="F899">
        <v>44.04</v>
      </c>
      <c r="J899" s="241">
        <v>2014</v>
      </c>
      <c r="K899" s="241">
        <v>4</v>
      </c>
      <c r="L899" s="241">
        <v>14</v>
      </c>
      <c r="M899">
        <v>0.29600499999999996</v>
      </c>
      <c r="N899">
        <v>76</v>
      </c>
      <c r="O899" s="243">
        <v>2.3618000000000001</v>
      </c>
      <c r="P899">
        <f t="shared" si="64"/>
        <v>3.8948026315789469E-3</v>
      </c>
      <c r="Q899" s="242">
        <v>37.850808600000001</v>
      </c>
      <c r="R899">
        <f t="shared" si="65"/>
        <v>2.54357433792</v>
      </c>
      <c r="T899">
        <v>3.8948026315789469E-3</v>
      </c>
      <c r="U899" s="241">
        <v>2014</v>
      </c>
      <c r="V899">
        <v>0.29600499999999996</v>
      </c>
      <c r="W899">
        <v>2.54357433792</v>
      </c>
      <c r="X899">
        <v>0.29600499999999996</v>
      </c>
      <c r="Y899">
        <v>2.54357433792</v>
      </c>
    </row>
    <row r="900" spans="1:25" x14ac:dyDescent="0.2">
      <c r="A900" t="s">
        <v>143</v>
      </c>
      <c r="B900" t="s">
        <v>179</v>
      </c>
      <c r="C900">
        <v>1988</v>
      </c>
      <c r="D900">
        <v>1</v>
      </c>
      <c r="E900">
        <v>1</v>
      </c>
      <c r="F900">
        <v>25.89</v>
      </c>
      <c r="J900" s="195">
        <v>2015</v>
      </c>
      <c r="K900" s="195">
        <v>1</v>
      </c>
      <c r="L900" s="195">
        <v>1</v>
      </c>
      <c r="M900">
        <v>0.36553999999999998</v>
      </c>
      <c r="N900">
        <v>79</v>
      </c>
      <c r="O900" s="243">
        <v>2.1013000000000002</v>
      </c>
      <c r="P900">
        <f t="shared" si="64"/>
        <v>4.6270886075949367E-3</v>
      </c>
      <c r="Q900" s="196">
        <v>21.281781174022854</v>
      </c>
      <c r="R900">
        <f t="shared" si="65"/>
        <v>1.430135694894336</v>
      </c>
      <c r="T900">
        <v>4.6270886075949367E-3</v>
      </c>
      <c r="U900" s="195">
        <v>2015</v>
      </c>
      <c r="V900">
        <v>0.36553999999999998</v>
      </c>
      <c r="W900">
        <v>1.430135694894336</v>
      </c>
      <c r="X900">
        <v>0.36553999999999998</v>
      </c>
      <c r="Y900">
        <v>1.430135694894336</v>
      </c>
    </row>
    <row r="901" spans="1:25" x14ac:dyDescent="0.2">
      <c r="A901" t="s">
        <v>143</v>
      </c>
      <c r="B901" t="s">
        <v>179</v>
      </c>
      <c r="C901">
        <v>1988</v>
      </c>
      <c r="D901">
        <v>1</v>
      </c>
      <c r="E901">
        <v>2</v>
      </c>
      <c r="F901">
        <v>24.93</v>
      </c>
      <c r="J901" s="195">
        <v>2015</v>
      </c>
      <c r="K901" s="195">
        <v>1</v>
      </c>
      <c r="L901" s="195">
        <v>2</v>
      </c>
      <c r="M901">
        <v>0.32844499999999999</v>
      </c>
      <c r="N901">
        <v>79</v>
      </c>
      <c r="O901" s="243">
        <v>2.0870000000000002</v>
      </c>
      <c r="P901">
        <f t="shared" ref="P901:P955" si="66">M901/N901</f>
        <v>4.1575316455696202E-3</v>
      </c>
      <c r="Q901" s="196">
        <v>12.360905597445326</v>
      </c>
      <c r="R901">
        <f t="shared" ref="R901:R955" si="67">Q901*60*1.12/1000</f>
        <v>0.83065285614832585</v>
      </c>
      <c r="T901">
        <v>4.1575316455696202E-3</v>
      </c>
      <c r="U901" s="195">
        <v>2015</v>
      </c>
      <c r="V901">
        <v>0.32844499999999999</v>
      </c>
      <c r="W901">
        <v>0.83065285614832585</v>
      </c>
      <c r="X901">
        <v>0.32844499999999999</v>
      </c>
      <c r="Y901">
        <v>0.83065285614832585</v>
      </c>
    </row>
    <row r="902" spans="1:25" x14ac:dyDescent="0.2">
      <c r="A902" t="s">
        <v>143</v>
      </c>
      <c r="B902" t="s">
        <v>179</v>
      </c>
      <c r="C902">
        <v>1988</v>
      </c>
      <c r="D902">
        <v>1</v>
      </c>
      <c r="E902">
        <v>3</v>
      </c>
      <c r="F902">
        <v>38.840000000000003</v>
      </c>
      <c r="J902" s="195">
        <v>2015</v>
      </c>
      <c r="K902" s="195">
        <v>1</v>
      </c>
      <c r="L902" s="195">
        <v>3</v>
      </c>
      <c r="M902">
        <v>0.31176000000000004</v>
      </c>
      <c r="N902">
        <v>79</v>
      </c>
      <c r="O902" s="243">
        <v>2.0314000000000001</v>
      </c>
      <c r="P902">
        <f t="shared" si="66"/>
        <v>3.9463291139240509E-3</v>
      </c>
      <c r="Q902" s="196">
        <v>40.422744124324844</v>
      </c>
      <c r="R902">
        <f t="shared" si="67"/>
        <v>2.7164084051546298</v>
      </c>
      <c r="T902">
        <v>3.9463291139240509E-3</v>
      </c>
      <c r="U902" s="195">
        <v>2015</v>
      </c>
      <c r="V902">
        <v>0.31176000000000004</v>
      </c>
      <c r="W902">
        <v>2.7164084051546298</v>
      </c>
      <c r="X902">
        <v>0.31176000000000004</v>
      </c>
      <c r="Y902">
        <v>2.7164084051546298</v>
      </c>
    </row>
    <row r="903" spans="1:25" x14ac:dyDescent="0.2">
      <c r="A903" t="s">
        <v>143</v>
      </c>
      <c r="B903" t="s">
        <v>179</v>
      </c>
      <c r="C903">
        <v>1988</v>
      </c>
      <c r="D903">
        <v>1</v>
      </c>
      <c r="E903">
        <v>4</v>
      </c>
      <c r="F903">
        <v>36.9</v>
      </c>
      <c r="J903" s="195">
        <v>2015</v>
      </c>
      <c r="K903" s="195">
        <v>1</v>
      </c>
      <c r="L903" s="195">
        <v>4</v>
      </c>
      <c r="M903">
        <v>0.321575</v>
      </c>
      <c r="N903">
        <v>79</v>
      </c>
      <c r="O903" s="243">
        <v>2.0882000000000001</v>
      </c>
      <c r="P903">
        <f t="shared" si="66"/>
        <v>4.0705696202531644E-3</v>
      </c>
      <c r="Q903" s="196">
        <v>26.827089094180394</v>
      </c>
      <c r="R903">
        <f t="shared" si="67"/>
        <v>1.8027803871289227</v>
      </c>
      <c r="T903">
        <v>4.0705696202531644E-3</v>
      </c>
      <c r="U903" s="195">
        <v>2015</v>
      </c>
      <c r="V903">
        <v>0.321575</v>
      </c>
      <c r="W903">
        <v>1.8027803871289227</v>
      </c>
      <c r="X903">
        <v>0.321575</v>
      </c>
      <c r="Y903">
        <v>1.8027803871289227</v>
      </c>
    </row>
    <row r="904" spans="1:25" x14ac:dyDescent="0.2">
      <c r="A904" t="s">
        <v>143</v>
      </c>
      <c r="B904" t="s">
        <v>179</v>
      </c>
      <c r="C904">
        <v>1988</v>
      </c>
      <c r="D904">
        <v>1</v>
      </c>
      <c r="E904">
        <v>5</v>
      </c>
      <c r="F904">
        <v>57.11</v>
      </c>
      <c r="J904" s="195">
        <v>2015</v>
      </c>
      <c r="K904" s="195">
        <v>1</v>
      </c>
      <c r="L904" s="195">
        <v>5</v>
      </c>
      <c r="M904">
        <v>0.38253500000000001</v>
      </c>
      <c r="N904">
        <v>79</v>
      </c>
      <c r="O904" s="243">
        <v>2.1533000000000002</v>
      </c>
      <c r="P904">
        <f t="shared" si="66"/>
        <v>4.8422151898734177E-3</v>
      </c>
      <c r="Q904" s="196">
        <v>50.874663865069223</v>
      </c>
      <c r="R904">
        <f t="shared" si="67"/>
        <v>3.4187774117326519</v>
      </c>
      <c r="T904">
        <v>4.8422151898734177E-3</v>
      </c>
      <c r="U904" s="195">
        <v>2015</v>
      </c>
      <c r="V904">
        <v>0.38253500000000001</v>
      </c>
      <c r="W904">
        <v>3.4187774117326519</v>
      </c>
      <c r="X904">
        <v>0.38253500000000001</v>
      </c>
      <c r="Y904">
        <v>3.4187774117326519</v>
      </c>
    </row>
    <row r="905" spans="1:25" x14ac:dyDescent="0.2">
      <c r="A905" t="s">
        <v>143</v>
      </c>
      <c r="B905" t="s">
        <v>179</v>
      </c>
      <c r="C905">
        <v>1988</v>
      </c>
      <c r="D905">
        <v>1</v>
      </c>
      <c r="E905">
        <v>6</v>
      </c>
      <c r="F905">
        <v>57.47</v>
      </c>
      <c r="J905" s="195">
        <v>2015</v>
      </c>
      <c r="K905" s="195">
        <v>1</v>
      </c>
      <c r="L905" s="195">
        <v>6</v>
      </c>
      <c r="M905">
        <v>0.47195500000000001</v>
      </c>
      <c r="N905">
        <v>79</v>
      </c>
      <c r="O905" s="243">
        <v>2.2052999999999998</v>
      </c>
      <c r="P905">
        <f t="shared" si="66"/>
        <v>5.9741139240506334E-3</v>
      </c>
      <c r="Q905" s="196">
        <v>50.007519237007784</v>
      </c>
      <c r="R905">
        <f t="shared" si="67"/>
        <v>3.3605052927269234</v>
      </c>
      <c r="T905">
        <v>5.9741139240506334E-3</v>
      </c>
      <c r="U905" s="195">
        <v>2015</v>
      </c>
      <c r="V905">
        <v>0.47195500000000001</v>
      </c>
      <c r="W905">
        <v>3.3605052927269234</v>
      </c>
      <c r="X905">
        <v>0.47195500000000001</v>
      </c>
      <c r="Y905">
        <v>3.3605052927269234</v>
      </c>
    </row>
    <row r="906" spans="1:25" x14ac:dyDescent="0.2">
      <c r="A906" t="s">
        <v>143</v>
      </c>
      <c r="B906" t="s">
        <v>179</v>
      </c>
      <c r="C906">
        <v>1988</v>
      </c>
      <c r="D906">
        <v>1</v>
      </c>
      <c r="E906">
        <v>7</v>
      </c>
      <c r="F906">
        <v>69.209999999999994</v>
      </c>
      <c r="J906" s="195">
        <v>2015</v>
      </c>
      <c r="K906" s="195">
        <v>1</v>
      </c>
      <c r="L906" s="195">
        <v>7</v>
      </c>
      <c r="M906">
        <v>0.35561999999999999</v>
      </c>
      <c r="N906">
        <v>79</v>
      </c>
      <c r="O906" s="243">
        <v>2.3382999999999998</v>
      </c>
      <c r="P906">
        <f t="shared" si="66"/>
        <v>4.5015189873417721E-3</v>
      </c>
      <c r="Q906" s="196">
        <v>39.302161020283926</v>
      </c>
      <c r="R906">
        <f t="shared" si="67"/>
        <v>2.6411052205630798</v>
      </c>
      <c r="T906">
        <v>4.5015189873417721E-3</v>
      </c>
      <c r="U906" s="195">
        <v>2015</v>
      </c>
      <c r="V906">
        <v>0.35561999999999999</v>
      </c>
      <c r="W906">
        <v>2.6411052205630798</v>
      </c>
      <c r="X906">
        <v>0.35561999999999999</v>
      </c>
      <c r="Y906">
        <v>2.6411052205630798</v>
      </c>
    </row>
    <row r="907" spans="1:25" x14ac:dyDescent="0.2">
      <c r="A907" t="s">
        <v>143</v>
      </c>
      <c r="B907" t="s">
        <v>179</v>
      </c>
      <c r="C907">
        <v>1988</v>
      </c>
      <c r="D907">
        <v>1</v>
      </c>
      <c r="E907">
        <v>8</v>
      </c>
      <c r="F907">
        <v>60.86</v>
      </c>
      <c r="J907" s="195">
        <v>2015</v>
      </c>
      <c r="K907" s="195">
        <v>1</v>
      </c>
      <c r="L907" s="195">
        <v>8</v>
      </c>
      <c r="M907">
        <v>0.34584500000000001</v>
      </c>
      <c r="N907">
        <v>79</v>
      </c>
      <c r="O907" s="243">
        <v>2.3283</v>
      </c>
      <c r="P907">
        <f t="shared" si="66"/>
        <v>4.3777848101265822E-3</v>
      </c>
      <c r="Q907" s="196">
        <v>36.332508560020486</v>
      </c>
      <c r="R907">
        <f t="shared" si="67"/>
        <v>2.4415445752333769</v>
      </c>
      <c r="T907">
        <v>4.3777848101265822E-3</v>
      </c>
      <c r="U907" s="195">
        <v>2015</v>
      </c>
      <c r="V907">
        <v>0.34584500000000001</v>
      </c>
      <c r="W907">
        <v>2.4415445752333769</v>
      </c>
      <c r="X907">
        <v>0.34584500000000001</v>
      </c>
      <c r="Y907">
        <v>2.4415445752333769</v>
      </c>
    </row>
    <row r="908" spans="1:25" x14ac:dyDescent="0.2">
      <c r="A908" t="s">
        <v>143</v>
      </c>
      <c r="B908" t="s">
        <v>179</v>
      </c>
      <c r="C908">
        <v>1988</v>
      </c>
      <c r="D908">
        <v>1</v>
      </c>
      <c r="E908">
        <v>9</v>
      </c>
      <c r="F908">
        <v>62.68</v>
      </c>
      <c r="J908" s="195">
        <v>2015</v>
      </c>
      <c r="K908" s="195">
        <v>1</v>
      </c>
      <c r="L908" s="195">
        <v>9</v>
      </c>
      <c r="M908">
        <v>0.32486000000000004</v>
      </c>
      <c r="N908">
        <v>79</v>
      </c>
      <c r="O908" s="243">
        <v>2.1676000000000002</v>
      </c>
      <c r="P908">
        <f t="shared" si="66"/>
        <v>4.1121518987341779E-3</v>
      </c>
      <c r="Q908" s="196">
        <v>49.640762964970818</v>
      </c>
      <c r="R908">
        <f t="shared" si="67"/>
        <v>3.3358592712460395</v>
      </c>
      <c r="T908">
        <v>4.1121518987341779E-3</v>
      </c>
      <c r="U908" s="195">
        <v>2015</v>
      </c>
      <c r="V908">
        <v>0.32486000000000004</v>
      </c>
      <c r="W908">
        <v>3.3358592712460395</v>
      </c>
      <c r="X908">
        <v>0.32486000000000004</v>
      </c>
      <c r="Y908">
        <v>3.3358592712460395</v>
      </c>
    </row>
    <row r="909" spans="1:25" x14ac:dyDescent="0.2">
      <c r="A909" t="s">
        <v>143</v>
      </c>
      <c r="B909" t="s">
        <v>179</v>
      </c>
      <c r="C909">
        <v>1988</v>
      </c>
      <c r="D909">
        <v>1</v>
      </c>
      <c r="E909">
        <v>10</v>
      </c>
      <c r="F909">
        <v>59.29</v>
      </c>
      <c r="J909" s="195">
        <v>2015</v>
      </c>
      <c r="K909" s="195">
        <v>1</v>
      </c>
      <c r="L909" s="195">
        <v>10</v>
      </c>
      <c r="M909">
        <v>0.32502999999999999</v>
      </c>
      <c r="N909">
        <v>79</v>
      </c>
      <c r="O909" s="243">
        <v>1.9601999999999999</v>
      </c>
      <c r="P909">
        <f t="shared" si="66"/>
        <v>4.1143037974683541E-3</v>
      </c>
      <c r="Q909" s="196">
        <v>47.742871597356945</v>
      </c>
      <c r="R909">
        <f t="shared" si="67"/>
        <v>3.208320971342387</v>
      </c>
      <c r="T909">
        <v>4.1143037974683541E-3</v>
      </c>
      <c r="U909" s="195">
        <v>2015</v>
      </c>
      <c r="V909">
        <v>0.32502999999999999</v>
      </c>
      <c r="W909">
        <v>3.208320971342387</v>
      </c>
      <c r="X909">
        <v>0.32502999999999999</v>
      </c>
      <c r="Y909">
        <v>3.208320971342387</v>
      </c>
    </row>
    <row r="910" spans="1:25" x14ac:dyDescent="0.2">
      <c r="A910" t="s">
        <v>143</v>
      </c>
      <c r="B910" t="s">
        <v>179</v>
      </c>
      <c r="C910">
        <v>1988</v>
      </c>
      <c r="D910">
        <v>1</v>
      </c>
      <c r="E910">
        <v>11</v>
      </c>
      <c r="F910">
        <v>65.22</v>
      </c>
      <c r="J910" s="195">
        <v>2015</v>
      </c>
      <c r="K910" s="195">
        <v>1</v>
      </c>
      <c r="L910" s="195">
        <v>11</v>
      </c>
      <c r="M910">
        <v>0.395175</v>
      </c>
      <c r="N910">
        <v>79</v>
      </c>
      <c r="O910" s="243">
        <v>2.093</v>
      </c>
      <c r="P910">
        <f t="shared" si="66"/>
        <v>5.0022151898734173E-3</v>
      </c>
      <c r="Q910" s="196">
        <v>43.069571311154036</v>
      </c>
      <c r="R910">
        <f t="shared" si="67"/>
        <v>2.8942751921095513</v>
      </c>
      <c r="T910">
        <v>5.0022151898734173E-3</v>
      </c>
      <c r="U910" s="195">
        <v>2015</v>
      </c>
      <c r="V910">
        <v>0.395175</v>
      </c>
      <c r="W910">
        <v>2.8942751921095513</v>
      </c>
      <c r="X910">
        <v>0.395175</v>
      </c>
      <c r="Y910">
        <v>2.8942751921095513</v>
      </c>
    </row>
    <row r="911" spans="1:25" x14ac:dyDescent="0.2">
      <c r="A911" t="s">
        <v>143</v>
      </c>
      <c r="B911" t="s">
        <v>179</v>
      </c>
      <c r="C911">
        <v>1988</v>
      </c>
      <c r="D911">
        <v>1</v>
      </c>
      <c r="E911">
        <v>12</v>
      </c>
      <c r="F911">
        <v>65.94</v>
      </c>
      <c r="J911" s="195">
        <v>2015</v>
      </c>
      <c r="K911" s="195">
        <v>1</v>
      </c>
      <c r="L911" s="195">
        <v>12</v>
      </c>
      <c r="M911">
        <v>0.27386500000000003</v>
      </c>
      <c r="N911">
        <v>79</v>
      </c>
      <c r="O911" s="243">
        <v>2.153</v>
      </c>
      <c r="P911">
        <f t="shared" si="66"/>
        <v>3.4666455696202533E-3</v>
      </c>
      <c r="Q911" s="196">
        <v>43.062968656123083</v>
      </c>
      <c r="R911">
        <f t="shared" si="67"/>
        <v>2.8938314936914717</v>
      </c>
      <c r="T911">
        <v>3.4666455696202533E-3</v>
      </c>
      <c r="U911" s="195">
        <v>2015</v>
      </c>
      <c r="V911">
        <v>0.27386500000000003</v>
      </c>
      <c r="W911">
        <v>2.8938314936914717</v>
      </c>
      <c r="X911">
        <v>0.27386500000000003</v>
      </c>
      <c r="Y911">
        <v>2.8938314936914717</v>
      </c>
    </row>
    <row r="912" spans="1:25" x14ac:dyDescent="0.2">
      <c r="A912" t="s">
        <v>143</v>
      </c>
      <c r="B912" t="s">
        <v>179</v>
      </c>
      <c r="C912">
        <v>1988</v>
      </c>
      <c r="D912">
        <v>1</v>
      </c>
      <c r="E912">
        <v>13</v>
      </c>
      <c r="F912">
        <v>71.39</v>
      </c>
      <c r="J912" s="195">
        <v>2015</v>
      </c>
      <c r="K912" s="195">
        <v>1</v>
      </c>
      <c r="L912" s="195">
        <v>13</v>
      </c>
      <c r="M912">
        <v>0.33898499999999998</v>
      </c>
      <c r="N912">
        <v>79</v>
      </c>
      <c r="O912" s="243">
        <v>2.2330000000000001</v>
      </c>
      <c r="P912">
        <f t="shared" si="66"/>
        <v>4.2909493670886074E-3</v>
      </c>
      <c r="Q912" s="196">
        <v>34.369735692895745</v>
      </c>
      <c r="R912">
        <f t="shared" si="67"/>
        <v>2.309646238562594</v>
      </c>
      <c r="T912">
        <v>4.2909493670886074E-3</v>
      </c>
      <c r="U912" s="195">
        <v>2015</v>
      </c>
      <c r="V912">
        <v>0.33898499999999998</v>
      </c>
      <c r="W912">
        <v>2.309646238562594</v>
      </c>
      <c r="X912">
        <v>0.33898499999999998</v>
      </c>
      <c r="Y912">
        <v>2.309646238562594</v>
      </c>
    </row>
    <row r="913" spans="1:25" x14ac:dyDescent="0.2">
      <c r="A913" t="s">
        <v>143</v>
      </c>
      <c r="B913" t="s">
        <v>179</v>
      </c>
      <c r="C913">
        <v>1988</v>
      </c>
      <c r="D913">
        <v>1</v>
      </c>
      <c r="E913">
        <v>14</v>
      </c>
      <c r="F913">
        <v>63.4</v>
      </c>
      <c r="J913" s="195">
        <v>2015</v>
      </c>
      <c r="K913" s="195">
        <v>1</v>
      </c>
      <c r="L913" s="195">
        <v>14</v>
      </c>
      <c r="M913">
        <v>0.34379000000000004</v>
      </c>
      <c r="N913">
        <v>79</v>
      </c>
      <c r="O913" s="243">
        <v>1.9278999999999999</v>
      </c>
      <c r="P913">
        <f t="shared" si="66"/>
        <v>4.3517721518987343E-3</v>
      </c>
      <c r="Q913" s="196">
        <v>47.731113399410873</v>
      </c>
      <c r="R913">
        <f t="shared" si="67"/>
        <v>3.2075308204404109</v>
      </c>
      <c r="T913">
        <v>4.3517721518987343E-3</v>
      </c>
      <c r="U913" s="195">
        <v>2015</v>
      </c>
      <c r="V913">
        <v>0.34379000000000004</v>
      </c>
      <c r="W913">
        <v>3.2075308204404109</v>
      </c>
      <c r="X913">
        <v>0.34379000000000004</v>
      </c>
      <c r="Y913">
        <v>3.2075308204404109</v>
      </c>
    </row>
    <row r="914" spans="1:25" x14ac:dyDescent="0.2">
      <c r="A914" t="s">
        <v>143</v>
      </c>
      <c r="B914" t="s">
        <v>179</v>
      </c>
      <c r="C914">
        <v>1988</v>
      </c>
      <c r="D914">
        <v>2</v>
      </c>
      <c r="E914">
        <v>1</v>
      </c>
      <c r="F914">
        <v>24.08</v>
      </c>
      <c r="J914" s="195">
        <v>2015</v>
      </c>
      <c r="K914" s="195">
        <v>2</v>
      </c>
      <c r="L914" s="195">
        <v>1</v>
      </c>
      <c r="M914">
        <v>0.34787000000000001</v>
      </c>
      <c r="N914">
        <v>79</v>
      </c>
      <c r="O914" s="243">
        <v>1.9601</v>
      </c>
      <c r="P914">
        <f t="shared" si="66"/>
        <v>4.4034177215189875E-3</v>
      </c>
      <c r="Q914" s="196">
        <v>22.884333371916838</v>
      </c>
      <c r="R914">
        <f t="shared" si="67"/>
        <v>1.5378272025928115</v>
      </c>
      <c r="T914">
        <v>4.4034177215189875E-3</v>
      </c>
      <c r="U914" s="195">
        <v>2015</v>
      </c>
      <c r="V914">
        <v>0.34787000000000001</v>
      </c>
      <c r="W914">
        <v>1.5378272025928115</v>
      </c>
      <c r="X914">
        <v>0.34787000000000001</v>
      </c>
      <c r="Y914">
        <v>1.5378272025928115</v>
      </c>
    </row>
    <row r="915" spans="1:25" x14ac:dyDescent="0.2">
      <c r="A915" t="s">
        <v>143</v>
      </c>
      <c r="B915" t="s">
        <v>179</v>
      </c>
      <c r="C915">
        <v>1988</v>
      </c>
      <c r="D915">
        <v>2</v>
      </c>
      <c r="E915">
        <v>2</v>
      </c>
      <c r="F915">
        <v>26.01</v>
      </c>
      <c r="J915" s="195">
        <v>2015</v>
      </c>
      <c r="K915" s="195">
        <v>2</v>
      </c>
      <c r="L915" s="195">
        <v>2</v>
      </c>
      <c r="M915">
        <v>0.57251000000000007</v>
      </c>
      <c r="N915">
        <v>79</v>
      </c>
      <c r="O915" s="243">
        <v>1.8244</v>
      </c>
      <c r="P915">
        <f t="shared" si="66"/>
        <v>7.2469620253164564E-3</v>
      </c>
      <c r="Q915" s="196">
        <v>24.693955315570332</v>
      </c>
      <c r="R915">
        <f t="shared" si="67"/>
        <v>1.6594337972063262</v>
      </c>
      <c r="T915">
        <v>7.2469620253164564E-3</v>
      </c>
      <c r="U915" s="195">
        <v>2015</v>
      </c>
      <c r="V915">
        <v>0.57251000000000007</v>
      </c>
      <c r="W915">
        <v>1.6594337972063262</v>
      </c>
      <c r="X915">
        <v>0.57251000000000007</v>
      </c>
      <c r="Y915">
        <v>1.6594337972063262</v>
      </c>
    </row>
    <row r="916" spans="1:25" x14ac:dyDescent="0.2">
      <c r="A916" t="s">
        <v>143</v>
      </c>
      <c r="B916" t="s">
        <v>179</v>
      </c>
      <c r="C916">
        <v>1988</v>
      </c>
      <c r="D916">
        <v>2</v>
      </c>
      <c r="E916">
        <v>3</v>
      </c>
      <c r="F916">
        <v>33.76</v>
      </c>
      <c r="J916" s="195">
        <v>2015</v>
      </c>
      <c r="K916" s="195">
        <v>2</v>
      </c>
      <c r="L916" s="195">
        <v>3</v>
      </c>
      <c r="M916">
        <v>0.48158000000000001</v>
      </c>
      <c r="N916">
        <v>79</v>
      </c>
      <c r="O916" s="243">
        <v>1.9847999999999999</v>
      </c>
      <c r="P916">
        <f t="shared" si="66"/>
        <v>6.0959493670886076E-3</v>
      </c>
      <c r="Q916" s="196">
        <v>37.147570816513877</v>
      </c>
      <c r="R916">
        <f t="shared" si="67"/>
        <v>2.496316758869733</v>
      </c>
      <c r="T916">
        <v>6.0959493670886076E-3</v>
      </c>
      <c r="U916" s="195">
        <v>2015</v>
      </c>
      <c r="V916">
        <v>0.48158000000000001</v>
      </c>
      <c r="W916">
        <v>2.496316758869733</v>
      </c>
      <c r="X916">
        <v>0.48158000000000001</v>
      </c>
      <c r="Y916">
        <v>2.496316758869733</v>
      </c>
    </row>
    <row r="917" spans="1:25" x14ac:dyDescent="0.2">
      <c r="A917" t="s">
        <v>143</v>
      </c>
      <c r="B917" t="s">
        <v>179</v>
      </c>
      <c r="C917">
        <v>1988</v>
      </c>
      <c r="D917">
        <v>2</v>
      </c>
      <c r="E917">
        <v>4</v>
      </c>
      <c r="F917">
        <v>44.29</v>
      </c>
      <c r="J917" s="195">
        <v>2015</v>
      </c>
      <c r="K917" s="195">
        <v>2</v>
      </c>
      <c r="L917" s="195">
        <v>4</v>
      </c>
      <c r="M917">
        <v>0.42269000000000001</v>
      </c>
      <c r="N917">
        <v>79</v>
      </c>
      <c r="O917" s="243">
        <v>1.8995</v>
      </c>
      <c r="P917">
        <f t="shared" si="66"/>
        <v>5.3505063291139241E-3</v>
      </c>
      <c r="Q917" s="196">
        <v>34.68025932636116</v>
      </c>
      <c r="R917">
        <f t="shared" si="67"/>
        <v>2.33051342673147</v>
      </c>
      <c r="T917">
        <v>5.3505063291139241E-3</v>
      </c>
      <c r="U917" s="195">
        <v>2015</v>
      </c>
      <c r="V917">
        <v>0.42269000000000001</v>
      </c>
      <c r="W917">
        <v>2.33051342673147</v>
      </c>
      <c r="X917">
        <v>0.42269000000000001</v>
      </c>
      <c r="Y917">
        <v>2.33051342673147</v>
      </c>
    </row>
    <row r="918" spans="1:25" x14ac:dyDescent="0.2">
      <c r="A918" t="s">
        <v>143</v>
      </c>
      <c r="B918" t="s">
        <v>179</v>
      </c>
      <c r="C918">
        <v>1988</v>
      </c>
      <c r="D918">
        <v>2</v>
      </c>
      <c r="E918">
        <v>5</v>
      </c>
      <c r="F918">
        <v>47.43</v>
      </c>
      <c r="J918" s="195">
        <v>2015</v>
      </c>
      <c r="K918" s="195">
        <v>2</v>
      </c>
      <c r="L918" s="195">
        <v>5</v>
      </c>
      <c r="M918">
        <v>0.48486499999999999</v>
      </c>
      <c r="N918">
        <v>79</v>
      </c>
      <c r="O918" s="243">
        <v>2.0154999999999998</v>
      </c>
      <c r="P918">
        <f t="shared" si="66"/>
        <v>6.1375316455696202E-3</v>
      </c>
      <c r="Q918" s="196">
        <v>38.795769774372936</v>
      </c>
      <c r="R918">
        <f t="shared" si="67"/>
        <v>2.6070757288378612</v>
      </c>
      <c r="T918">
        <v>6.1375316455696202E-3</v>
      </c>
      <c r="U918" s="195">
        <v>2015</v>
      </c>
      <c r="V918">
        <v>0.48486499999999999</v>
      </c>
      <c r="W918">
        <v>2.6070757288378612</v>
      </c>
      <c r="X918">
        <v>0.48486499999999999</v>
      </c>
      <c r="Y918">
        <v>2.6070757288378612</v>
      </c>
    </row>
    <row r="919" spans="1:25" x14ac:dyDescent="0.2">
      <c r="A919" t="s">
        <v>143</v>
      </c>
      <c r="B919" t="s">
        <v>179</v>
      </c>
      <c r="C919">
        <v>1988</v>
      </c>
      <c r="D919">
        <v>2</v>
      </c>
      <c r="E919">
        <v>6</v>
      </c>
      <c r="F919">
        <v>70.180000000000007</v>
      </c>
      <c r="J919" s="195">
        <v>2015</v>
      </c>
      <c r="K919" s="195">
        <v>2</v>
      </c>
      <c r="L919" s="195">
        <v>6</v>
      </c>
      <c r="M919">
        <v>0.430585</v>
      </c>
      <c r="N919">
        <v>79</v>
      </c>
      <c r="O919" s="243">
        <v>2.2906</v>
      </c>
      <c r="P919">
        <f t="shared" si="66"/>
        <v>5.4504430379746834E-3</v>
      </c>
      <c r="Q919" s="196">
        <v>37.219160565138729</v>
      </c>
      <c r="R919">
        <f t="shared" si="67"/>
        <v>2.5011275899773229</v>
      </c>
      <c r="T919">
        <v>5.4504430379746834E-3</v>
      </c>
      <c r="U919" s="195">
        <v>2015</v>
      </c>
      <c r="V919">
        <v>0.430585</v>
      </c>
      <c r="W919">
        <v>2.5011275899773229</v>
      </c>
      <c r="X919">
        <v>0.430585</v>
      </c>
      <c r="Y919">
        <v>2.5011275899773229</v>
      </c>
    </row>
    <row r="920" spans="1:25" x14ac:dyDescent="0.2">
      <c r="A920" t="s">
        <v>143</v>
      </c>
      <c r="B920" t="s">
        <v>179</v>
      </c>
      <c r="C920">
        <v>1988</v>
      </c>
      <c r="D920">
        <v>2</v>
      </c>
      <c r="E920">
        <v>7</v>
      </c>
      <c r="F920">
        <v>60.98</v>
      </c>
      <c r="J920" s="195">
        <v>2015</v>
      </c>
      <c r="K920" s="195">
        <v>2</v>
      </c>
      <c r="L920" s="195">
        <v>7</v>
      </c>
      <c r="M920">
        <v>0.56930000000000003</v>
      </c>
      <c r="N920">
        <v>79</v>
      </c>
      <c r="O920" s="243">
        <v>2.2378999999999998</v>
      </c>
      <c r="P920">
        <f t="shared" si="66"/>
        <v>7.2063291139240508E-3</v>
      </c>
      <c r="Q920" s="196">
        <v>33.505708786727652</v>
      </c>
      <c r="R920">
        <f t="shared" si="67"/>
        <v>2.2515836304680983</v>
      </c>
      <c r="T920">
        <v>7.2063291139240508E-3</v>
      </c>
      <c r="U920" s="195">
        <v>2015</v>
      </c>
      <c r="V920">
        <v>0.56930000000000003</v>
      </c>
      <c r="W920">
        <v>2.2515836304680983</v>
      </c>
      <c r="X920">
        <v>0.56930000000000003</v>
      </c>
      <c r="Y920">
        <v>2.2515836304680983</v>
      </c>
    </row>
    <row r="921" spans="1:25" x14ac:dyDescent="0.2">
      <c r="A921" t="s">
        <v>143</v>
      </c>
      <c r="B921" t="s">
        <v>179</v>
      </c>
      <c r="C921">
        <v>1988</v>
      </c>
      <c r="D921">
        <v>2</v>
      </c>
      <c r="E921">
        <v>8</v>
      </c>
      <c r="F921">
        <v>62.92</v>
      </c>
      <c r="J921" s="195">
        <v>2015</v>
      </c>
      <c r="K921" s="195">
        <v>2</v>
      </c>
      <c r="L921" s="195">
        <v>8</v>
      </c>
      <c r="M921">
        <v>0.50586500000000001</v>
      </c>
      <c r="N921">
        <v>79</v>
      </c>
      <c r="O921" s="243">
        <v>2.2524000000000002</v>
      </c>
      <c r="P921">
        <f t="shared" si="66"/>
        <v>6.4033544303797466E-3</v>
      </c>
      <c r="Q921" s="196">
        <v>14.000240068965075</v>
      </c>
      <c r="R921">
        <f t="shared" si="67"/>
        <v>0.94081613263445318</v>
      </c>
      <c r="T921">
        <v>6.4033544303797466E-3</v>
      </c>
      <c r="U921" s="195">
        <v>2015</v>
      </c>
      <c r="V921">
        <v>0.50586500000000001</v>
      </c>
      <c r="W921">
        <v>0.94081613263445318</v>
      </c>
      <c r="X921">
        <v>0.50586500000000001</v>
      </c>
      <c r="Y921">
        <v>0.94081613263445318</v>
      </c>
    </row>
    <row r="922" spans="1:25" x14ac:dyDescent="0.2">
      <c r="A922" t="s">
        <v>143</v>
      </c>
      <c r="B922" t="s">
        <v>179</v>
      </c>
      <c r="C922">
        <v>1988</v>
      </c>
      <c r="D922">
        <v>2</v>
      </c>
      <c r="E922">
        <v>9</v>
      </c>
      <c r="F922">
        <v>65.34</v>
      </c>
      <c r="J922" s="195">
        <v>2015</v>
      </c>
      <c r="K922" s="195">
        <v>2</v>
      </c>
      <c r="L922" s="195">
        <v>9</v>
      </c>
      <c r="M922">
        <v>0.50886999999999993</v>
      </c>
      <c r="N922">
        <v>79</v>
      </c>
      <c r="O922" s="243">
        <v>2.1339999999999999</v>
      </c>
      <c r="P922">
        <f t="shared" si="66"/>
        <v>6.44139240506329E-3</v>
      </c>
      <c r="Q922" s="196">
        <v>42.940520847642588</v>
      </c>
      <c r="R922">
        <f t="shared" si="67"/>
        <v>2.8856030009615825</v>
      </c>
      <c r="T922">
        <v>6.44139240506329E-3</v>
      </c>
      <c r="U922" s="195">
        <v>2015</v>
      </c>
      <c r="V922">
        <v>0.50886999999999993</v>
      </c>
      <c r="W922">
        <v>2.8856030009615825</v>
      </c>
      <c r="X922">
        <v>0.50886999999999993</v>
      </c>
      <c r="Y922">
        <v>2.8856030009615825</v>
      </c>
    </row>
    <row r="923" spans="1:25" x14ac:dyDescent="0.2">
      <c r="A923" t="s">
        <v>143</v>
      </c>
      <c r="B923" t="s">
        <v>179</v>
      </c>
      <c r="C923">
        <v>1988</v>
      </c>
      <c r="D923">
        <v>2</v>
      </c>
      <c r="E923">
        <v>10</v>
      </c>
      <c r="F923">
        <v>56.75</v>
      </c>
      <c r="J923" s="195">
        <v>2015</v>
      </c>
      <c r="K923" s="195">
        <v>2</v>
      </c>
      <c r="L923" s="195">
        <v>10</v>
      </c>
      <c r="M923">
        <v>0.51407999999999998</v>
      </c>
      <c r="N923">
        <v>79</v>
      </c>
      <c r="O923" s="243">
        <v>2.1760999999999999</v>
      </c>
      <c r="P923">
        <f t="shared" si="66"/>
        <v>6.5073417721518987E-3</v>
      </c>
      <c r="Q923" s="196">
        <v>44.138950278816566</v>
      </c>
      <c r="R923">
        <f t="shared" si="67"/>
        <v>2.9661374587364735</v>
      </c>
      <c r="T923">
        <v>6.5073417721518987E-3</v>
      </c>
      <c r="U923" s="195">
        <v>2015</v>
      </c>
      <c r="V923">
        <v>0.51407999999999998</v>
      </c>
      <c r="W923">
        <v>2.9661374587364735</v>
      </c>
      <c r="X923">
        <v>0.51407999999999998</v>
      </c>
      <c r="Y923">
        <v>2.9661374587364735</v>
      </c>
    </row>
    <row r="924" spans="1:25" x14ac:dyDescent="0.2">
      <c r="A924" t="s">
        <v>143</v>
      </c>
      <c r="B924" t="s">
        <v>179</v>
      </c>
      <c r="C924">
        <v>1988</v>
      </c>
      <c r="D924">
        <v>2</v>
      </c>
      <c r="E924">
        <v>11</v>
      </c>
      <c r="F924">
        <v>57.11</v>
      </c>
      <c r="J924" s="195">
        <v>2015</v>
      </c>
      <c r="K924" s="195">
        <v>2</v>
      </c>
      <c r="L924" s="195">
        <v>11</v>
      </c>
      <c r="M924">
        <v>0.431535</v>
      </c>
      <c r="N924">
        <v>79</v>
      </c>
      <c r="O924" s="243">
        <v>2.0903</v>
      </c>
      <c r="P924">
        <f t="shared" si="66"/>
        <v>5.4624683544303798E-3</v>
      </c>
      <c r="Q924" s="196">
        <v>46.242792249351623</v>
      </c>
      <c r="R924">
        <f t="shared" si="67"/>
        <v>3.1075156391564294</v>
      </c>
      <c r="T924">
        <v>5.4624683544303798E-3</v>
      </c>
      <c r="U924" s="195">
        <v>2015</v>
      </c>
      <c r="V924">
        <v>0.431535</v>
      </c>
      <c r="W924">
        <v>3.1075156391564294</v>
      </c>
      <c r="X924">
        <v>0.431535</v>
      </c>
      <c r="Y924">
        <v>3.1075156391564294</v>
      </c>
    </row>
    <row r="925" spans="1:25" x14ac:dyDescent="0.2">
      <c r="A925" t="s">
        <v>143</v>
      </c>
      <c r="B925" t="s">
        <v>179</v>
      </c>
      <c r="C925">
        <v>1988</v>
      </c>
      <c r="D925">
        <v>2</v>
      </c>
      <c r="E925">
        <v>12</v>
      </c>
      <c r="F925">
        <v>70.66</v>
      </c>
      <c r="J925" s="195">
        <v>2015</v>
      </c>
      <c r="K925" s="195">
        <v>2</v>
      </c>
      <c r="L925" s="195">
        <v>12</v>
      </c>
      <c r="M925">
        <v>0.50336500000000006</v>
      </c>
      <c r="N925">
        <v>79</v>
      </c>
      <c r="O925" s="243">
        <v>2.1772999999999998</v>
      </c>
      <c r="P925">
        <f t="shared" si="66"/>
        <v>6.3717088607594943E-3</v>
      </c>
      <c r="Q925" s="196">
        <v>38.716808956831549</v>
      </c>
      <c r="R925">
        <f t="shared" si="67"/>
        <v>2.6017695618990806</v>
      </c>
      <c r="T925">
        <v>6.3717088607594943E-3</v>
      </c>
      <c r="U925" s="195">
        <v>2015</v>
      </c>
      <c r="V925">
        <v>0.50336500000000006</v>
      </c>
      <c r="W925">
        <v>2.6017695618990806</v>
      </c>
      <c r="X925">
        <v>0.50336500000000006</v>
      </c>
      <c r="Y925">
        <v>2.6017695618990806</v>
      </c>
    </row>
    <row r="926" spans="1:25" x14ac:dyDescent="0.2">
      <c r="A926" t="s">
        <v>143</v>
      </c>
      <c r="B926" t="s">
        <v>179</v>
      </c>
      <c r="C926">
        <v>1988</v>
      </c>
      <c r="D926">
        <v>2</v>
      </c>
      <c r="E926">
        <v>13</v>
      </c>
      <c r="F926">
        <v>68.489999999999995</v>
      </c>
      <c r="J926" s="195">
        <v>2015</v>
      </c>
      <c r="K926" s="195">
        <v>2</v>
      </c>
      <c r="L926" s="195">
        <v>13</v>
      </c>
      <c r="M926">
        <v>0.47516000000000003</v>
      </c>
      <c r="N926">
        <v>79</v>
      </c>
      <c r="O926" s="243">
        <v>2.2911999999999999</v>
      </c>
      <c r="P926">
        <f t="shared" si="66"/>
        <v>6.014683544303798E-3</v>
      </c>
      <c r="Q926" s="196">
        <v>32.77248794123053</v>
      </c>
      <c r="R926">
        <f t="shared" si="67"/>
        <v>2.2023111896506919</v>
      </c>
      <c r="T926">
        <v>6.014683544303798E-3</v>
      </c>
      <c r="U926" s="195">
        <v>2015</v>
      </c>
      <c r="V926">
        <v>0.47516000000000003</v>
      </c>
      <c r="W926">
        <v>2.2023111896506919</v>
      </c>
      <c r="X926">
        <v>0.47516000000000003</v>
      </c>
      <c r="Y926">
        <v>2.2023111896506919</v>
      </c>
    </row>
    <row r="927" spans="1:25" x14ac:dyDescent="0.2">
      <c r="A927" t="s">
        <v>143</v>
      </c>
      <c r="B927" t="s">
        <v>179</v>
      </c>
      <c r="C927">
        <v>1988</v>
      </c>
      <c r="D927">
        <v>2</v>
      </c>
      <c r="E927">
        <v>14</v>
      </c>
      <c r="F927">
        <v>69.819999999999993</v>
      </c>
      <c r="J927" s="195">
        <v>2015</v>
      </c>
      <c r="K927" s="195">
        <v>2</v>
      </c>
      <c r="L927" s="195">
        <v>14</v>
      </c>
      <c r="M927">
        <v>0.48257</v>
      </c>
      <c r="N927">
        <v>79</v>
      </c>
      <c r="O927" s="243">
        <v>2.1675</v>
      </c>
      <c r="P927">
        <f t="shared" si="66"/>
        <v>6.1084810126582276E-3</v>
      </c>
      <c r="Q927" s="196">
        <v>38.822730775675602</v>
      </c>
      <c r="R927">
        <f t="shared" si="67"/>
        <v>2.6088875081254006</v>
      </c>
      <c r="T927">
        <v>6.1084810126582276E-3</v>
      </c>
      <c r="U927" s="195">
        <v>2015</v>
      </c>
      <c r="V927">
        <v>0.48257</v>
      </c>
      <c r="W927">
        <v>2.6088875081254006</v>
      </c>
      <c r="X927">
        <v>0.48257</v>
      </c>
      <c r="Y927">
        <v>2.6088875081254006</v>
      </c>
    </row>
    <row r="928" spans="1:25" x14ac:dyDescent="0.2">
      <c r="A928" t="s">
        <v>143</v>
      </c>
      <c r="B928" t="s">
        <v>179</v>
      </c>
      <c r="C928">
        <v>1988</v>
      </c>
      <c r="D928">
        <v>3</v>
      </c>
      <c r="E928">
        <v>1</v>
      </c>
      <c r="F928">
        <v>29.64</v>
      </c>
      <c r="J928" s="195">
        <v>2015</v>
      </c>
      <c r="K928" s="195">
        <v>3</v>
      </c>
      <c r="L928" s="195">
        <v>1</v>
      </c>
      <c r="M928">
        <v>0.51489499999999999</v>
      </c>
      <c r="N928">
        <v>79</v>
      </c>
      <c r="O928" s="243">
        <v>1.9814000000000001</v>
      </c>
      <c r="P928">
        <f t="shared" si="66"/>
        <v>6.5176582278481015E-3</v>
      </c>
      <c r="Q928" s="196">
        <v>14.619183710511489</v>
      </c>
      <c r="R928">
        <f t="shared" si="67"/>
        <v>0.98240914534637214</v>
      </c>
      <c r="T928">
        <v>6.5176582278481015E-3</v>
      </c>
      <c r="U928" s="195">
        <v>2015</v>
      </c>
      <c r="V928">
        <v>0.51489499999999999</v>
      </c>
      <c r="W928">
        <v>0.98240914534637214</v>
      </c>
      <c r="X928">
        <v>0.51489499999999999</v>
      </c>
      <c r="Y928">
        <v>0.98240914534637214</v>
      </c>
    </row>
    <row r="929" spans="1:25" x14ac:dyDescent="0.2">
      <c r="A929" t="s">
        <v>143</v>
      </c>
      <c r="B929" t="s">
        <v>179</v>
      </c>
      <c r="C929">
        <v>1988</v>
      </c>
      <c r="D929">
        <v>3</v>
      </c>
      <c r="E929">
        <v>2</v>
      </c>
      <c r="F929">
        <v>27.1</v>
      </c>
      <c r="J929" s="195">
        <v>2015</v>
      </c>
      <c r="K929" s="195">
        <v>3</v>
      </c>
      <c r="L929" s="195">
        <v>2</v>
      </c>
      <c r="M929">
        <v>0.48562</v>
      </c>
      <c r="N929">
        <v>79</v>
      </c>
      <c r="O929" s="243">
        <v>1.9080999999999999</v>
      </c>
      <c r="P929">
        <f t="shared" si="66"/>
        <v>6.1470886075949364E-3</v>
      </c>
      <c r="Q929" s="196">
        <v>35.148294632424737</v>
      </c>
      <c r="R929">
        <f t="shared" si="67"/>
        <v>2.3619653992989424</v>
      </c>
      <c r="T929">
        <v>6.1470886075949364E-3</v>
      </c>
      <c r="U929" s="195">
        <v>2015</v>
      </c>
      <c r="V929">
        <v>0.48562</v>
      </c>
      <c r="W929">
        <v>2.3619653992989424</v>
      </c>
      <c r="X929">
        <v>0.48562</v>
      </c>
      <c r="Y929">
        <v>2.3619653992989424</v>
      </c>
    </row>
    <row r="930" spans="1:25" x14ac:dyDescent="0.2">
      <c r="A930" t="s">
        <v>143</v>
      </c>
      <c r="B930" t="s">
        <v>179</v>
      </c>
      <c r="C930">
        <v>1988</v>
      </c>
      <c r="D930">
        <v>3</v>
      </c>
      <c r="E930">
        <v>3</v>
      </c>
      <c r="F930">
        <v>45.37</v>
      </c>
      <c r="J930" s="195">
        <v>2015</v>
      </c>
      <c r="K930" s="195">
        <v>3</v>
      </c>
      <c r="L930" s="195">
        <v>3</v>
      </c>
      <c r="M930">
        <v>0.47294000000000003</v>
      </c>
      <c r="N930">
        <v>79</v>
      </c>
      <c r="O930" s="243">
        <v>1.9875</v>
      </c>
      <c r="P930">
        <f t="shared" si="66"/>
        <v>5.9865822784810133E-3</v>
      </c>
      <c r="Q930" s="196">
        <v>37.239764390706078</v>
      </c>
      <c r="R930">
        <f t="shared" si="67"/>
        <v>2.5025121670554484</v>
      </c>
      <c r="T930">
        <v>5.9865822784810133E-3</v>
      </c>
      <c r="U930" s="195">
        <v>2015</v>
      </c>
      <c r="V930">
        <v>0.47294000000000003</v>
      </c>
      <c r="W930">
        <v>2.5025121670554484</v>
      </c>
      <c r="X930">
        <v>0.47294000000000003</v>
      </c>
      <c r="Y930">
        <v>2.5025121670554484</v>
      </c>
    </row>
    <row r="931" spans="1:25" x14ac:dyDescent="0.2">
      <c r="A931" t="s">
        <v>143</v>
      </c>
      <c r="B931" t="s">
        <v>179</v>
      </c>
      <c r="C931">
        <v>1988</v>
      </c>
      <c r="D931">
        <v>3</v>
      </c>
      <c r="E931">
        <v>4</v>
      </c>
      <c r="F931">
        <v>65.7</v>
      </c>
      <c r="J931" s="195">
        <v>2015</v>
      </c>
      <c r="K931" s="195">
        <v>3</v>
      </c>
      <c r="L931" s="195">
        <v>4</v>
      </c>
      <c r="M931">
        <v>0.52957999999999994</v>
      </c>
      <c r="N931">
        <v>79</v>
      </c>
      <c r="O931" s="243">
        <v>2.1248</v>
      </c>
      <c r="P931">
        <f t="shared" si="66"/>
        <v>6.7035443037974677E-3</v>
      </c>
      <c r="Q931" s="196">
        <v>29.930979782090429</v>
      </c>
      <c r="R931">
        <f t="shared" si="67"/>
        <v>2.0113618413564769</v>
      </c>
      <c r="T931">
        <v>6.7035443037974677E-3</v>
      </c>
      <c r="U931" s="195">
        <v>2015</v>
      </c>
      <c r="V931">
        <v>0.52957999999999994</v>
      </c>
      <c r="W931">
        <v>2.0113618413564769</v>
      </c>
      <c r="X931">
        <v>0.52957999999999994</v>
      </c>
      <c r="Y931">
        <v>2.0113618413564769</v>
      </c>
    </row>
    <row r="932" spans="1:25" x14ac:dyDescent="0.2">
      <c r="A932" t="s">
        <v>143</v>
      </c>
      <c r="B932" t="s">
        <v>179</v>
      </c>
      <c r="C932">
        <v>1988</v>
      </c>
      <c r="D932">
        <v>3</v>
      </c>
      <c r="E932">
        <v>5</v>
      </c>
      <c r="F932">
        <v>61.23</v>
      </c>
      <c r="J932" s="195">
        <v>2015</v>
      </c>
      <c r="K932" s="195">
        <v>3</v>
      </c>
      <c r="L932" s="195">
        <v>5</v>
      </c>
      <c r="M932">
        <v>0.41382000000000002</v>
      </c>
      <c r="N932">
        <v>79</v>
      </c>
      <c r="O932" s="243">
        <v>2.3026</v>
      </c>
      <c r="P932">
        <f t="shared" si="66"/>
        <v>5.2382278481012661E-3</v>
      </c>
      <c r="Q932" s="196">
        <v>38.260388873225601</v>
      </c>
      <c r="R932">
        <f t="shared" si="67"/>
        <v>2.5710981322807607</v>
      </c>
      <c r="T932">
        <v>5.2382278481012661E-3</v>
      </c>
      <c r="U932" s="195">
        <v>2015</v>
      </c>
      <c r="V932">
        <v>0.41382000000000002</v>
      </c>
      <c r="W932">
        <v>2.5710981322807607</v>
      </c>
      <c r="X932">
        <v>0.41382000000000002</v>
      </c>
      <c r="Y932">
        <v>2.5710981322807607</v>
      </c>
    </row>
    <row r="933" spans="1:25" x14ac:dyDescent="0.2">
      <c r="A933" t="s">
        <v>143</v>
      </c>
      <c r="B933" t="s">
        <v>179</v>
      </c>
      <c r="C933">
        <v>1988</v>
      </c>
      <c r="D933">
        <v>3</v>
      </c>
      <c r="E933">
        <v>6</v>
      </c>
      <c r="F933">
        <v>67.760000000000005</v>
      </c>
      <c r="J933" s="195">
        <v>2015</v>
      </c>
      <c r="K933" s="195">
        <v>3</v>
      </c>
      <c r="L933" s="195">
        <v>6</v>
      </c>
      <c r="M933">
        <v>0.31306999999999996</v>
      </c>
      <c r="N933">
        <v>79</v>
      </c>
      <c r="O933" s="243">
        <v>2.3347000000000002</v>
      </c>
      <c r="P933">
        <f t="shared" si="66"/>
        <v>3.9629113924050628E-3</v>
      </c>
      <c r="Q933" s="196">
        <v>38.666561524568905</v>
      </c>
      <c r="R933">
        <f t="shared" si="67"/>
        <v>2.5983929344510308</v>
      </c>
      <c r="T933">
        <v>3.9629113924050628E-3</v>
      </c>
      <c r="U933" s="195">
        <v>2015</v>
      </c>
      <c r="V933">
        <v>0.31306999999999996</v>
      </c>
      <c r="W933">
        <v>2.5983929344510308</v>
      </c>
      <c r="X933">
        <v>0.31306999999999996</v>
      </c>
      <c r="Y933">
        <v>2.5983929344510308</v>
      </c>
    </row>
    <row r="934" spans="1:25" x14ac:dyDescent="0.2">
      <c r="A934" t="s">
        <v>143</v>
      </c>
      <c r="B934" t="s">
        <v>179</v>
      </c>
      <c r="C934">
        <v>1988</v>
      </c>
      <c r="D934">
        <v>3</v>
      </c>
      <c r="E934">
        <v>7</v>
      </c>
      <c r="F934">
        <v>60.38</v>
      </c>
      <c r="J934" s="195">
        <v>2015</v>
      </c>
      <c r="K934" s="195">
        <v>3</v>
      </c>
      <c r="L934" s="195">
        <v>7</v>
      </c>
      <c r="M934">
        <v>0.49685999999999997</v>
      </c>
      <c r="N934">
        <v>79</v>
      </c>
      <c r="O934" s="243">
        <v>2.3921000000000001</v>
      </c>
      <c r="P934">
        <f t="shared" si="66"/>
        <v>6.2893670886075949E-3</v>
      </c>
      <c r="Q934" s="196">
        <v>38.017880148690516</v>
      </c>
      <c r="R934">
        <f t="shared" si="67"/>
        <v>2.554801545992003</v>
      </c>
      <c r="T934">
        <v>6.2893670886075949E-3</v>
      </c>
      <c r="U934" s="195">
        <v>2015</v>
      </c>
      <c r="V934">
        <v>0.49685999999999997</v>
      </c>
      <c r="W934">
        <v>2.554801545992003</v>
      </c>
      <c r="X934">
        <v>0.49685999999999997</v>
      </c>
      <c r="Y934">
        <v>2.554801545992003</v>
      </c>
    </row>
    <row r="935" spans="1:25" x14ac:dyDescent="0.2">
      <c r="A935" t="s">
        <v>143</v>
      </c>
      <c r="B935" t="s">
        <v>179</v>
      </c>
      <c r="C935">
        <v>1988</v>
      </c>
      <c r="D935">
        <v>3</v>
      </c>
      <c r="E935">
        <v>8</v>
      </c>
      <c r="F935">
        <v>66.430000000000007</v>
      </c>
      <c r="J935" s="195">
        <v>2015</v>
      </c>
      <c r="K935" s="195">
        <v>3</v>
      </c>
      <c r="L935" s="195">
        <v>8</v>
      </c>
      <c r="M935">
        <v>0.42585000000000001</v>
      </c>
      <c r="N935">
        <v>79</v>
      </c>
      <c r="O935" s="243">
        <v>2.403</v>
      </c>
      <c r="P935">
        <f t="shared" si="66"/>
        <v>5.3905063291139243E-3</v>
      </c>
      <c r="Q935" s="196">
        <v>30.476272548898876</v>
      </c>
      <c r="R935">
        <f t="shared" si="67"/>
        <v>2.0480055152860044</v>
      </c>
      <c r="T935">
        <v>5.3905063291139243E-3</v>
      </c>
      <c r="U935" s="195">
        <v>2015</v>
      </c>
      <c r="V935">
        <v>0.42585000000000001</v>
      </c>
      <c r="W935">
        <v>2.0480055152860044</v>
      </c>
      <c r="X935">
        <v>0.42585000000000001</v>
      </c>
      <c r="Y935">
        <v>2.0480055152860044</v>
      </c>
    </row>
    <row r="936" spans="1:25" x14ac:dyDescent="0.2">
      <c r="A936" t="s">
        <v>143</v>
      </c>
      <c r="B936" t="s">
        <v>179</v>
      </c>
      <c r="C936">
        <v>1988</v>
      </c>
      <c r="D936">
        <v>3</v>
      </c>
      <c r="E936">
        <v>9</v>
      </c>
      <c r="F936">
        <v>50.34</v>
      </c>
      <c r="J936" s="195">
        <v>2015</v>
      </c>
      <c r="K936" s="195">
        <v>3</v>
      </c>
      <c r="L936" s="195">
        <v>9</v>
      </c>
      <c r="M936">
        <v>0.43845000000000001</v>
      </c>
      <c r="N936">
        <v>79</v>
      </c>
      <c r="O936" s="243">
        <v>2.2553000000000001</v>
      </c>
      <c r="P936">
        <f t="shared" si="66"/>
        <v>5.5500000000000002E-3</v>
      </c>
      <c r="Q936" s="196">
        <v>59.246514365411777</v>
      </c>
      <c r="R936">
        <f t="shared" si="67"/>
        <v>3.9813657653556715</v>
      </c>
      <c r="T936">
        <v>5.5500000000000002E-3</v>
      </c>
      <c r="U936" s="195">
        <v>2015</v>
      </c>
      <c r="V936">
        <v>0.43845000000000001</v>
      </c>
      <c r="W936">
        <v>3.9813657653556715</v>
      </c>
      <c r="X936">
        <v>0.43845000000000001</v>
      </c>
      <c r="Y936">
        <v>3.9813657653556715</v>
      </c>
    </row>
    <row r="937" spans="1:25" x14ac:dyDescent="0.2">
      <c r="A937" t="s">
        <v>143</v>
      </c>
      <c r="B937" t="s">
        <v>179</v>
      </c>
      <c r="C937">
        <v>1988</v>
      </c>
      <c r="D937">
        <v>3</v>
      </c>
      <c r="E937">
        <v>10</v>
      </c>
      <c r="F937">
        <v>65.58</v>
      </c>
      <c r="J937" s="195">
        <v>2015</v>
      </c>
      <c r="K937" s="195">
        <v>3</v>
      </c>
      <c r="L937" s="195">
        <v>10</v>
      </c>
      <c r="M937">
        <v>0.42830499999999999</v>
      </c>
      <c r="N937">
        <v>79</v>
      </c>
      <c r="O937" s="243">
        <v>2.2157</v>
      </c>
      <c r="P937">
        <f t="shared" si="66"/>
        <v>5.4215822784810129E-3</v>
      </c>
      <c r="Q937" s="196">
        <v>41.84519372913438</v>
      </c>
      <c r="R937">
        <f t="shared" si="67"/>
        <v>2.8119970185978302</v>
      </c>
      <c r="T937">
        <v>5.4215822784810129E-3</v>
      </c>
      <c r="U937" s="195">
        <v>2015</v>
      </c>
      <c r="V937">
        <v>0.42830499999999999</v>
      </c>
      <c r="W937">
        <v>2.8119970185978302</v>
      </c>
      <c r="X937">
        <v>0.42830499999999999</v>
      </c>
      <c r="Y937">
        <v>2.8119970185978302</v>
      </c>
    </row>
    <row r="938" spans="1:25" x14ac:dyDescent="0.2">
      <c r="A938" t="s">
        <v>143</v>
      </c>
      <c r="B938" t="s">
        <v>179</v>
      </c>
      <c r="C938">
        <v>1988</v>
      </c>
      <c r="D938">
        <v>3</v>
      </c>
      <c r="E938">
        <v>11</v>
      </c>
      <c r="F938">
        <v>67.03</v>
      </c>
      <c r="J938" s="195">
        <v>2015</v>
      </c>
      <c r="K938" s="195">
        <v>3</v>
      </c>
      <c r="L938" s="195">
        <v>11</v>
      </c>
      <c r="M938">
        <v>0.44154499999999997</v>
      </c>
      <c r="N938">
        <v>79</v>
      </c>
      <c r="O938" s="243">
        <v>2.3268</v>
      </c>
      <c r="P938">
        <f t="shared" si="66"/>
        <v>5.5891772151898727E-3</v>
      </c>
      <c r="Q938" s="196">
        <v>41.946842762216889</v>
      </c>
      <c r="R938">
        <f t="shared" si="67"/>
        <v>2.8188278336209751</v>
      </c>
      <c r="T938">
        <v>5.5891772151898727E-3</v>
      </c>
      <c r="U938" s="195">
        <v>2015</v>
      </c>
      <c r="V938">
        <v>0.44154499999999997</v>
      </c>
      <c r="W938">
        <v>2.8188278336209751</v>
      </c>
      <c r="X938">
        <v>0.44154499999999997</v>
      </c>
      <c r="Y938">
        <v>2.8188278336209751</v>
      </c>
    </row>
    <row r="939" spans="1:25" x14ac:dyDescent="0.2">
      <c r="A939" t="s">
        <v>143</v>
      </c>
      <c r="B939" t="s">
        <v>179</v>
      </c>
      <c r="C939">
        <v>1988</v>
      </c>
      <c r="D939">
        <v>3</v>
      </c>
      <c r="E939">
        <v>12</v>
      </c>
      <c r="F939">
        <v>56.26</v>
      </c>
      <c r="J939" s="195">
        <v>2015</v>
      </c>
      <c r="K939" s="195">
        <v>3</v>
      </c>
      <c r="L939" s="195">
        <v>12</v>
      </c>
      <c r="M939">
        <v>0.541045</v>
      </c>
      <c r="N939">
        <v>79</v>
      </c>
      <c r="O939" s="243">
        <v>2.1606999999999998</v>
      </c>
      <c r="P939">
        <f t="shared" si="66"/>
        <v>6.848670886075949E-3</v>
      </c>
      <c r="Q939" s="196">
        <v>44.23168303021788</v>
      </c>
      <c r="R939">
        <f t="shared" si="67"/>
        <v>2.9723690996306416</v>
      </c>
      <c r="T939">
        <v>6.848670886075949E-3</v>
      </c>
      <c r="U939" s="195">
        <v>2015</v>
      </c>
      <c r="V939">
        <v>0.541045</v>
      </c>
      <c r="W939">
        <v>2.9723690996306416</v>
      </c>
      <c r="X939">
        <v>0.541045</v>
      </c>
      <c r="Y939">
        <v>2.9723690996306416</v>
      </c>
    </row>
    <row r="940" spans="1:25" x14ac:dyDescent="0.2">
      <c r="A940" t="s">
        <v>143</v>
      </c>
      <c r="B940" t="s">
        <v>179</v>
      </c>
      <c r="C940">
        <v>1988</v>
      </c>
      <c r="D940">
        <v>3</v>
      </c>
      <c r="E940">
        <v>13</v>
      </c>
      <c r="F940">
        <v>67.52</v>
      </c>
      <c r="J940" s="195">
        <v>2015</v>
      </c>
      <c r="K940" s="195">
        <v>3</v>
      </c>
      <c r="L940" s="195">
        <v>13</v>
      </c>
      <c r="M940">
        <v>0.43986500000000001</v>
      </c>
      <c r="N940">
        <v>79</v>
      </c>
      <c r="O940" s="243">
        <v>2.3711000000000002</v>
      </c>
      <c r="P940">
        <f t="shared" si="66"/>
        <v>5.5679113924050633E-3</v>
      </c>
      <c r="Q940" s="196">
        <v>31.307453280999155</v>
      </c>
      <c r="R940">
        <f t="shared" si="67"/>
        <v>2.1038608604831435</v>
      </c>
      <c r="T940">
        <v>5.5679113924050633E-3</v>
      </c>
      <c r="U940" s="195">
        <v>2015</v>
      </c>
      <c r="V940">
        <v>0.43986500000000001</v>
      </c>
      <c r="W940">
        <v>2.1038608604831435</v>
      </c>
      <c r="X940">
        <v>0.43986500000000001</v>
      </c>
      <c r="Y940">
        <v>2.1038608604831435</v>
      </c>
    </row>
    <row r="941" spans="1:25" x14ac:dyDescent="0.2">
      <c r="A941" t="s">
        <v>143</v>
      </c>
      <c r="B941" t="s">
        <v>179</v>
      </c>
      <c r="C941">
        <v>1988</v>
      </c>
      <c r="D941">
        <v>3</v>
      </c>
      <c r="E941">
        <v>14</v>
      </c>
      <c r="F941">
        <v>54.81</v>
      </c>
      <c r="J941" s="195">
        <v>2015</v>
      </c>
      <c r="K941" s="195">
        <v>3</v>
      </c>
      <c r="L941" s="195">
        <v>14</v>
      </c>
      <c r="M941">
        <v>0.48238999999999999</v>
      </c>
      <c r="N941">
        <v>79</v>
      </c>
      <c r="O941" s="243">
        <v>2.1116999999999999</v>
      </c>
      <c r="P941">
        <f t="shared" si="66"/>
        <v>6.1062025316455694E-3</v>
      </c>
      <c r="Q941" s="196">
        <v>29.375412641761248</v>
      </c>
      <c r="R941">
        <f t="shared" si="67"/>
        <v>1.974027729526356</v>
      </c>
      <c r="T941">
        <v>6.1062025316455694E-3</v>
      </c>
      <c r="U941" s="195">
        <v>2015</v>
      </c>
      <c r="V941">
        <v>0.48238999999999999</v>
      </c>
      <c r="W941">
        <v>1.974027729526356</v>
      </c>
      <c r="X941">
        <v>0.48238999999999999</v>
      </c>
      <c r="Y941">
        <v>1.974027729526356</v>
      </c>
    </row>
    <row r="942" spans="1:25" x14ac:dyDescent="0.2">
      <c r="A942" t="s">
        <v>143</v>
      </c>
      <c r="B942" t="s">
        <v>179</v>
      </c>
      <c r="C942">
        <v>1988</v>
      </c>
      <c r="D942">
        <v>4</v>
      </c>
      <c r="E942">
        <v>1</v>
      </c>
      <c r="F942">
        <v>32.31</v>
      </c>
      <c r="J942" s="195">
        <v>2015</v>
      </c>
      <c r="K942" s="195">
        <v>4</v>
      </c>
      <c r="L942" s="195">
        <v>1</v>
      </c>
      <c r="M942">
        <v>0.41866000000000003</v>
      </c>
      <c r="N942">
        <v>79</v>
      </c>
      <c r="O942" s="243">
        <v>1.9313</v>
      </c>
      <c r="P942">
        <f t="shared" si="66"/>
        <v>5.2994936708860765E-3</v>
      </c>
      <c r="Q942" s="196">
        <v>26.789092984321805</v>
      </c>
      <c r="R942">
        <f t="shared" si="67"/>
        <v>1.8002270485464253</v>
      </c>
      <c r="T942">
        <v>5.2994936708860765E-3</v>
      </c>
      <c r="U942" s="195">
        <v>2015</v>
      </c>
      <c r="V942">
        <v>0.41866000000000003</v>
      </c>
      <c r="W942">
        <v>1.8002270485464253</v>
      </c>
      <c r="X942">
        <v>0.41866000000000003</v>
      </c>
      <c r="Y942">
        <v>1.8002270485464253</v>
      </c>
    </row>
    <row r="943" spans="1:25" x14ac:dyDescent="0.2">
      <c r="A943" t="s">
        <v>143</v>
      </c>
      <c r="B943" t="s">
        <v>179</v>
      </c>
      <c r="C943">
        <v>1988</v>
      </c>
      <c r="D943">
        <v>4</v>
      </c>
      <c r="E943">
        <v>2</v>
      </c>
      <c r="F943">
        <v>30.25</v>
      </c>
      <c r="J943" s="195">
        <v>2015</v>
      </c>
      <c r="K943" s="195">
        <v>4</v>
      </c>
      <c r="L943" s="195">
        <v>2</v>
      </c>
      <c r="M943">
        <v>0.38112499999999999</v>
      </c>
      <c r="N943">
        <v>79</v>
      </c>
      <c r="O943" s="243">
        <v>1.9527000000000001</v>
      </c>
      <c r="P943">
        <f t="shared" si="66"/>
        <v>4.8243670886075948E-3</v>
      </c>
      <c r="Q943" s="196">
        <v>41.856019711088962</v>
      </c>
      <c r="R943">
        <f t="shared" si="67"/>
        <v>2.8127245245851786</v>
      </c>
      <c r="T943">
        <v>4.8243670886075948E-3</v>
      </c>
      <c r="U943" s="195">
        <v>2015</v>
      </c>
      <c r="V943">
        <v>0.38112499999999999</v>
      </c>
      <c r="W943">
        <v>2.8127245245851786</v>
      </c>
      <c r="X943">
        <v>0.38112499999999999</v>
      </c>
      <c r="Y943">
        <v>2.8127245245851786</v>
      </c>
    </row>
    <row r="944" spans="1:25" x14ac:dyDescent="0.2">
      <c r="A944" t="s">
        <v>143</v>
      </c>
      <c r="B944" t="s">
        <v>179</v>
      </c>
      <c r="C944">
        <v>1988</v>
      </c>
      <c r="D944">
        <v>4</v>
      </c>
      <c r="E944">
        <v>3</v>
      </c>
      <c r="F944">
        <v>45.86</v>
      </c>
      <c r="J944" s="195">
        <v>2015</v>
      </c>
      <c r="K944" s="195">
        <v>4</v>
      </c>
      <c r="L944" s="195">
        <v>3</v>
      </c>
      <c r="M944">
        <v>0.38490999999999997</v>
      </c>
      <c r="N944">
        <v>79</v>
      </c>
      <c r="O944" s="243">
        <v>2.0552000000000001</v>
      </c>
      <c r="P944">
        <f t="shared" si="66"/>
        <v>4.8722784810126575E-3</v>
      </c>
      <c r="Q944" s="196">
        <v>21.903700162295273</v>
      </c>
      <c r="R944">
        <f t="shared" si="67"/>
        <v>1.4719286509062426</v>
      </c>
      <c r="T944">
        <v>4.8722784810126575E-3</v>
      </c>
      <c r="U944" s="195">
        <v>2015</v>
      </c>
      <c r="V944">
        <v>0.38490999999999997</v>
      </c>
      <c r="W944">
        <v>1.4719286509062426</v>
      </c>
      <c r="X944">
        <v>0.38490999999999997</v>
      </c>
      <c r="Y944">
        <v>1.4719286509062426</v>
      </c>
    </row>
    <row r="945" spans="1:25" x14ac:dyDescent="0.2">
      <c r="A945" t="s">
        <v>143</v>
      </c>
      <c r="B945" t="s">
        <v>179</v>
      </c>
      <c r="C945">
        <v>1988</v>
      </c>
      <c r="D945">
        <v>4</v>
      </c>
      <c r="E945">
        <v>4</v>
      </c>
      <c r="F945">
        <v>45.01</v>
      </c>
      <c r="J945" s="195">
        <v>2015</v>
      </c>
      <c r="K945" s="195">
        <v>4</v>
      </c>
      <c r="L945" s="195">
        <v>4</v>
      </c>
      <c r="M945">
        <v>0.37452000000000002</v>
      </c>
      <c r="N945">
        <v>79</v>
      </c>
      <c r="O945" s="243">
        <v>1.9116</v>
      </c>
      <c r="P945">
        <f t="shared" si="66"/>
        <v>4.7407594936708861E-3</v>
      </c>
      <c r="Q945" s="196">
        <v>39.642862785050475</v>
      </c>
      <c r="R945">
        <f t="shared" si="67"/>
        <v>2.6640003791553921</v>
      </c>
      <c r="T945">
        <v>4.7407594936708861E-3</v>
      </c>
      <c r="U945" s="195">
        <v>2015</v>
      </c>
      <c r="V945">
        <v>0.37452000000000002</v>
      </c>
      <c r="W945">
        <v>2.6640003791553921</v>
      </c>
      <c r="X945">
        <v>0.37452000000000002</v>
      </c>
      <c r="Y945">
        <v>2.6640003791553921</v>
      </c>
    </row>
    <row r="946" spans="1:25" x14ac:dyDescent="0.2">
      <c r="A946" t="s">
        <v>143</v>
      </c>
      <c r="B946" t="s">
        <v>179</v>
      </c>
      <c r="C946">
        <v>1988</v>
      </c>
      <c r="D946">
        <v>4</v>
      </c>
      <c r="E946">
        <v>5</v>
      </c>
      <c r="F946">
        <v>63.4</v>
      </c>
      <c r="J946" s="195">
        <v>2015</v>
      </c>
      <c r="K946" s="195">
        <v>4</v>
      </c>
      <c r="L946" s="195">
        <v>5</v>
      </c>
      <c r="M946">
        <v>0.27901500000000001</v>
      </c>
      <c r="N946">
        <v>79</v>
      </c>
      <c r="O946" s="243">
        <v>2.1084000000000001</v>
      </c>
      <c r="P946">
        <f t="shared" si="66"/>
        <v>3.5318354430379749E-3</v>
      </c>
      <c r="Q946" s="196">
        <v>28.600021893176095</v>
      </c>
      <c r="R946">
        <f t="shared" si="67"/>
        <v>1.9219214712214336</v>
      </c>
      <c r="T946">
        <v>3.5318354430379749E-3</v>
      </c>
      <c r="U946" s="195">
        <v>2015</v>
      </c>
      <c r="V946">
        <v>0.27901500000000001</v>
      </c>
      <c r="W946">
        <v>1.9219214712214336</v>
      </c>
      <c r="X946">
        <v>0.27901500000000001</v>
      </c>
      <c r="Y946">
        <v>1.9219214712214336</v>
      </c>
    </row>
    <row r="947" spans="1:25" x14ac:dyDescent="0.2">
      <c r="A947" t="s">
        <v>143</v>
      </c>
      <c r="B947" t="s">
        <v>179</v>
      </c>
      <c r="C947">
        <v>1988</v>
      </c>
      <c r="D947">
        <v>4</v>
      </c>
      <c r="E947">
        <v>6</v>
      </c>
      <c r="F947">
        <v>64.86</v>
      </c>
      <c r="J947" s="195">
        <v>2015</v>
      </c>
      <c r="K947" s="195">
        <v>4</v>
      </c>
      <c r="L947" s="195">
        <v>6</v>
      </c>
      <c r="M947">
        <v>0.41004000000000002</v>
      </c>
      <c r="N947">
        <v>79</v>
      </c>
      <c r="O947" s="243">
        <v>2.1913</v>
      </c>
      <c r="P947">
        <f t="shared" si="66"/>
        <v>5.1903797468354435E-3</v>
      </c>
      <c r="Q947" s="196">
        <v>47.062293497183994</v>
      </c>
      <c r="R947">
        <f t="shared" si="67"/>
        <v>3.1625861230107648</v>
      </c>
      <c r="T947">
        <v>5.1903797468354435E-3</v>
      </c>
      <c r="U947" s="195">
        <v>2015</v>
      </c>
      <c r="V947">
        <v>0.41004000000000002</v>
      </c>
      <c r="W947">
        <v>3.1625861230107648</v>
      </c>
      <c r="X947">
        <v>0.41004000000000002</v>
      </c>
      <c r="Y947">
        <v>3.1625861230107648</v>
      </c>
    </row>
    <row r="948" spans="1:25" x14ac:dyDescent="0.2">
      <c r="A948" t="s">
        <v>143</v>
      </c>
      <c r="B948" t="s">
        <v>179</v>
      </c>
      <c r="C948">
        <v>1988</v>
      </c>
      <c r="D948">
        <v>4</v>
      </c>
      <c r="E948">
        <v>7</v>
      </c>
      <c r="F948">
        <v>62.07</v>
      </c>
      <c r="J948" s="195">
        <v>2015</v>
      </c>
      <c r="K948" s="195">
        <v>4</v>
      </c>
      <c r="L948" s="195">
        <v>7</v>
      </c>
      <c r="M948">
        <v>0.39947500000000002</v>
      </c>
      <c r="N948">
        <v>79</v>
      </c>
      <c r="O948" s="243">
        <v>2.2599999999999998</v>
      </c>
      <c r="P948">
        <f t="shared" si="66"/>
        <v>5.0566455696202531E-3</v>
      </c>
      <c r="Q948" s="196">
        <v>49.551264740154274</v>
      </c>
      <c r="R948">
        <f t="shared" si="67"/>
        <v>3.3298449905383678</v>
      </c>
      <c r="T948">
        <v>5.0566455696202531E-3</v>
      </c>
      <c r="U948" s="195">
        <v>2015</v>
      </c>
      <c r="V948">
        <v>0.39947500000000002</v>
      </c>
      <c r="W948">
        <v>3.3298449905383678</v>
      </c>
      <c r="X948">
        <v>0.39947500000000002</v>
      </c>
      <c r="Y948">
        <v>3.3298449905383678</v>
      </c>
    </row>
    <row r="949" spans="1:25" x14ac:dyDescent="0.2">
      <c r="A949" t="s">
        <v>143</v>
      </c>
      <c r="B949" t="s">
        <v>179</v>
      </c>
      <c r="C949">
        <v>1988</v>
      </c>
      <c r="D949">
        <v>4</v>
      </c>
      <c r="E949">
        <v>8</v>
      </c>
      <c r="F949">
        <v>61.47</v>
      </c>
      <c r="J949" s="195">
        <v>2015</v>
      </c>
      <c r="K949" s="195">
        <v>4</v>
      </c>
      <c r="L949" s="195">
        <v>8</v>
      </c>
      <c r="M949">
        <v>0.53876499999999994</v>
      </c>
      <c r="N949">
        <v>79</v>
      </c>
      <c r="O949" s="243">
        <v>2.1880999999999999</v>
      </c>
      <c r="P949">
        <f t="shared" si="66"/>
        <v>6.8198101265822776E-3</v>
      </c>
      <c r="Q949" s="196">
        <v>40.665396764640505</v>
      </c>
      <c r="R949">
        <f t="shared" si="67"/>
        <v>2.7327146625838421</v>
      </c>
      <c r="T949">
        <v>6.8198101265822776E-3</v>
      </c>
      <c r="U949" s="195">
        <v>2015</v>
      </c>
      <c r="V949">
        <v>0.53876499999999994</v>
      </c>
      <c r="W949">
        <v>2.7327146625838421</v>
      </c>
      <c r="X949">
        <v>0.53876499999999994</v>
      </c>
      <c r="Y949">
        <v>2.7327146625838421</v>
      </c>
    </row>
    <row r="950" spans="1:25" x14ac:dyDescent="0.2">
      <c r="A950" t="s">
        <v>143</v>
      </c>
      <c r="B950" t="s">
        <v>179</v>
      </c>
      <c r="C950">
        <v>1988</v>
      </c>
      <c r="D950">
        <v>4</v>
      </c>
      <c r="E950">
        <v>9</v>
      </c>
      <c r="F950">
        <v>63.28</v>
      </c>
      <c r="J950" s="195">
        <v>2015</v>
      </c>
      <c r="K950" s="195">
        <v>4</v>
      </c>
      <c r="L950" s="195">
        <v>9</v>
      </c>
      <c r="M950">
        <v>0.39631</v>
      </c>
      <c r="N950">
        <v>79</v>
      </c>
      <c r="O950" s="243">
        <v>2.0804999999999998</v>
      </c>
      <c r="P950">
        <f t="shared" si="66"/>
        <v>5.0165822784810129E-3</v>
      </c>
      <c r="Q950" s="196">
        <v>44.770150903185325</v>
      </c>
      <c r="R950">
        <f t="shared" si="67"/>
        <v>3.0085541406940539</v>
      </c>
      <c r="T950">
        <v>5.0165822784810129E-3</v>
      </c>
      <c r="U950" s="195">
        <v>2015</v>
      </c>
      <c r="V950">
        <v>0.39631</v>
      </c>
      <c r="W950">
        <v>3.0085541406940539</v>
      </c>
      <c r="X950">
        <v>0.39631</v>
      </c>
      <c r="Y950">
        <v>3.0085541406940539</v>
      </c>
    </row>
    <row r="951" spans="1:25" x14ac:dyDescent="0.2">
      <c r="A951" t="s">
        <v>143</v>
      </c>
      <c r="B951" t="s">
        <v>179</v>
      </c>
      <c r="C951">
        <v>1988</v>
      </c>
      <c r="D951">
        <v>4</v>
      </c>
      <c r="E951">
        <v>10</v>
      </c>
      <c r="F951">
        <v>55.78</v>
      </c>
      <c r="J951" s="195">
        <v>2015</v>
      </c>
      <c r="K951" s="195">
        <v>4</v>
      </c>
      <c r="L951" s="195">
        <v>10</v>
      </c>
      <c r="M951">
        <v>0.37811</v>
      </c>
      <c r="N951">
        <v>79</v>
      </c>
      <c r="O951" s="243">
        <v>2.1473</v>
      </c>
      <c r="P951">
        <f t="shared" si="66"/>
        <v>4.7862025316455694E-3</v>
      </c>
      <c r="Q951" s="196">
        <v>49.589681743002885</v>
      </c>
      <c r="R951">
        <f t="shared" si="67"/>
        <v>3.3324266131297939</v>
      </c>
      <c r="T951">
        <v>4.7862025316455694E-3</v>
      </c>
      <c r="U951" s="195">
        <v>2015</v>
      </c>
      <c r="V951">
        <v>0.37811</v>
      </c>
      <c r="W951">
        <v>3.3324266131297939</v>
      </c>
      <c r="X951">
        <v>0.37811</v>
      </c>
      <c r="Y951">
        <v>3.3324266131297939</v>
      </c>
    </row>
    <row r="952" spans="1:25" x14ac:dyDescent="0.2">
      <c r="A952" t="s">
        <v>143</v>
      </c>
      <c r="B952" t="s">
        <v>179</v>
      </c>
      <c r="C952">
        <v>1988</v>
      </c>
      <c r="D952">
        <v>4</v>
      </c>
      <c r="E952">
        <v>11</v>
      </c>
      <c r="F952">
        <v>54.69</v>
      </c>
      <c r="J952" s="195">
        <v>2015</v>
      </c>
      <c r="K952" s="195">
        <v>4</v>
      </c>
      <c r="L952" s="195">
        <v>11</v>
      </c>
      <c r="M952">
        <v>0.44201999999999997</v>
      </c>
      <c r="N952">
        <v>79</v>
      </c>
      <c r="O952" s="243">
        <v>2.0093000000000001</v>
      </c>
      <c r="P952">
        <f t="shared" si="66"/>
        <v>5.5951898734177214E-3</v>
      </c>
      <c r="Q952" s="196">
        <v>54.648148075156314</v>
      </c>
      <c r="R952">
        <f t="shared" si="67"/>
        <v>3.6723555506505043</v>
      </c>
      <c r="T952">
        <v>5.5951898734177214E-3</v>
      </c>
      <c r="U952" s="195">
        <v>2015</v>
      </c>
      <c r="V952">
        <v>0.44201999999999997</v>
      </c>
      <c r="W952">
        <v>3.6723555506505043</v>
      </c>
      <c r="X952">
        <v>0.44201999999999997</v>
      </c>
      <c r="Y952">
        <v>3.6723555506505043</v>
      </c>
    </row>
    <row r="953" spans="1:25" x14ac:dyDescent="0.2">
      <c r="A953" t="s">
        <v>143</v>
      </c>
      <c r="B953" t="s">
        <v>179</v>
      </c>
      <c r="C953">
        <v>1988</v>
      </c>
      <c r="D953">
        <v>4</v>
      </c>
      <c r="E953">
        <v>12</v>
      </c>
      <c r="F953">
        <v>58.93</v>
      </c>
      <c r="J953" s="195">
        <v>2015</v>
      </c>
      <c r="K953" s="195">
        <v>4</v>
      </c>
      <c r="L953" s="195">
        <v>12</v>
      </c>
      <c r="M953">
        <v>0.382965</v>
      </c>
      <c r="N953">
        <v>79</v>
      </c>
      <c r="O953" s="243">
        <v>2.1526000000000001</v>
      </c>
      <c r="P953">
        <f t="shared" si="66"/>
        <v>4.847658227848101E-3</v>
      </c>
      <c r="Q953" s="196">
        <v>51.950823623059868</v>
      </c>
      <c r="R953">
        <f t="shared" si="67"/>
        <v>3.4910953474696238</v>
      </c>
      <c r="T953">
        <v>4.847658227848101E-3</v>
      </c>
      <c r="U953" s="195">
        <v>2015</v>
      </c>
      <c r="V953">
        <v>0.382965</v>
      </c>
      <c r="W953">
        <v>3.4910953474696238</v>
      </c>
      <c r="X953">
        <v>0.382965</v>
      </c>
      <c r="Y953">
        <v>3.4910953474696238</v>
      </c>
    </row>
    <row r="954" spans="1:25" x14ac:dyDescent="0.2">
      <c r="A954" t="s">
        <v>143</v>
      </c>
      <c r="B954" t="s">
        <v>179</v>
      </c>
      <c r="C954">
        <v>1988</v>
      </c>
      <c r="D954">
        <v>4</v>
      </c>
      <c r="E954">
        <v>13</v>
      </c>
      <c r="F954">
        <v>64.61</v>
      </c>
      <c r="J954" s="195">
        <v>2015</v>
      </c>
      <c r="K954" s="195">
        <v>4</v>
      </c>
      <c r="L954" s="195">
        <v>13</v>
      </c>
      <c r="M954">
        <v>0.40978500000000001</v>
      </c>
      <c r="N954">
        <v>79</v>
      </c>
      <c r="O954" s="243">
        <v>2.2888000000000002</v>
      </c>
      <c r="P954">
        <f t="shared" si="66"/>
        <v>5.1871518987341774E-3</v>
      </c>
      <c r="Q954" s="196">
        <v>43.459638245034711</v>
      </c>
      <c r="R954">
        <f t="shared" si="67"/>
        <v>2.9204876900663326</v>
      </c>
      <c r="T954">
        <v>5.1871518987341774E-3</v>
      </c>
      <c r="U954" s="195">
        <v>2015</v>
      </c>
      <c r="V954">
        <v>0.40978500000000001</v>
      </c>
      <c r="W954">
        <v>2.9204876900663326</v>
      </c>
      <c r="X954">
        <v>0.40978500000000001</v>
      </c>
      <c r="Y954">
        <v>2.9204876900663326</v>
      </c>
    </row>
    <row r="955" spans="1:25" x14ac:dyDescent="0.2">
      <c r="A955" t="s">
        <v>143</v>
      </c>
      <c r="B955" t="s">
        <v>179</v>
      </c>
      <c r="C955">
        <v>1988</v>
      </c>
      <c r="D955">
        <v>4</v>
      </c>
      <c r="E955">
        <v>14</v>
      </c>
      <c r="F955">
        <v>68</v>
      </c>
      <c r="J955" s="195">
        <v>2015</v>
      </c>
      <c r="K955" s="195">
        <v>4</v>
      </c>
      <c r="L955" s="195">
        <v>14</v>
      </c>
      <c r="M955">
        <v>0.44930000000000003</v>
      </c>
      <c r="N955">
        <v>79</v>
      </c>
      <c r="O955" s="243">
        <v>2.056</v>
      </c>
      <c r="P955">
        <f t="shared" si="66"/>
        <v>5.6873417721518991E-3</v>
      </c>
      <c r="Q955" s="196">
        <v>56.00161600861675</v>
      </c>
      <c r="R955">
        <f t="shared" si="67"/>
        <v>3.763308595779046</v>
      </c>
      <c r="T955">
        <v>5.6873417721518991E-3</v>
      </c>
      <c r="U955" s="195">
        <v>2015</v>
      </c>
      <c r="V955">
        <v>0.44930000000000003</v>
      </c>
      <c r="W955">
        <v>3.763308595779046</v>
      </c>
      <c r="X955">
        <v>0.44930000000000003</v>
      </c>
      <c r="Y955">
        <v>3.763308595779046</v>
      </c>
    </row>
    <row r="956" spans="1:25" x14ac:dyDescent="0.2">
      <c r="A956" t="s">
        <v>143</v>
      </c>
      <c r="B956" t="s">
        <v>179</v>
      </c>
      <c r="C956">
        <v>1989</v>
      </c>
      <c r="D956">
        <v>1</v>
      </c>
      <c r="E956">
        <v>1</v>
      </c>
      <c r="F956">
        <v>14.28</v>
      </c>
    </row>
    <row r="957" spans="1:25" x14ac:dyDescent="0.2">
      <c r="A957" t="s">
        <v>143</v>
      </c>
      <c r="B957" t="s">
        <v>179</v>
      </c>
      <c r="C957">
        <v>1989</v>
      </c>
      <c r="D957">
        <v>1</v>
      </c>
      <c r="E957">
        <v>2</v>
      </c>
      <c r="F957">
        <v>20.329999999999998</v>
      </c>
    </row>
    <row r="958" spans="1:25" x14ac:dyDescent="0.2">
      <c r="A958" t="s">
        <v>143</v>
      </c>
      <c r="B958" t="s">
        <v>179</v>
      </c>
      <c r="C958">
        <v>1989</v>
      </c>
      <c r="D958">
        <v>1</v>
      </c>
      <c r="E958">
        <v>3</v>
      </c>
      <c r="F958">
        <v>28.92</v>
      </c>
    </row>
    <row r="959" spans="1:25" x14ac:dyDescent="0.2">
      <c r="A959" t="s">
        <v>143</v>
      </c>
      <c r="B959" t="s">
        <v>179</v>
      </c>
      <c r="C959">
        <v>1989</v>
      </c>
      <c r="D959">
        <v>1</v>
      </c>
      <c r="E959">
        <v>4</v>
      </c>
      <c r="F959">
        <v>34.85</v>
      </c>
    </row>
    <row r="960" spans="1:25" x14ac:dyDescent="0.2">
      <c r="A960" t="s">
        <v>143</v>
      </c>
      <c r="B960" t="s">
        <v>179</v>
      </c>
      <c r="C960">
        <v>1989</v>
      </c>
      <c r="D960">
        <v>1</v>
      </c>
      <c r="E960">
        <v>5</v>
      </c>
      <c r="F960">
        <v>39.32</v>
      </c>
    </row>
    <row r="961" spans="1:6" x14ac:dyDescent="0.2">
      <c r="A961" t="s">
        <v>143</v>
      </c>
      <c r="B961" t="s">
        <v>179</v>
      </c>
      <c r="C961">
        <v>1989</v>
      </c>
      <c r="D961">
        <v>1</v>
      </c>
      <c r="E961">
        <v>6</v>
      </c>
      <c r="F961">
        <v>41.62</v>
      </c>
    </row>
    <row r="962" spans="1:6" x14ac:dyDescent="0.2">
      <c r="A962" t="s">
        <v>143</v>
      </c>
      <c r="B962" t="s">
        <v>179</v>
      </c>
      <c r="C962">
        <v>1989</v>
      </c>
      <c r="D962">
        <v>1</v>
      </c>
      <c r="E962">
        <v>7</v>
      </c>
      <c r="F962">
        <v>40.049999999999997</v>
      </c>
    </row>
    <row r="963" spans="1:6" x14ac:dyDescent="0.2">
      <c r="A963" t="s">
        <v>143</v>
      </c>
      <c r="B963" t="s">
        <v>179</v>
      </c>
      <c r="C963">
        <v>1989</v>
      </c>
      <c r="D963">
        <v>1</v>
      </c>
      <c r="E963">
        <v>8</v>
      </c>
      <c r="F963">
        <v>44.89</v>
      </c>
    </row>
    <row r="964" spans="1:6" x14ac:dyDescent="0.2">
      <c r="A964" t="s">
        <v>143</v>
      </c>
      <c r="B964" t="s">
        <v>179</v>
      </c>
      <c r="C964">
        <v>1989</v>
      </c>
      <c r="D964">
        <v>1</v>
      </c>
      <c r="E964">
        <v>9</v>
      </c>
      <c r="F964">
        <v>41.87</v>
      </c>
    </row>
    <row r="965" spans="1:6" x14ac:dyDescent="0.2">
      <c r="A965" t="s">
        <v>143</v>
      </c>
      <c r="B965" t="s">
        <v>179</v>
      </c>
      <c r="C965">
        <v>1989</v>
      </c>
      <c r="D965">
        <v>1</v>
      </c>
      <c r="E965">
        <v>10</v>
      </c>
      <c r="F965">
        <v>37.630000000000003</v>
      </c>
    </row>
    <row r="966" spans="1:6" x14ac:dyDescent="0.2">
      <c r="A966" t="s">
        <v>143</v>
      </c>
      <c r="B966" t="s">
        <v>179</v>
      </c>
      <c r="C966">
        <v>1989</v>
      </c>
      <c r="D966">
        <v>1</v>
      </c>
      <c r="E966">
        <v>11</v>
      </c>
      <c r="F966">
        <v>39.450000000000003</v>
      </c>
    </row>
    <row r="967" spans="1:6" x14ac:dyDescent="0.2">
      <c r="A967" t="s">
        <v>143</v>
      </c>
      <c r="B967" t="s">
        <v>179</v>
      </c>
      <c r="C967">
        <v>1989</v>
      </c>
      <c r="D967">
        <v>1</v>
      </c>
      <c r="E967">
        <v>12</v>
      </c>
      <c r="F967">
        <v>37.51</v>
      </c>
    </row>
    <row r="968" spans="1:6" x14ac:dyDescent="0.2">
      <c r="A968" t="s">
        <v>143</v>
      </c>
      <c r="B968" t="s">
        <v>179</v>
      </c>
      <c r="C968">
        <v>1989</v>
      </c>
      <c r="D968">
        <v>1</v>
      </c>
      <c r="E968">
        <v>13</v>
      </c>
      <c r="F968">
        <v>36.06</v>
      </c>
    </row>
    <row r="969" spans="1:6" x14ac:dyDescent="0.2">
      <c r="A969" t="s">
        <v>143</v>
      </c>
      <c r="B969" t="s">
        <v>179</v>
      </c>
      <c r="C969">
        <v>1989</v>
      </c>
      <c r="D969">
        <v>1</v>
      </c>
      <c r="E969">
        <v>14</v>
      </c>
      <c r="F969">
        <v>42.83</v>
      </c>
    </row>
    <row r="970" spans="1:6" x14ac:dyDescent="0.2">
      <c r="A970" t="s">
        <v>143</v>
      </c>
      <c r="B970" t="s">
        <v>179</v>
      </c>
      <c r="C970">
        <v>1989</v>
      </c>
      <c r="D970">
        <v>2</v>
      </c>
      <c r="E970">
        <v>1</v>
      </c>
      <c r="F970">
        <v>15.37</v>
      </c>
    </row>
    <row r="971" spans="1:6" x14ac:dyDescent="0.2">
      <c r="A971" t="s">
        <v>143</v>
      </c>
      <c r="B971" t="s">
        <v>179</v>
      </c>
      <c r="C971">
        <v>1989</v>
      </c>
      <c r="D971">
        <v>2</v>
      </c>
      <c r="E971">
        <v>2</v>
      </c>
      <c r="F971">
        <v>15.85</v>
      </c>
    </row>
    <row r="972" spans="1:6" x14ac:dyDescent="0.2">
      <c r="A972" t="s">
        <v>143</v>
      </c>
      <c r="B972" t="s">
        <v>179</v>
      </c>
      <c r="C972">
        <v>1989</v>
      </c>
      <c r="D972">
        <v>2</v>
      </c>
      <c r="E972">
        <v>3</v>
      </c>
      <c r="F972">
        <v>30.98</v>
      </c>
    </row>
    <row r="973" spans="1:6" x14ac:dyDescent="0.2">
      <c r="A973" t="s">
        <v>143</v>
      </c>
      <c r="B973" t="s">
        <v>179</v>
      </c>
      <c r="C973">
        <v>1989</v>
      </c>
      <c r="D973">
        <v>2</v>
      </c>
      <c r="E973">
        <v>4</v>
      </c>
      <c r="F973">
        <v>37.99</v>
      </c>
    </row>
    <row r="974" spans="1:6" x14ac:dyDescent="0.2">
      <c r="A974" t="s">
        <v>143</v>
      </c>
      <c r="B974" t="s">
        <v>179</v>
      </c>
      <c r="C974">
        <v>1989</v>
      </c>
      <c r="D974">
        <v>2</v>
      </c>
      <c r="E974">
        <v>5</v>
      </c>
      <c r="F974">
        <v>38.72</v>
      </c>
    </row>
    <row r="975" spans="1:6" x14ac:dyDescent="0.2">
      <c r="A975" t="s">
        <v>143</v>
      </c>
      <c r="B975" t="s">
        <v>179</v>
      </c>
      <c r="C975">
        <v>1989</v>
      </c>
      <c r="D975">
        <v>2</v>
      </c>
      <c r="E975">
        <v>6</v>
      </c>
      <c r="F975">
        <v>47.55</v>
      </c>
    </row>
    <row r="976" spans="1:6" x14ac:dyDescent="0.2">
      <c r="A976" t="s">
        <v>143</v>
      </c>
      <c r="B976" t="s">
        <v>179</v>
      </c>
      <c r="C976">
        <v>1989</v>
      </c>
      <c r="D976">
        <v>2</v>
      </c>
      <c r="E976">
        <v>7</v>
      </c>
      <c r="F976">
        <v>45.62</v>
      </c>
    </row>
    <row r="977" spans="1:6" x14ac:dyDescent="0.2">
      <c r="A977" t="s">
        <v>143</v>
      </c>
      <c r="B977" t="s">
        <v>179</v>
      </c>
      <c r="C977">
        <v>1989</v>
      </c>
      <c r="D977">
        <v>2</v>
      </c>
      <c r="E977">
        <v>8</v>
      </c>
      <c r="F977">
        <v>37.630000000000003</v>
      </c>
    </row>
    <row r="978" spans="1:6" x14ac:dyDescent="0.2">
      <c r="A978" t="s">
        <v>143</v>
      </c>
      <c r="B978" t="s">
        <v>179</v>
      </c>
      <c r="C978">
        <v>1989</v>
      </c>
      <c r="D978">
        <v>2</v>
      </c>
      <c r="E978">
        <v>9</v>
      </c>
      <c r="F978">
        <v>44.41</v>
      </c>
    </row>
    <row r="979" spans="1:6" x14ac:dyDescent="0.2">
      <c r="A979" t="s">
        <v>143</v>
      </c>
      <c r="B979" t="s">
        <v>179</v>
      </c>
      <c r="C979">
        <v>1989</v>
      </c>
      <c r="D979">
        <v>2</v>
      </c>
      <c r="E979">
        <v>10</v>
      </c>
      <c r="F979">
        <v>43.2</v>
      </c>
    </row>
    <row r="980" spans="1:6" x14ac:dyDescent="0.2">
      <c r="A980" t="s">
        <v>143</v>
      </c>
      <c r="B980" t="s">
        <v>179</v>
      </c>
      <c r="C980">
        <v>1989</v>
      </c>
      <c r="D980">
        <v>2</v>
      </c>
      <c r="E980">
        <v>11</v>
      </c>
      <c r="F980">
        <v>32.19</v>
      </c>
    </row>
    <row r="981" spans="1:6" x14ac:dyDescent="0.2">
      <c r="A981" t="s">
        <v>143</v>
      </c>
      <c r="B981" t="s">
        <v>179</v>
      </c>
      <c r="C981">
        <v>1989</v>
      </c>
      <c r="D981">
        <v>2</v>
      </c>
      <c r="E981">
        <v>12</v>
      </c>
      <c r="F981">
        <v>41.87</v>
      </c>
    </row>
    <row r="982" spans="1:6" x14ac:dyDescent="0.2">
      <c r="A982" t="s">
        <v>143</v>
      </c>
      <c r="B982" t="s">
        <v>179</v>
      </c>
      <c r="C982">
        <v>1989</v>
      </c>
      <c r="D982">
        <v>2</v>
      </c>
      <c r="E982">
        <v>13</v>
      </c>
      <c r="F982">
        <v>42.35</v>
      </c>
    </row>
    <row r="983" spans="1:6" x14ac:dyDescent="0.2">
      <c r="A983" t="s">
        <v>143</v>
      </c>
      <c r="B983" t="s">
        <v>179</v>
      </c>
      <c r="C983">
        <v>1989</v>
      </c>
      <c r="D983">
        <v>2</v>
      </c>
      <c r="E983">
        <v>14</v>
      </c>
      <c r="F983">
        <v>49</v>
      </c>
    </row>
    <row r="984" spans="1:6" x14ac:dyDescent="0.2">
      <c r="A984" t="s">
        <v>143</v>
      </c>
      <c r="B984" t="s">
        <v>179</v>
      </c>
      <c r="C984">
        <v>1989</v>
      </c>
      <c r="D984">
        <v>3</v>
      </c>
      <c r="E984">
        <v>1</v>
      </c>
      <c r="F984">
        <v>18.39</v>
      </c>
    </row>
    <row r="985" spans="1:6" x14ac:dyDescent="0.2">
      <c r="A985" t="s">
        <v>143</v>
      </c>
      <c r="B985" t="s">
        <v>179</v>
      </c>
      <c r="C985">
        <v>1989</v>
      </c>
      <c r="D985">
        <v>3</v>
      </c>
      <c r="E985">
        <v>2</v>
      </c>
      <c r="F985">
        <v>16.09</v>
      </c>
    </row>
    <row r="986" spans="1:6" x14ac:dyDescent="0.2">
      <c r="A986" t="s">
        <v>143</v>
      </c>
      <c r="B986" t="s">
        <v>179</v>
      </c>
      <c r="C986">
        <v>1989</v>
      </c>
      <c r="D986">
        <v>3</v>
      </c>
      <c r="E986">
        <v>3</v>
      </c>
      <c r="F986">
        <v>37.75</v>
      </c>
    </row>
    <row r="987" spans="1:6" x14ac:dyDescent="0.2">
      <c r="A987" t="s">
        <v>143</v>
      </c>
      <c r="B987" t="s">
        <v>179</v>
      </c>
      <c r="C987">
        <v>1989</v>
      </c>
      <c r="D987">
        <v>3</v>
      </c>
      <c r="E987">
        <v>4</v>
      </c>
      <c r="F987">
        <v>42.11</v>
      </c>
    </row>
    <row r="988" spans="1:6" x14ac:dyDescent="0.2">
      <c r="A988" t="s">
        <v>143</v>
      </c>
      <c r="B988" t="s">
        <v>179</v>
      </c>
      <c r="C988">
        <v>1989</v>
      </c>
      <c r="D988">
        <v>3</v>
      </c>
      <c r="E988">
        <v>5</v>
      </c>
      <c r="F988">
        <v>37.270000000000003</v>
      </c>
    </row>
    <row r="989" spans="1:6" x14ac:dyDescent="0.2">
      <c r="A989" t="s">
        <v>143</v>
      </c>
      <c r="B989" t="s">
        <v>179</v>
      </c>
      <c r="C989">
        <v>1989</v>
      </c>
      <c r="D989">
        <v>3</v>
      </c>
      <c r="E989">
        <v>6</v>
      </c>
      <c r="F989">
        <v>43.8</v>
      </c>
    </row>
    <row r="990" spans="1:6" x14ac:dyDescent="0.2">
      <c r="A990" t="s">
        <v>143</v>
      </c>
      <c r="B990" t="s">
        <v>179</v>
      </c>
      <c r="C990">
        <v>1989</v>
      </c>
      <c r="D990">
        <v>3</v>
      </c>
      <c r="E990">
        <v>7</v>
      </c>
      <c r="F990">
        <v>37.99</v>
      </c>
    </row>
    <row r="991" spans="1:6" x14ac:dyDescent="0.2">
      <c r="A991" t="s">
        <v>143</v>
      </c>
      <c r="B991" t="s">
        <v>179</v>
      </c>
      <c r="C991">
        <v>1989</v>
      </c>
      <c r="D991">
        <v>3</v>
      </c>
      <c r="E991">
        <v>8</v>
      </c>
      <c r="F991">
        <v>47.67</v>
      </c>
    </row>
    <row r="992" spans="1:6" x14ac:dyDescent="0.2">
      <c r="A992" t="s">
        <v>143</v>
      </c>
      <c r="B992" t="s">
        <v>179</v>
      </c>
      <c r="C992">
        <v>1989</v>
      </c>
      <c r="D992">
        <v>3</v>
      </c>
      <c r="E992">
        <v>9</v>
      </c>
      <c r="F992">
        <v>39.32</v>
      </c>
    </row>
    <row r="993" spans="1:6" x14ac:dyDescent="0.2">
      <c r="A993" t="s">
        <v>143</v>
      </c>
      <c r="B993" t="s">
        <v>179</v>
      </c>
      <c r="C993">
        <v>1989</v>
      </c>
      <c r="D993">
        <v>3</v>
      </c>
      <c r="E993">
        <v>10</v>
      </c>
      <c r="F993">
        <v>47.19</v>
      </c>
    </row>
    <row r="994" spans="1:6" x14ac:dyDescent="0.2">
      <c r="A994" t="s">
        <v>143</v>
      </c>
      <c r="B994" t="s">
        <v>179</v>
      </c>
      <c r="C994">
        <v>1989</v>
      </c>
      <c r="D994">
        <v>3</v>
      </c>
      <c r="E994">
        <v>11</v>
      </c>
      <c r="F994">
        <v>40.409999999999997</v>
      </c>
    </row>
    <row r="995" spans="1:6" x14ac:dyDescent="0.2">
      <c r="A995" t="s">
        <v>143</v>
      </c>
      <c r="B995" t="s">
        <v>179</v>
      </c>
      <c r="C995">
        <v>1989</v>
      </c>
      <c r="D995">
        <v>3</v>
      </c>
      <c r="E995">
        <v>12</v>
      </c>
      <c r="F995">
        <v>38.96</v>
      </c>
    </row>
    <row r="996" spans="1:6" x14ac:dyDescent="0.2">
      <c r="A996" t="s">
        <v>143</v>
      </c>
      <c r="B996" t="s">
        <v>179</v>
      </c>
      <c r="C996">
        <v>1989</v>
      </c>
      <c r="D996">
        <v>3</v>
      </c>
      <c r="E996">
        <v>13</v>
      </c>
      <c r="F996">
        <v>37.630000000000003</v>
      </c>
    </row>
    <row r="997" spans="1:6" x14ac:dyDescent="0.2">
      <c r="A997" t="s">
        <v>143</v>
      </c>
      <c r="B997" t="s">
        <v>179</v>
      </c>
      <c r="C997">
        <v>1989</v>
      </c>
      <c r="D997">
        <v>3</v>
      </c>
      <c r="E997">
        <v>14</v>
      </c>
      <c r="F997">
        <v>43.2</v>
      </c>
    </row>
    <row r="998" spans="1:6" x14ac:dyDescent="0.2">
      <c r="A998" t="s">
        <v>143</v>
      </c>
      <c r="B998" t="s">
        <v>179</v>
      </c>
      <c r="C998">
        <v>1989</v>
      </c>
      <c r="D998">
        <v>4</v>
      </c>
      <c r="E998">
        <v>1</v>
      </c>
      <c r="F998">
        <v>21.3</v>
      </c>
    </row>
    <row r="999" spans="1:6" x14ac:dyDescent="0.2">
      <c r="A999" t="s">
        <v>143</v>
      </c>
      <c r="B999" t="s">
        <v>179</v>
      </c>
      <c r="C999">
        <v>1989</v>
      </c>
      <c r="D999">
        <v>4</v>
      </c>
      <c r="E999">
        <v>2</v>
      </c>
      <c r="F999">
        <v>20.09</v>
      </c>
    </row>
    <row r="1000" spans="1:6" x14ac:dyDescent="0.2">
      <c r="A1000" t="s">
        <v>143</v>
      </c>
      <c r="B1000" t="s">
        <v>179</v>
      </c>
      <c r="C1000">
        <v>1989</v>
      </c>
      <c r="D1000">
        <v>4</v>
      </c>
      <c r="E1000">
        <v>3</v>
      </c>
      <c r="F1000">
        <v>41.26</v>
      </c>
    </row>
    <row r="1001" spans="1:6" x14ac:dyDescent="0.2">
      <c r="A1001" t="s">
        <v>143</v>
      </c>
      <c r="B1001" t="s">
        <v>179</v>
      </c>
      <c r="C1001">
        <v>1989</v>
      </c>
      <c r="D1001">
        <v>4</v>
      </c>
      <c r="E1001">
        <v>4</v>
      </c>
      <c r="F1001">
        <v>35.090000000000003</v>
      </c>
    </row>
    <row r="1002" spans="1:6" x14ac:dyDescent="0.2">
      <c r="A1002" t="s">
        <v>143</v>
      </c>
      <c r="B1002" t="s">
        <v>179</v>
      </c>
      <c r="C1002">
        <v>1989</v>
      </c>
      <c r="D1002">
        <v>4</v>
      </c>
      <c r="E1002">
        <v>5</v>
      </c>
      <c r="F1002">
        <v>42.83</v>
      </c>
    </row>
    <row r="1003" spans="1:6" x14ac:dyDescent="0.2">
      <c r="A1003" t="s">
        <v>143</v>
      </c>
      <c r="B1003" t="s">
        <v>179</v>
      </c>
      <c r="C1003">
        <v>1989</v>
      </c>
      <c r="D1003">
        <v>4</v>
      </c>
      <c r="E1003">
        <v>6</v>
      </c>
      <c r="F1003">
        <v>36.78</v>
      </c>
    </row>
    <row r="1004" spans="1:6" x14ac:dyDescent="0.2">
      <c r="A1004" t="s">
        <v>143</v>
      </c>
      <c r="B1004" t="s">
        <v>179</v>
      </c>
      <c r="C1004">
        <v>1989</v>
      </c>
      <c r="D1004">
        <v>4</v>
      </c>
      <c r="E1004">
        <v>7</v>
      </c>
      <c r="F1004">
        <v>37.630000000000003</v>
      </c>
    </row>
    <row r="1005" spans="1:6" x14ac:dyDescent="0.2">
      <c r="A1005" t="s">
        <v>143</v>
      </c>
      <c r="B1005" t="s">
        <v>179</v>
      </c>
      <c r="C1005">
        <v>1989</v>
      </c>
      <c r="D1005">
        <v>4</v>
      </c>
      <c r="E1005">
        <v>8</v>
      </c>
      <c r="F1005">
        <v>39.81</v>
      </c>
    </row>
    <row r="1006" spans="1:6" x14ac:dyDescent="0.2">
      <c r="A1006" t="s">
        <v>143</v>
      </c>
      <c r="B1006" t="s">
        <v>179</v>
      </c>
      <c r="C1006">
        <v>1989</v>
      </c>
      <c r="D1006">
        <v>4</v>
      </c>
      <c r="E1006">
        <v>9</v>
      </c>
      <c r="F1006">
        <v>39.32</v>
      </c>
    </row>
    <row r="1007" spans="1:6" x14ac:dyDescent="0.2">
      <c r="A1007" t="s">
        <v>143</v>
      </c>
      <c r="B1007" t="s">
        <v>179</v>
      </c>
      <c r="C1007">
        <v>1989</v>
      </c>
      <c r="D1007">
        <v>4</v>
      </c>
      <c r="E1007">
        <v>10</v>
      </c>
      <c r="F1007">
        <v>34.85</v>
      </c>
    </row>
    <row r="1008" spans="1:6" x14ac:dyDescent="0.2">
      <c r="A1008" t="s">
        <v>143</v>
      </c>
      <c r="B1008" t="s">
        <v>179</v>
      </c>
      <c r="C1008">
        <v>1989</v>
      </c>
      <c r="D1008">
        <v>4</v>
      </c>
      <c r="E1008">
        <v>11</v>
      </c>
      <c r="F1008">
        <v>39.32</v>
      </c>
    </row>
    <row r="1009" spans="1:6" x14ac:dyDescent="0.2">
      <c r="A1009" t="s">
        <v>143</v>
      </c>
      <c r="B1009" t="s">
        <v>179</v>
      </c>
      <c r="C1009">
        <v>1989</v>
      </c>
      <c r="D1009">
        <v>4</v>
      </c>
      <c r="E1009">
        <v>12</v>
      </c>
      <c r="F1009">
        <v>36.42</v>
      </c>
    </row>
    <row r="1010" spans="1:6" x14ac:dyDescent="0.2">
      <c r="A1010" t="s">
        <v>143</v>
      </c>
      <c r="B1010" t="s">
        <v>179</v>
      </c>
      <c r="C1010">
        <v>1989</v>
      </c>
      <c r="D1010">
        <v>4</v>
      </c>
      <c r="E1010">
        <v>13</v>
      </c>
      <c r="F1010">
        <v>33.64</v>
      </c>
    </row>
    <row r="1011" spans="1:6" x14ac:dyDescent="0.2">
      <c r="A1011" t="s">
        <v>143</v>
      </c>
      <c r="B1011" t="s">
        <v>179</v>
      </c>
      <c r="C1011">
        <v>1989</v>
      </c>
      <c r="D1011">
        <v>4</v>
      </c>
      <c r="E1011">
        <v>14</v>
      </c>
      <c r="F1011">
        <v>48.4</v>
      </c>
    </row>
    <row r="1012" spans="1:6" x14ac:dyDescent="0.2">
      <c r="A1012" t="s">
        <v>143</v>
      </c>
      <c r="B1012" t="s">
        <v>179</v>
      </c>
      <c r="C1012">
        <v>1990</v>
      </c>
      <c r="D1012">
        <v>1</v>
      </c>
      <c r="E1012">
        <v>1</v>
      </c>
      <c r="F1012">
        <v>25.05</v>
      </c>
    </row>
    <row r="1013" spans="1:6" x14ac:dyDescent="0.2">
      <c r="A1013" t="s">
        <v>143</v>
      </c>
      <c r="B1013" t="s">
        <v>179</v>
      </c>
      <c r="C1013">
        <v>1990</v>
      </c>
      <c r="D1013">
        <v>1</v>
      </c>
      <c r="E1013">
        <v>2</v>
      </c>
      <c r="F1013">
        <v>23.11</v>
      </c>
    </row>
    <row r="1014" spans="1:6" x14ac:dyDescent="0.2">
      <c r="A1014" t="s">
        <v>143</v>
      </c>
      <c r="B1014" t="s">
        <v>179</v>
      </c>
      <c r="C1014">
        <v>1990</v>
      </c>
      <c r="D1014">
        <v>1</v>
      </c>
      <c r="E1014">
        <v>3</v>
      </c>
      <c r="F1014">
        <v>36.299999999999997</v>
      </c>
    </row>
    <row r="1015" spans="1:6" x14ac:dyDescent="0.2">
      <c r="A1015" t="s">
        <v>143</v>
      </c>
      <c r="B1015" t="s">
        <v>179</v>
      </c>
      <c r="C1015">
        <v>1990</v>
      </c>
      <c r="D1015">
        <v>1</v>
      </c>
      <c r="E1015">
        <v>4</v>
      </c>
      <c r="F1015">
        <v>38.96</v>
      </c>
    </row>
    <row r="1016" spans="1:6" x14ac:dyDescent="0.2">
      <c r="A1016" t="s">
        <v>143</v>
      </c>
      <c r="B1016" t="s">
        <v>179</v>
      </c>
      <c r="C1016">
        <v>1990</v>
      </c>
      <c r="D1016">
        <v>1</v>
      </c>
      <c r="E1016">
        <v>5</v>
      </c>
      <c r="F1016">
        <v>45.13</v>
      </c>
    </row>
    <row r="1017" spans="1:6" x14ac:dyDescent="0.2">
      <c r="A1017" t="s">
        <v>143</v>
      </c>
      <c r="B1017" t="s">
        <v>179</v>
      </c>
      <c r="C1017">
        <v>1990</v>
      </c>
      <c r="D1017">
        <v>1</v>
      </c>
      <c r="E1017">
        <v>6</v>
      </c>
      <c r="F1017">
        <v>46.83</v>
      </c>
    </row>
    <row r="1018" spans="1:6" x14ac:dyDescent="0.2">
      <c r="A1018" t="s">
        <v>143</v>
      </c>
      <c r="B1018" t="s">
        <v>179</v>
      </c>
      <c r="C1018">
        <v>1990</v>
      </c>
      <c r="D1018">
        <v>1</v>
      </c>
      <c r="E1018">
        <v>7</v>
      </c>
      <c r="F1018">
        <v>38.96</v>
      </c>
    </row>
    <row r="1019" spans="1:6" x14ac:dyDescent="0.2">
      <c r="A1019" t="s">
        <v>143</v>
      </c>
      <c r="B1019" t="s">
        <v>179</v>
      </c>
      <c r="C1019">
        <v>1990</v>
      </c>
      <c r="D1019">
        <v>1</v>
      </c>
      <c r="E1019">
        <v>8</v>
      </c>
      <c r="F1019">
        <v>48.76</v>
      </c>
    </row>
    <row r="1020" spans="1:6" x14ac:dyDescent="0.2">
      <c r="A1020" t="s">
        <v>143</v>
      </c>
      <c r="B1020" t="s">
        <v>179</v>
      </c>
      <c r="C1020">
        <v>1990</v>
      </c>
      <c r="D1020">
        <v>1</v>
      </c>
      <c r="E1020">
        <v>9</v>
      </c>
      <c r="F1020">
        <v>52.51</v>
      </c>
    </row>
    <row r="1021" spans="1:6" x14ac:dyDescent="0.2">
      <c r="A1021" t="s">
        <v>143</v>
      </c>
      <c r="B1021" t="s">
        <v>179</v>
      </c>
      <c r="C1021">
        <v>1990</v>
      </c>
      <c r="D1021">
        <v>1</v>
      </c>
      <c r="E1021">
        <v>10</v>
      </c>
      <c r="F1021">
        <v>50.82</v>
      </c>
    </row>
    <row r="1022" spans="1:6" x14ac:dyDescent="0.2">
      <c r="A1022" t="s">
        <v>143</v>
      </c>
      <c r="B1022" t="s">
        <v>179</v>
      </c>
      <c r="C1022">
        <v>1990</v>
      </c>
      <c r="D1022">
        <v>1</v>
      </c>
      <c r="E1022">
        <v>11</v>
      </c>
      <c r="F1022">
        <v>45.01</v>
      </c>
    </row>
    <row r="1023" spans="1:6" x14ac:dyDescent="0.2">
      <c r="A1023" t="s">
        <v>143</v>
      </c>
      <c r="B1023" t="s">
        <v>179</v>
      </c>
      <c r="C1023">
        <v>1990</v>
      </c>
      <c r="D1023">
        <v>1</v>
      </c>
      <c r="E1023">
        <v>12</v>
      </c>
      <c r="F1023">
        <v>51.18</v>
      </c>
    </row>
    <row r="1024" spans="1:6" x14ac:dyDescent="0.2">
      <c r="A1024" t="s">
        <v>143</v>
      </c>
      <c r="B1024" t="s">
        <v>179</v>
      </c>
      <c r="C1024">
        <v>1990</v>
      </c>
      <c r="D1024">
        <v>1</v>
      </c>
      <c r="E1024">
        <v>13</v>
      </c>
      <c r="F1024">
        <v>28.19</v>
      </c>
    </row>
    <row r="1025" spans="1:6" x14ac:dyDescent="0.2">
      <c r="A1025" t="s">
        <v>143</v>
      </c>
      <c r="B1025" t="s">
        <v>179</v>
      </c>
      <c r="C1025">
        <v>1990</v>
      </c>
      <c r="D1025">
        <v>1</v>
      </c>
      <c r="E1025">
        <v>14</v>
      </c>
      <c r="F1025">
        <v>52.27</v>
      </c>
    </row>
    <row r="1026" spans="1:6" x14ac:dyDescent="0.2">
      <c r="A1026" t="s">
        <v>143</v>
      </c>
      <c r="B1026" t="s">
        <v>179</v>
      </c>
      <c r="C1026">
        <v>1990</v>
      </c>
      <c r="D1026">
        <v>2</v>
      </c>
      <c r="E1026">
        <v>1</v>
      </c>
      <c r="F1026">
        <v>22.75</v>
      </c>
    </row>
    <row r="1027" spans="1:6" x14ac:dyDescent="0.2">
      <c r="A1027" t="s">
        <v>143</v>
      </c>
      <c r="B1027" t="s">
        <v>179</v>
      </c>
      <c r="C1027">
        <v>1990</v>
      </c>
      <c r="D1027">
        <v>2</v>
      </c>
      <c r="E1027">
        <v>2</v>
      </c>
      <c r="F1027">
        <v>25.89</v>
      </c>
    </row>
    <row r="1028" spans="1:6" x14ac:dyDescent="0.2">
      <c r="A1028" t="s">
        <v>143</v>
      </c>
      <c r="B1028" t="s">
        <v>179</v>
      </c>
      <c r="C1028">
        <v>1990</v>
      </c>
      <c r="D1028">
        <v>2</v>
      </c>
      <c r="E1028">
        <v>3</v>
      </c>
      <c r="F1028">
        <v>35.450000000000003</v>
      </c>
    </row>
    <row r="1029" spans="1:6" x14ac:dyDescent="0.2">
      <c r="A1029" t="s">
        <v>143</v>
      </c>
      <c r="B1029" t="s">
        <v>179</v>
      </c>
      <c r="C1029">
        <v>1990</v>
      </c>
      <c r="D1029">
        <v>2</v>
      </c>
      <c r="E1029">
        <v>4</v>
      </c>
      <c r="F1029">
        <v>47.43</v>
      </c>
    </row>
    <row r="1030" spans="1:6" x14ac:dyDescent="0.2">
      <c r="A1030" t="s">
        <v>143</v>
      </c>
      <c r="B1030" t="s">
        <v>179</v>
      </c>
      <c r="C1030">
        <v>1990</v>
      </c>
      <c r="D1030">
        <v>2</v>
      </c>
      <c r="E1030">
        <v>5</v>
      </c>
      <c r="F1030">
        <v>51.42</v>
      </c>
    </row>
    <row r="1031" spans="1:6" x14ac:dyDescent="0.2">
      <c r="A1031" t="s">
        <v>143</v>
      </c>
      <c r="B1031" t="s">
        <v>179</v>
      </c>
      <c r="C1031">
        <v>1990</v>
      </c>
      <c r="D1031">
        <v>2</v>
      </c>
      <c r="E1031">
        <v>6</v>
      </c>
      <c r="F1031">
        <v>49.97</v>
      </c>
    </row>
    <row r="1032" spans="1:6" x14ac:dyDescent="0.2">
      <c r="A1032" t="s">
        <v>143</v>
      </c>
      <c r="B1032" t="s">
        <v>179</v>
      </c>
      <c r="C1032">
        <v>1990</v>
      </c>
      <c r="D1032">
        <v>2</v>
      </c>
      <c r="E1032">
        <v>7</v>
      </c>
      <c r="F1032">
        <v>43.32</v>
      </c>
    </row>
    <row r="1033" spans="1:6" x14ac:dyDescent="0.2">
      <c r="A1033" t="s">
        <v>143</v>
      </c>
      <c r="B1033" t="s">
        <v>179</v>
      </c>
      <c r="C1033">
        <v>1990</v>
      </c>
      <c r="D1033">
        <v>2</v>
      </c>
      <c r="E1033">
        <v>8</v>
      </c>
      <c r="F1033">
        <v>48.28</v>
      </c>
    </row>
    <row r="1034" spans="1:6" x14ac:dyDescent="0.2">
      <c r="A1034" t="s">
        <v>143</v>
      </c>
      <c r="B1034" t="s">
        <v>179</v>
      </c>
      <c r="C1034">
        <v>1990</v>
      </c>
      <c r="D1034">
        <v>2</v>
      </c>
      <c r="E1034">
        <v>9</v>
      </c>
      <c r="F1034">
        <v>49.73</v>
      </c>
    </row>
    <row r="1035" spans="1:6" x14ac:dyDescent="0.2">
      <c r="A1035" t="s">
        <v>143</v>
      </c>
      <c r="B1035" t="s">
        <v>179</v>
      </c>
      <c r="C1035">
        <v>1990</v>
      </c>
      <c r="D1035">
        <v>2</v>
      </c>
      <c r="E1035">
        <v>10</v>
      </c>
      <c r="F1035">
        <v>54.33</v>
      </c>
    </row>
    <row r="1036" spans="1:6" x14ac:dyDescent="0.2">
      <c r="A1036" t="s">
        <v>143</v>
      </c>
      <c r="B1036" t="s">
        <v>179</v>
      </c>
      <c r="C1036">
        <v>1990</v>
      </c>
      <c r="D1036">
        <v>2</v>
      </c>
      <c r="E1036">
        <v>11</v>
      </c>
      <c r="F1036">
        <v>45.5</v>
      </c>
    </row>
    <row r="1037" spans="1:6" x14ac:dyDescent="0.2">
      <c r="A1037" t="s">
        <v>143</v>
      </c>
      <c r="B1037" t="s">
        <v>179</v>
      </c>
      <c r="C1037">
        <v>1990</v>
      </c>
      <c r="D1037">
        <v>2</v>
      </c>
      <c r="E1037">
        <v>12</v>
      </c>
      <c r="F1037">
        <v>44.89</v>
      </c>
    </row>
    <row r="1038" spans="1:6" x14ac:dyDescent="0.2">
      <c r="A1038" t="s">
        <v>143</v>
      </c>
      <c r="B1038" t="s">
        <v>179</v>
      </c>
      <c r="C1038">
        <v>1990</v>
      </c>
      <c r="D1038">
        <v>2</v>
      </c>
      <c r="E1038">
        <v>13</v>
      </c>
      <c r="F1038">
        <v>34.97</v>
      </c>
    </row>
    <row r="1039" spans="1:6" x14ac:dyDescent="0.2">
      <c r="A1039" t="s">
        <v>143</v>
      </c>
      <c r="B1039" t="s">
        <v>179</v>
      </c>
      <c r="C1039">
        <v>1990</v>
      </c>
      <c r="D1039">
        <v>2</v>
      </c>
      <c r="E1039">
        <v>14</v>
      </c>
      <c r="F1039">
        <v>51.18</v>
      </c>
    </row>
    <row r="1040" spans="1:6" x14ac:dyDescent="0.2">
      <c r="A1040" t="s">
        <v>143</v>
      </c>
      <c r="B1040" t="s">
        <v>179</v>
      </c>
      <c r="C1040">
        <v>1990</v>
      </c>
      <c r="D1040">
        <v>3</v>
      </c>
      <c r="E1040">
        <v>1</v>
      </c>
      <c r="F1040">
        <v>31.1</v>
      </c>
    </row>
    <row r="1041" spans="1:6" x14ac:dyDescent="0.2">
      <c r="A1041" t="s">
        <v>143</v>
      </c>
      <c r="B1041" t="s">
        <v>179</v>
      </c>
      <c r="C1041">
        <v>1990</v>
      </c>
      <c r="D1041">
        <v>3</v>
      </c>
      <c r="E1041">
        <v>2</v>
      </c>
      <c r="F1041">
        <v>26.38</v>
      </c>
    </row>
    <row r="1042" spans="1:6" x14ac:dyDescent="0.2">
      <c r="A1042" t="s">
        <v>143</v>
      </c>
      <c r="B1042" t="s">
        <v>179</v>
      </c>
      <c r="C1042">
        <v>1990</v>
      </c>
      <c r="D1042">
        <v>3</v>
      </c>
      <c r="E1042">
        <v>3</v>
      </c>
      <c r="F1042">
        <v>47.79</v>
      </c>
    </row>
    <row r="1043" spans="1:6" x14ac:dyDescent="0.2">
      <c r="A1043" t="s">
        <v>143</v>
      </c>
      <c r="B1043" t="s">
        <v>179</v>
      </c>
      <c r="C1043">
        <v>1990</v>
      </c>
      <c r="D1043">
        <v>3</v>
      </c>
      <c r="E1043">
        <v>4</v>
      </c>
      <c r="F1043">
        <v>53.97</v>
      </c>
    </row>
    <row r="1044" spans="1:6" x14ac:dyDescent="0.2">
      <c r="A1044" t="s">
        <v>143</v>
      </c>
      <c r="B1044" t="s">
        <v>179</v>
      </c>
      <c r="C1044">
        <v>1990</v>
      </c>
      <c r="D1044">
        <v>3</v>
      </c>
      <c r="E1044">
        <v>5</v>
      </c>
      <c r="F1044">
        <v>52.88</v>
      </c>
    </row>
    <row r="1045" spans="1:6" x14ac:dyDescent="0.2">
      <c r="A1045" t="s">
        <v>143</v>
      </c>
      <c r="B1045" t="s">
        <v>179</v>
      </c>
      <c r="C1045">
        <v>1990</v>
      </c>
      <c r="D1045">
        <v>3</v>
      </c>
      <c r="E1045">
        <v>6</v>
      </c>
      <c r="F1045">
        <v>49.13</v>
      </c>
    </row>
    <row r="1046" spans="1:6" x14ac:dyDescent="0.2">
      <c r="A1046" t="s">
        <v>143</v>
      </c>
      <c r="B1046" t="s">
        <v>179</v>
      </c>
      <c r="C1046">
        <v>1990</v>
      </c>
      <c r="D1046">
        <v>3</v>
      </c>
      <c r="E1046">
        <v>7</v>
      </c>
      <c r="F1046">
        <v>47.19</v>
      </c>
    </row>
    <row r="1047" spans="1:6" x14ac:dyDescent="0.2">
      <c r="A1047" t="s">
        <v>143</v>
      </c>
      <c r="B1047" t="s">
        <v>179</v>
      </c>
      <c r="C1047">
        <v>1990</v>
      </c>
      <c r="D1047">
        <v>3</v>
      </c>
      <c r="E1047">
        <v>8</v>
      </c>
      <c r="F1047">
        <v>55.9</v>
      </c>
    </row>
    <row r="1048" spans="1:6" x14ac:dyDescent="0.2">
      <c r="A1048" t="s">
        <v>143</v>
      </c>
      <c r="B1048" t="s">
        <v>179</v>
      </c>
      <c r="C1048">
        <v>1990</v>
      </c>
      <c r="D1048">
        <v>3</v>
      </c>
      <c r="E1048">
        <v>9</v>
      </c>
      <c r="F1048">
        <v>55.66</v>
      </c>
    </row>
    <row r="1049" spans="1:6" x14ac:dyDescent="0.2">
      <c r="A1049" t="s">
        <v>143</v>
      </c>
      <c r="B1049" t="s">
        <v>179</v>
      </c>
      <c r="C1049">
        <v>1990</v>
      </c>
      <c r="D1049">
        <v>3</v>
      </c>
      <c r="E1049">
        <v>10</v>
      </c>
      <c r="F1049">
        <v>54.45</v>
      </c>
    </row>
    <row r="1050" spans="1:6" x14ac:dyDescent="0.2">
      <c r="A1050" t="s">
        <v>143</v>
      </c>
      <c r="B1050" t="s">
        <v>179</v>
      </c>
      <c r="C1050">
        <v>1990</v>
      </c>
      <c r="D1050">
        <v>3</v>
      </c>
      <c r="E1050">
        <v>11</v>
      </c>
      <c r="F1050">
        <v>54.33</v>
      </c>
    </row>
    <row r="1051" spans="1:6" x14ac:dyDescent="0.2">
      <c r="A1051" t="s">
        <v>143</v>
      </c>
      <c r="B1051" t="s">
        <v>179</v>
      </c>
      <c r="C1051">
        <v>1990</v>
      </c>
      <c r="D1051">
        <v>3</v>
      </c>
      <c r="E1051">
        <v>12</v>
      </c>
      <c r="F1051">
        <v>57.84</v>
      </c>
    </row>
    <row r="1052" spans="1:6" x14ac:dyDescent="0.2">
      <c r="A1052" t="s">
        <v>143</v>
      </c>
      <c r="B1052" t="s">
        <v>179</v>
      </c>
      <c r="C1052">
        <v>1990</v>
      </c>
      <c r="D1052">
        <v>3</v>
      </c>
      <c r="E1052">
        <v>13</v>
      </c>
      <c r="F1052">
        <v>35.94</v>
      </c>
    </row>
    <row r="1053" spans="1:6" x14ac:dyDescent="0.2">
      <c r="A1053" t="s">
        <v>143</v>
      </c>
      <c r="B1053" t="s">
        <v>179</v>
      </c>
      <c r="C1053">
        <v>1990</v>
      </c>
      <c r="D1053">
        <v>3</v>
      </c>
      <c r="E1053">
        <v>14</v>
      </c>
      <c r="F1053">
        <v>56.02</v>
      </c>
    </row>
    <row r="1054" spans="1:6" x14ac:dyDescent="0.2">
      <c r="A1054" t="s">
        <v>143</v>
      </c>
      <c r="B1054" t="s">
        <v>179</v>
      </c>
      <c r="C1054">
        <v>1990</v>
      </c>
      <c r="D1054">
        <v>4</v>
      </c>
      <c r="E1054">
        <v>1</v>
      </c>
      <c r="F1054">
        <v>30.61</v>
      </c>
    </row>
    <row r="1055" spans="1:6" x14ac:dyDescent="0.2">
      <c r="A1055" t="s">
        <v>143</v>
      </c>
      <c r="B1055" t="s">
        <v>179</v>
      </c>
      <c r="C1055">
        <v>1990</v>
      </c>
      <c r="D1055">
        <v>4</v>
      </c>
      <c r="E1055">
        <v>2</v>
      </c>
      <c r="F1055">
        <v>30.37</v>
      </c>
    </row>
    <row r="1056" spans="1:6" x14ac:dyDescent="0.2">
      <c r="A1056" t="s">
        <v>143</v>
      </c>
      <c r="B1056" t="s">
        <v>179</v>
      </c>
      <c r="C1056">
        <v>1990</v>
      </c>
      <c r="D1056">
        <v>4</v>
      </c>
      <c r="E1056">
        <v>3</v>
      </c>
      <c r="F1056">
        <v>47.79</v>
      </c>
    </row>
    <row r="1057" spans="1:6" x14ac:dyDescent="0.2">
      <c r="A1057" t="s">
        <v>143</v>
      </c>
      <c r="B1057" t="s">
        <v>179</v>
      </c>
      <c r="C1057">
        <v>1990</v>
      </c>
      <c r="D1057">
        <v>4</v>
      </c>
      <c r="E1057">
        <v>4</v>
      </c>
      <c r="F1057">
        <v>53.48</v>
      </c>
    </row>
    <row r="1058" spans="1:6" x14ac:dyDescent="0.2">
      <c r="A1058" t="s">
        <v>143</v>
      </c>
      <c r="B1058" t="s">
        <v>179</v>
      </c>
      <c r="C1058">
        <v>1990</v>
      </c>
      <c r="D1058">
        <v>4</v>
      </c>
      <c r="E1058">
        <v>5</v>
      </c>
      <c r="F1058">
        <v>47.67</v>
      </c>
    </row>
    <row r="1059" spans="1:6" x14ac:dyDescent="0.2">
      <c r="A1059" t="s">
        <v>143</v>
      </c>
      <c r="B1059" t="s">
        <v>179</v>
      </c>
      <c r="C1059">
        <v>1990</v>
      </c>
      <c r="D1059">
        <v>4</v>
      </c>
      <c r="E1059">
        <v>6</v>
      </c>
      <c r="F1059">
        <v>47.19</v>
      </c>
    </row>
    <row r="1060" spans="1:6" x14ac:dyDescent="0.2">
      <c r="A1060" t="s">
        <v>143</v>
      </c>
      <c r="B1060" t="s">
        <v>179</v>
      </c>
      <c r="C1060">
        <v>1990</v>
      </c>
      <c r="D1060">
        <v>4</v>
      </c>
      <c r="E1060">
        <v>7</v>
      </c>
      <c r="F1060">
        <v>45.98</v>
      </c>
    </row>
    <row r="1061" spans="1:6" x14ac:dyDescent="0.2">
      <c r="A1061" t="s">
        <v>143</v>
      </c>
      <c r="B1061" t="s">
        <v>179</v>
      </c>
      <c r="C1061">
        <v>1990</v>
      </c>
      <c r="D1061">
        <v>4</v>
      </c>
      <c r="E1061">
        <v>8</v>
      </c>
      <c r="F1061">
        <v>50.7</v>
      </c>
    </row>
    <row r="1062" spans="1:6" x14ac:dyDescent="0.2">
      <c r="A1062" t="s">
        <v>143</v>
      </c>
      <c r="B1062" t="s">
        <v>179</v>
      </c>
      <c r="C1062">
        <v>1990</v>
      </c>
      <c r="D1062">
        <v>4</v>
      </c>
      <c r="E1062">
        <v>9</v>
      </c>
      <c r="F1062">
        <v>45.5</v>
      </c>
    </row>
    <row r="1063" spans="1:6" x14ac:dyDescent="0.2">
      <c r="A1063" t="s">
        <v>143</v>
      </c>
      <c r="B1063" t="s">
        <v>179</v>
      </c>
      <c r="C1063">
        <v>1990</v>
      </c>
      <c r="D1063">
        <v>4</v>
      </c>
      <c r="E1063">
        <v>10</v>
      </c>
      <c r="F1063">
        <v>55.9</v>
      </c>
    </row>
    <row r="1064" spans="1:6" x14ac:dyDescent="0.2">
      <c r="A1064" t="s">
        <v>143</v>
      </c>
      <c r="B1064" t="s">
        <v>179</v>
      </c>
      <c r="C1064">
        <v>1990</v>
      </c>
      <c r="D1064">
        <v>4</v>
      </c>
      <c r="E1064">
        <v>11</v>
      </c>
      <c r="F1064">
        <v>49.85</v>
      </c>
    </row>
    <row r="1065" spans="1:6" x14ac:dyDescent="0.2">
      <c r="A1065" t="s">
        <v>143</v>
      </c>
      <c r="B1065" t="s">
        <v>179</v>
      </c>
      <c r="C1065">
        <v>1990</v>
      </c>
      <c r="D1065">
        <v>4</v>
      </c>
      <c r="E1065">
        <v>12</v>
      </c>
      <c r="F1065">
        <v>54.81</v>
      </c>
    </row>
    <row r="1066" spans="1:6" x14ac:dyDescent="0.2">
      <c r="A1066" t="s">
        <v>143</v>
      </c>
      <c r="B1066" t="s">
        <v>179</v>
      </c>
      <c r="C1066">
        <v>1990</v>
      </c>
      <c r="D1066">
        <v>4</v>
      </c>
      <c r="E1066">
        <v>13</v>
      </c>
      <c r="F1066">
        <v>34.85</v>
      </c>
    </row>
    <row r="1067" spans="1:6" x14ac:dyDescent="0.2">
      <c r="A1067" t="s">
        <v>143</v>
      </c>
      <c r="B1067" t="s">
        <v>179</v>
      </c>
      <c r="C1067">
        <v>1990</v>
      </c>
      <c r="D1067">
        <v>4</v>
      </c>
      <c r="E1067">
        <v>14</v>
      </c>
      <c r="F1067">
        <v>53.84</v>
      </c>
    </row>
    <row r="1068" spans="1:6" x14ac:dyDescent="0.2">
      <c r="A1068" t="s">
        <v>143</v>
      </c>
      <c r="B1068" t="s">
        <v>179</v>
      </c>
      <c r="C1068">
        <v>1991</v>
      </c>
      <c r="D1068">
        <v>1</v>
      </c>
      <c r="E1068">
        <v>1</v>
      </c>
      <c r="F1068">
        <v>17.670000000000002</v>
      </c>
    </row>
    <row r="1069" spans="1:6" x14ac:dyDescent="0.2">
      <c r="A1069" t="s">
        <v>143</v>
      </c>
      <c r="B1069" t="s">
        <v>179</v>
      </c>
      <c r="C1069">
        <v>1991</v>
      </c>
      <c r="D1069">
        <v>1</v>
      </c>
      <c r="E1069">
        <v>2</v>
      </c>
      <c r="F1069">
        <v>18.149999999999999</v>
      </c>
    </row>
    <row r="1070" spans="1:6" x14ac:dyDescent="0.2">
      <c r="A1070" t="s">
        <v>143</v>
      </c>
      <c r="B1070" t="s">
        <v>179</v>
      </c>
      <c r="C1070">
        <v>1991</v>
      </c>
      <c r="D1070">
        <v>1</v>
      </c>
      <c r="E1070">
        <v>3</v>
      </c>
      <c r="F1070">
        <v>22.51</v>
      </c>
    </row>
    <row r="1071" spans="1:6" x14ac:dyDescent="0.2">
      <c r="A1071" t="s">
        <v>143</v>
      </c>
      <c r="B1071" t="s">
        <v>179</v>
      </c>
      <c r="C1071">
        <v>1991</v>
      </c>
      <c r="D1071">
        <v>1</v>
      </c>
      <c r="E1071">
        <v>4</v>
      </c>
      <c r="F1071">
        <v>21.42</v>
      </c>
    </row>
    <row r="1072" spans="1:6" x14ac:dyDescent="0.2">
      <c r="A1072" t="s">
        <v>143</v>
      </c>
      <c r="B1072" t="s">
        <v>179</v>
      </c>
      <c r="C1072">
        <v>1991</v>
      </c>
      <c r="D1072">
        <v>1</v>
      </c>
      <c r="E1072">
        <v>5</v>
      </c>
      <c r="F1072">
        <v>24.2</v>
      </c>
    </row>
    <row r="1073" spans="1:6" x14ac:dyDescent="0.2">
      <c r="A1073" t="s">
        <v>143</v>
      </c>
      <c r="B1073" t="s">
        <v>179</v>
      </c>
      <c r="C1073">
        <v>1991</v>
      </c>
      <c r="D1073">
        <v>1</v>
      </c>
      <c r="E1073">
        <v>6</v>
      </c>
      <c r="F1073">
        <v>21.78</v>
      </c>
    </row>
    <row r="1074" spans="1:6" x14ac:dyDescent="0.2">
      <c r="A1074" t="s">
        <v>143</v>
      </c>
      <c r="B1074" t="s">
        <v>179</v>
      </c>
      <c r="C1074">
        <v>1991</v>
      </c>
      <c r="D1074">
        <v>1</v>
      </c>
      <c r="E1074">
        <v>7</v>
      </c>
      <c r="F1074">
        <v>23.59</v>
      </c>
    </row>
    <row r="1075" spans="1:6" x14ac:dyDescent="0.2">
      <c r="A1075" t="s">
        <v>143</v>
      </c>
      <c r="B1075" t="s">
        <v>179</v>
      </c>
      <c r="C1075">
        <v>1991</v>
      </c>
      <c r="D1075">
        <v>1</v>
      </c>
      <c r="E1075">
        <v>8</v>
      </c>
      <c r="F1075">
        <v>27.59</v>
      </c>
    </row>
    <row r="1076" spans="1:6" x14ac:dyDescent="0.2">
      <c r="A1076" t="s">
        <v>143</v>
      </c>
      <c r="B1076" t="s">
        <v>179</v>
      </c>
      <c r="C1076">
        <v>1991</v>
      </c>
      <c r="D1076">
        <v>1</v>
      </c>
      <c r="E1076">
        <v>9</v>
      </c>
      <c r="F1076">
        <v>23.11</v>
      </c>
    </row>
    <row r="1077" spans="1:6" x14ac:dyDescent="0.2">
      <c r="A1077" t="s">
        <v>143</v>
      </c>
      <c r="B1077" t="s">
        <v>179</v>
      </c>
      <c r="C1077">
        <v>1991</v>
      </c>
      <c r="D1077">
        <v>1</v>
      </c>
      <c r="E1077">
        <v>10</v>
      </c>
      <c r="F1077">
        <v>22.51</v>
      </c>
    </row>
    <row r="1078" spans="1:6" x14ac:dyDescent="0.2">
      <c r="A1078" t="s">
        <v>143</v>
      </c>
      <c r="B1078" t="s">
        <v>179</v>
      </c>
      <c r="C1078">
        <v>1991</v>
      </c>
      <c r="D1078">
        <v>1</v>
      </c>
      <c r="E1078">
        <v>11</v>
      </c>
      <c r="F1078">
        <v>27.59</v>
      </c>
    </row>
    <row r="1079" spans="1:6" x14ac:dyDescent="0.2">
      <c r="A1079" t="s">
        <v>143</v>
      </c>
      <c r="B1079" t="s">
        <v>179</v>
      </c>
      <c r="C1079">
        <v>1991</v>
      </c>
      <c r="D1079">
        <v>1</v>
      </c>
      <c r="E1079">
        <v>12</v>
      </c>
      <c r="F1079">
        <v>23.59</v>
      </c>
    </row>
    <row r="1080" spans="1:6" x14ac:dyDescent="0.2">
      <c r="A1080" t="s">
        <v>143</v>
      </c>
      <c r="B1080" t="s">
        <v>179</v>
      </c>
      <c r="C1080">
        <v>1991</v>
      </c>
      <c r="D1080">
        <v>1</v>
      </c>
      <c r="E1080">
        <v>13</v>
      </c>
      <c r="F1080">
        <v>22.38</v>
      </c>
    </row>
    <row r="1081" spans="1:6" x14ac:dyDescent="0.2">
      <c r="A1081" t="s">
        <v>143</v>
      </c>
      <c r="B1081" t="s">
        <v>179</v>
      </c>
      <c r="C1081">
        <v>1991</v>
      </c>
      <c r="D1081">
        <v>1</v>
      </c>
      <c r="E1081">
        <v>14</v>
      </c>
      <c r="F1081">
        <v>23.72</v>
      </c>
    </row>
    <row r="1082" spans="1:6" x14ac:dyDescent="0.2">
      <c r="A1082" t="s">
        <v>143</v>
      </c>
      <c r="B1082" t="s">
        <v>179</v>
      </c>
      <c r="C1082">
        <v>1991</v>
      </c>
      <c r="D1082">
        <v>2</v>
      </c>
      <c r="E1082">
        <v>1</v>
      </c>
      <c r="F1082">
        <v>18.75</v>
      </c>
    </row>
    <row r="1083" spans="1:6" x14ac:dyDescent="0.2">
      <c r="A1083" t="s">
        <v>143</v>
      </c>
      <c r="B1083" t="s">
        <v>179</v>
      </c>
      <c r="C1083">
        <v>1991</v>
      </c>
      <c r="D1083">
        <v>2</v>
      </c>
      <c r="E1083">
        <v>2</v>
      </c>
      <c r="F1083">
        <v>22.99</v>
      </c>
    </row>
    <row r="1084" spans="1:6" x14ac:dyDescent="0.2">
      <c r="A1084" t="s">
        <v>143</v>
      </c>
      <c r="B1084" t="s">
        <v>179</v>
      </c>
      <c r="C1084">
        <v>1991</v>
      </c>
      <c r="D1084">
        <v>2</v>
      </c>
      <c r="E1084">
        <v>3</v>
      </c>
      <c r="F1084">
        <v>22.02</v>
      </c>
    </row>
    <row r="1085" spans="1:6" x14ac:dyDescent="0.2">
      <c r="A1085" t="s">
        <v>143</v>
      </c>
      <c r="B1085" t="s">
        <v>179</v>
      </c>
      <c r="C1085">
        <v>1991</v>
      </c>
      <c r="D1085">
        <v>2</v>
      </c>
      <c r="E1085">
        <v>4</v>
      </c>
      <c r="F1085">
        <v>27.1</v>
      </c>
    </row>
    <row r="1086" spans="1:6" x14ac:dyDescent="0.2">
      <c r="A1086" t="s">
        <v>143</v>
      </c>
      <c r="B1086" t="s">
        <v>179</v>
      </c>
      <c r="C1086">
        <v>1991</v>
      </c>
      <c r="D1086">
        <v>2</v>
      </c>
      <c r="E1086">
        <v>5</v>
      </c>
      <c r="F1086">
        <v>31.7</v>
      </c>
    </row>
    <row r="1087" spans="1:6" x14ac:dyDescent="0.2">
      <c r="A1087" t="s">
        <v>143</v>
      </c>
      <c r="B1087" t="s">
        <v>179</v>
      </c>
      <c r="C1087">
        <v>1991</v>
      </c>
      <c r="D1087">
        <v>2</v>
      </c>
      <c r="E1087">
        <v>6</v>
      </c>
      <c r="F1087">
        <v>31.22</v>
      </c>
    </row>
    <row r="1088" spans="1:6" x14ac:dyDescent="0.2">
      <c r="A1088" t="s">
        <v>143</v>
      </c>
      <c r="B1088" t="s">
        <v>179</v>
      </c>
      <c r="C1088">
        <v>1991</v>
      </c>
      <c r="D1088">
        <v>2</v>
      </c>
      <c r="E1088">
        <v>7</v>
      </c>
      <c r="F1088">
        <v>33.03</v>
      </c>
    </row>
    <row r="1089" spans="1:6" x14ac:dyDescent="0.2">
      <c r="A1089" t="s">
        <v>143</v>
      </c>
      <c r="B1089" t="s">
        <v>179</v>
      </c>
      <c r="C1089">
        <v>1991</v>
      </c>
      <c r="D1089">
        <v>2</v>
      </c>
      <c r="E1089">
        <v>8</v>
      </c>
      <c r="F1089">
        <v>25.05</v>
      </c>
    </row>
    <row r="1090" spans="1:6" x14ac:dyDescent="0.2">
      <c r="A1090" t="s">
        <v>143</v>
      </c>
      <c r="B1090" t="s">
        <v>179</v>
      </c>
      <c r="C1090">
        <v>1991</v>
      </c>
      <c r="D1090">
        <v>2</v>
      </c>
      <c r="E1090">
        <v>9</v>
      </c>
      <c r="F1090">
        <v>30.49</v>
      </c>
    </row>
    <row r="1091" spans="1:6" x14ac:dyDescent="0.2">
      <c r="A1091" t="s">
        <v>143</v>
      </c>
      <c r="B1091" t="s">
        <v>179</v>
      </c>
      <c r="C1091">
        <v>1991</v>
      </c>
      <c r="D1091">
        <v>2</v>
      </c>
      <c r="E1091">
        <v>10</v>
      </c>
      <c r="F1091">
        <v>31.82</v>
      </c>
    </row>
    <row r="1092" spans="1:6" x14ac:dyDescent="0.2">
      <c r="A1092" t="s">
        <v>143</v>
      </c>
      <c r="B1092" t="s">
        <v>179</v>
      </c>
      <c r="C1092">
        <v>1991</v>
      </c>
      <c r="D1092">
        <v>2</v>
      </c>
      <c r="E1092">
        <v>11</v>
      </c>
      <c r="F1092">
        <v>28.19</v>
      </c>
    </row>
    <row r="1093" spans="1:6" x14ac:dyDescent="0.2">
      <c r="A1093" t="s">
        <v>143</v>
      </c>
      <c r="B1093" t="s">
        <v>179</v>
      </c>
      <c r="C1093">
        <v>1991</v>
      </c>
      <c r="D1093">
        <v>2</v>
      </c>
      <c r="E1093">
        <v>12</v>
      </c>
      <c r="F1093">
        <v>31.1</v>
      </c>
    </row>
    <row r="1094" spans="1:6" x14ac:dyDescent="0.2">
      <c r="A1094" t="s">
        <v>143</v>
      </c>
      <c r="B1094" t="s">
        <v>179</v>
      </c>
      <c r="C1094">
        <v>1991</v>
      </c>
      <c r="D1094">
        <v>2</v>
      </c>
      <c r="E1094">
        <v>13</v>
      </c>
      <c r="F1094">
        <v>30.25</v>
      </c>
    </row>
    <row r="1095" spans="1:6" x14ac:dyDescent="0.2">
      <c r="A1095" t="s">
        <v>143</v>
      </c>
      <c r="B1095" t="s">
        <v>179</v>
      </c>
      <c r="C1095">
        <v>1991</v>
      </c>
      <c r="D1095">
        <v>2</v>
      </c>
      <c r="E1095">
        <v>14</v>
      </c>
      <c r="F1095">
        <v>31.58</v>
      </c>
    </row>
    <row r="1096" spans="1:6" x14ac:dyDescent="0.2">
      <c r="A1096" t="s">
        <v>143</v>
      </c>
      <c r="B1096" t="s">
        <v>179</v>
      </c>
      <c r="C1096">
        <v>1991</v>
      </c>
      <c r="D1096">
        <v>3</v>
      </c>
      <c r="E1096">
        <v>1</v>
      </c>
      <c r="F1096">
        <v>28.8</v>
      </c>
    </row>
    <row r="1097" spans="1:6" x14ac:dyDescent="0.2">
      <c r="A1097" t="s">
        <v>143</v>
      </c>
      <c r="B1097" t="s">
        <v>179</v>
      </c>
      <c r="C1097">
        <v>1991</v>
      </c>
      <c r="D1097">
        <v>3</v>
      </c>
      <c r="E1097">
        <v>2</v>
      </c>
      <c r="F1097">
        <v>24.8</v>
      </c>
    </row>
    <row r="1098" spans="1:6" x14ac:dyDescent="0.2">
      <c r="A1098" t="s">
        <v>143</v>
      </c>
      <c r="B1098" t="s">
        <v>179</v>
      </c>
      <c r="C1098">
        <v>1991</v>
      </c>
      <c r="D1098">
        <v>3</v>
      </c>
      <c r="E1098">
        <v>3</v>
      </c>
      <c r="F1098">
        <v>31.1</v>
      </c>
    </row>
    <row r="1099" spans="1:6" x14ac:dyDescent="0.2">
      <c r="A1099" t="s">
        <v>143</v>
      </c>
      <c r="B1099" t="s">
        <v>179</v>
      </c>
      <c r="C1099">
        <v>1991</v>
      </c>
      <c r="D1099">
        <v>3</v>
      </c>
      <c r="E1099">
        <v>4</v>
      </c>
      <c r="F1099">
        <v>31.58</v>
      </c>
    </row>
    <row r="1100" spans="1:6" x14ac:dyDescent="0.2">
      <c r="A1100" t="s">
        <v>143</v>
      </c>
      <c r="B1100" t="s">
        <v>179</v>
      </c>
      <c r="C1100">
        <v>1991</v>
      </c>
      <c r="D1100">
        <v>3</v>
      </c>
      <c r="E1100">
        <v>5</v>
      </c>
      <c r="F1100">
        <v>30.01</v>
      </c>
    </row>
    <row r="1101" spans="1:6" x14ac:dyDescent="0.2">
      <c r="A1101" t="s">
        <v>143</v>
      </c>
      <c r="B1101" t="s">
        <v>179</v>
      </c>
      <c r="C1101">
        <v>1991</v>
      </c>
      <c r="D1101">
        <v>3</v>
      </c>
      <c r="E1101">
        <v>6</v>
      </c>
      <c r="F1101">
        <v>32.67</v>
      </c>
    </row>
    <row r="1102" spans="1:6" x14ac:dyDescent="0.2">
      <c r="A1102" t="s">
        <v>143</v>
      </c>
      <c r="B1102" t="s">
        <v>179</v>
      </c>
      <c r="C1102">
        <v>1991</v>
      </c>
      <c r="D1102">
        <v>3</v>
      </c>
      <c r="E1102">
        <v>7</v>
      </c>
      <c r="F1102">
        <v>29.52</v>
      </c>
    </row>
    <row r="1103" spans="1:6" x14ac:dyDescent="0.2">
      <c r="A1103" t="s">
        <v>143</v>
      </c>
      <c r="B1103" t="s">
        <v>179</v>
      </c>
      <c r="C1103">
        <v>1991</v>
      </c>
      <c r="D1103">
        <v>3</v>
      </c>
      <c r="E1103">
        <v>8</v>
      </c>
      <c r="F1103">
        <v>32.67</v>
      </c>
    </row>
    <row r="1104" spans="1:6" x14ac:dyDescent="0.2">
      <c r="A1104" t="s">
        <v>143</v>
      </c>
      <c r="B1104" t="s">
        <v>179</v>
      </c>
      <c r="C1104">
        <v>1991</v>
      </c>
      <c r="D1104">
        <v>3</v>
      </c>
      <c r="E1104">
        <v>9</v>
      </c>
      <c r="F1104">
        <v>28.92</v>
      </c>
    </row>
    <row r="1105" spans="1:6" x14ac:dyDescent="0.2">
      <c r="A1105" t="s">
        <v>143</v>
      </c>
      <c r="B1105" t="s">
        <v>179</v>
      </c>
      <c r="C1105">
        <v>1991</v>
      </c>
      <c r="D1105">
        <v>3</v>
      </c>
      <c r="E1105">
        <v>10</v>
      </c>
      <c r="F1105">
        <v>33.270000000000003</v>
      </c>
    </row>
    <row r="1106" spans="1:6" x14ac:dyDescent="0.2">
      <c r="A1106" t="s">
        <v>143</v>
      </c>
      <c r="B1106" t="s">
        <v>179</v>
      </c>
      <c r="C1106">
        <v>1991</v>
      </c>
      <c r="D1106">
        <v>3</v>
      </c>
      <c r="E1106">
        <v>11</v>
      </c>
      <c r="F1106">
        <v>32.31</v>
      </c>
    </row>
    <row r="1107" spans="1:6" x14ac:dyDescent="0.2">
      <c r="A1107" t="s">
        <v>143</v>
      </c>
      <c r="B1107" t="s">
        <v>179</v>
      </c>
      <c r="C1107">
        <v>1991</v>
      </c>
      <c r="D1107">
        <v>3</v>
      </c>
      <c r="E1107">
        <v>12</v>
      </c>
      <c r="F1107">
        <v>30.61</v>
      </c>
    </row>
    <row r="1108" spans="1:6" x14ac:dyDescent="0.2">
      <c r="A1108" t="s">
        <v>143</v>
      </c>
      <c r="B1108" t="s">
        <v>179</v>
      </c>
      <c r="C1108">
        <v>1991</v>
      </c>
      <c r="D1108">
        <v>3</v>
      </c>
      <c r="E1108">
        <v>13</v>
      </c>
      <c r="F1108">
        <v>26.26</v>
      </c>
    </row>
    <row r="1109" spans="1:6" x14ac:dyDescent="0.2">
      <c r="A1109" t="s">
        <v>143</v>
      </c>
      <c r="B1109" t="s">
        <v>179</v>
      </c>
      <c r="C1109">
        <v>1991</v>
      </c>
      <c r="D1109">
        <v>3</v>
      </c>
      <c r="E1109">
        <v>14</v>
      </c>
      <c r="F1109">
        <v>33.4</v>
      </c>
    </row>
    <row r="1110" spans="1:6" x14ac:dyDescent="0.2">
      <c r="A1110" t="s">
        <v>143</v>
      </c>
      <c r="B1110" t="s">
        <v>179</v>
      </c>
      <c r="C1110">
        <v>1991</v>
      </c>
      <c r="D1110">
        <v>4</v>
      </c>
      <c r="E1110">
        <v>1</v>
      </c>
      <c r="F1110">
        <v>28.43</v>
      </c>
    </row>
    <row r="1111" spans="1:6" x14ac:dyDescent="0.2">
      <c r="A1111" t="s">
        <v>143</v>
      </c>
      <c r="B1111" t="s">
        <v>179</v>
      </c>
      <c r="C1111">
        <v>1991</v>
      </c>
      <c r="D1111">
        <v>4</v>
      </c>
      <c r="E1111">
        <v>2</v>
      </c>
      <c r="F1111">
        <v>24.68</v>
      </c>
    </row>
    <row r="1112" spans="1:6" x14ac:dyDescent="0.2">
      <c r="A1112" t="s">
        <v>143</v>
      </c>
      <c r="B1112" t="s">
        <v>179</v>
      </c>
      <c r="C1112">
        <v>1991</v>
      </c>
      <c r="D1112">
        <v>4</v>
      </c>
      <c r="E1112">
        <v>3</v>
      </c>
      <c r="F1112">
        <v>33.15</v>
      </c>
    </row>
    <row r="1113" spans="1:6" x14ac:dyDescent="0.2">
      <c r="A1113" t="s">
        <v>143</v>
      </c>
      <c r="B1113" t="s">
        <v>179</v>
      </c>
      <c r="C1113">
        <v>1991</v>
      </c>
      <c r="D1113">
        <v>4</v>
      </c>
      <c r="E1113">
        <v>4</v>
      </c>
      <c r="F1113">
        <v>32.43</v>
      </c>
    </row>
    <row r="1114" spans="1:6" x14ac:dyDescent="0.2">
      <c r="A1114" t="s">
        <v>143</v>
      </c>
      <c r="B1114" t="s">
        <v>179</v>
      </c>
      <c r="C1114">
        <v>1991</v>
      </c>
      <c r="D1114">
        <v>4</v>
      </c>
      <c r="E1114">
        <v>5</v>
      </c>
      <c r="F1114">
        <v>30.01</v>
      </c>
    </row>
    <row r="1115" spans="1:6" x14ac:dyDescent="0.2">
      <c r="A1115" t="s">
        <v>143</v>
      </c>
      <c r="B1115" t="s">
        <v>179</v>
      </c>
      <c r="C1115">
        <v>1991</v>
      </c>
      <c r="D1115">
        <v>4</v>
      </c>
      <c r="E1115">
        <v>6</v>
      </c>
      <c r="F1115">
        <v>25.65</v>
      </c>
    </row>
    <row r="1116" spans="1:6" x14ac:dyDescent="0.2">
      <c r="A1116" t="s">
        <v>143</v>
      </c>
      <c r="B1116" t="s">
        <v>179</v>
      </c>
      <c r="C1116">
        <v>1991</v>
      </c>
      <c r="D1116">
        <v>4</v>
      </c>
      <c r="E1116">
        <v>7</v>
      </c>
      <c r="F1116">
        <v>31.82</v>
      </c>
    </row>
    <row r="1117" spans="1:6" x14ac:dyDescent="0.2">
      <c r="A1117" t="s">
        <v>143</v>
      </c>
      <c r="B1117" t="s">
        <v>179</v>
      </c>
      <c r="C1117">
        <v>1991</v>
      </c>
      <c r="D1117">
        <v>4</v>
      </c>
      <c r="E1117">
        <v>8</v>
      </c>
      <c r="F1117">
        <v>33.76</v>
      </c>
    </row>
    <row r="1118" spans="1:6" x14ac:dyDescent="0.2">
      <c r="A1118" t="s">
        <v>143</v>
      </c>
      <c r="B1118" t="s">
        <v>179</v>
      </c>
      <c r="C1118">
        <v>1991</v>
      </c>
      <c r="D1118">
        <v>4</v>
      </c>
      <c r="E1118">
        <v>9</v>
      </c>
      <c r="F1118">
        <v>33.880000000000003</v>
      </c>
    </row>
    <row r="1119" spans="1:6" x14ac:dyDescent="0.2">
      <c r="A1119" t="s">
        <v>143</v>
      </c>
      <c r="B1119" t="s">
        <v>179</v>
      </c>
      <c r="C1119">
        <v>1991</v>
      </c>
      <c r="D1119">
        <v>4</v>
      </c>
      <c r="E1119">
        <v>10</v>
      </c>
      <c r="F1119">
        <v>29.52</v>
      </c>
    </row>
    <row r="1120" spans="1:6" x14ac:dyDescent="0.2">
      <c r="A1120" t="s">
        <v>143</v>
      </c>
      <c r="B1120" t="s">
        <v>179</v>
      </c>
      <c r="C1120">
        <v>1991</v>
      </c>
      <c r="D1120">
        <v>4</v>
      </c>
      <c r="E1120">
        <v>11</v>
      </c>
      <c r="F1120">
        <v>33.270000000000003</v>
      </c>
    </row>
    <row r="1121" spans="1:6" x14ac:dyDescent="0.2">
      <c r="A1121" t="s">
        <v>143</v>
      </c>
      <c r="B1121" t="s">
        <v>179</v>
      </c>
      <c r="C1121">
        <v>1991</v>
      </c>
      <c r="D1121">
        <v>4</v>
      </c>
      <c r="E1121">
        <v>12</v>
      </c>
      <c r="F1121">
        <v>33.76</v>
      </c>
    </row>
    <row r="1122" spans="1:6" x14ac:dyDescent="0.2">
      <c r="A1122" t="s">
        <v>143</v>
      </c>
      <c r="B1122" t="s">
        <v>179</v>
      </c>
      <c r="C1122">
        <v>1991</v>
      </c>
      <c r="D1122">
        <v>4</v>
      </c>
      <c r="E1122">
        <v>13</v>
      </c>
      <c r="F1122">
        <v>26.86</v>
      </c>
    </row>
    <row r="1123" spans="1:6" x14ac:dyDescent="0.2">
      <c r="A1123" t="s">
        <v>143</v>
      </c>
      <c r="B1123" t="s">
        <v>179</v>
      </c>
      <c r="C1123">
        <v>1991</v>
      </c>
      <c r="D1123">
        <v>4</v>
      </c>
      <c r="E1123">
        <v>14</v>
      </c>
      <c r="F1123">
        <v>36.18</v>
      </c>
    </row>
    <row r="1124" spans="1:6" x14ac:dyDescent="0.2">
      <c r="A1124" t="s">
        <v>143</v>
      </c>
      <c r="B1124" t="s">
        <v>179</v>
      </c>
      <c r="C1124">
        <v>1992</v>
      </c>
      <c r="D1124">
        <v>1</v>
      </c>
      <c r="E1124">
        <v>1</v>
      </c>
      <c r="F1124">
        <v>17.169899999999998</v>
      </c>
    </row>
    <row r="1125" spans="1:6" x14ac:dyDescent="0.2">
      <c r="A1125" t="s">
        <v>143</v>
      </c>
      <c r="B1125" t="s">
        <v>179</v>
      </c>
      <c r="C1125">
        <v>1992</v>
      </c>
      <c r="D1125">
        <v>1</v>
      </c>
      <c r="E1125">
        <v>2</v>
      </c>
      <c r="F1125">
        <v>22.8811</v>
      </c>
    </row>
    <row r="1126" spans="1:6" x14ac:dyDescent="0.2">
      <c r="A1126" t="s">
        <v>143</v>
      </c>
      <c r="B1126" t="s">
        <v>179</v>
      </c>
      <c r="C1126">
        <v>1992</v>
      </c>
      <c r="D1126">
        <v>1</v>
      </c>
      <c r="E1126">
        <v>3</v>
      </c>
      <c r="F1126">
        <v>23.207799999999999</v>
      </c>
    </row>
    <row r="1127" spans="1:6" x14ac:dyDescent="0.2">
      <c r="A1127" t="s">
        <v>143</v>
      </c>
      <c r="B1127" t="s">
        <v>179</v>
      </c>
      <c r="C1127">
        <v>1992</v>
      </c>
      <c r="D1127">
        <v>1</v>
      </c>
      <c r="E1127">
        <v>4</v>
      </c>
      <c r="F1127">
        <v>28.580200000000001</v>
      </c>
    </row>
    <row r="1128" spans="1:6" x14ac:dyDescent="0.2">
      <c r="A1128" t="s">
        <v>143</v>
      </c>
      <c r="B1128" t="s">
        <v>179</v>
      </c>
      <c r="C1128">
        <v>1992</v>
      </c>
      <c r="D1128">
        <v>1</v>
      </c>
      <c r="E1128">
        <v>5</v>
      </c>
      <c r="F1128">
        <v>38.332799999999999</v>
      </c>
    </row>
    <row r="1129" spans="1:6" x14ac:dyDescent="0.2">
      <c r="A1129" t="s">
        <v>143</v>
      </c>
      <c r="B1129" t="s">
        <v>179</v>
      </c>
      <c r="C1129">
        <v>1992</v>
      </c>
      <c r="D1129">
        <v>1</v>
      </c>
      <c r="E1129">
        <v>6</v>
      </c>
      <c r="F1129">
        <v>38.235999999999997</v>
      </c>
    </row>
    <row r="1130" spans="1:6" x14ac:dyDescent="0.2">
      <c r="A1130" t="s">
        <v>143</v>
      </c>
      <c r="B1130" t="s">
        <v>179</v>
      </c>
      <c r="C1130">
        <v>1992</v>
      </c>
      <c r="D1130">
        <v>1</v>
      </c>
      <c r="E1130">
        <v>7</v>
      </c>
      <c r="F1130">
        <v>41.406199999999998</v>
      </c>
    </row>
    <row r="1131" spans="1:6" x14ac:dyDescent="0.2">
      <c r="A1131" t="s">
        <v>143</v>
      </c>
      <c r="B1131" t="s">
        <v>179</v>
      </c>
      <c r="C1131">
        <v>1992</v>
      </c>
      <c r="D1131">
        <v>1</v>
      </c>
      <c r="E1131">
        <v>8</v>
      </c>
      <c r="F1131">
        <v>45.677500000000002</v>
      </c>
    </row>
    <row r="1132" spans="1:6" x14ac:dyDescent="0.2">
      <c r="A1132" t="s">
        <v>143</v>
      </c>
      <c r="B1132" t="s">
        <v>179</v>
      </c>
      <c r="C1132">
        <v>1992</v>
      </c>
      <c r="D1132">
        <v>1</v>
      </c>
      <c r="E1132">
        <v>9</v>
      </c>
      <c r="F1132">
        <v>37.122799999999998</v>
      </c>
    </row>
    <row r="1133" spans="1:6" x14ac:dyDescent="0.2">
      <c r="A1133" t="s">
        <v>143</v>
      </c>
      <c r="B1133" t="s">
        <v>179</v>
      </c>
      <c r="C1133">
        <v>1992</v>
      </c>
      <c r="D1133">
        <v>1</v>
      </c>
      <c r="E1133">
        <v>10</v>
      </c>
      <c r="F1133">
        <v>36.191099999999999</v>
      </c>
    </row>
    <row r="1134" spans="1:6" x14ac:dyDescent="0.2">
      <c r="A1134" t="s">
        <v>143</v>
      </c>
      <c r="B1134" t="s">
        <v>179</v>
      </c>
      <c r="C1134">
        <v>1992</v>
      </c>
      <c r="D1134">
        <v>1</v>
      </c>
      <c r="E1134">
        <v>11</v>
      </c>
      <c r="F1134">
        <v>41.8902</v>
      </c>
    </row>
    <row r="1135" spans="1:6" x14ac:dyDescent="0.2">
      <c r="A1135" t="s">
        <v>143</v>
      </c>
      <c r="B1135" t="s">
        <v>179</v>
      </c>
      <c r="C1135">
        <v>1992</v>
      </c>
      <c r="D1135">
        <v>1</v>
      </c>
      <c r="E1135">
        <v>12</v>
      </c>
      <c r="F1135">
        <v>42.059600000000003</v>
      </c>
    </row>
    <row r="1136" spans="1:6" x14ac:dyDescent="0.2">
      <c r="A1136" t="s">
        <v>143</v>
      </c>
      <c r="B1136" t="s">
        <v>179</v>
      </c>
      <c r="C1136">
        <v>1992</v>
      </c>
      <c r="D1136">
        <v>1</v>
      </c>
      <c r="E1136">
        <v>13</v>
      </c>
      <c r="F1136">
        <v>40.825400000000002</v>
      </c>
    </row>
    <row r="1137" spans="1:6" x14ac:dyDescent="0.2">
      <c r="A1137" t="s">
        <v>143</v>
      </c>
      <c r="B1137" t="s">
        <v>179</v>
      </c>
      <c r="C1137">
        <v>1992</v>
      </c>
      <c r="D1137">
        <v>1</v>
      </c>
      <c r="E1137">
        <v>14</v>
      </c>
      <c r="F1137">
        <v>36.045900000000003</v>
      </c>
    </row>
    <row r="1138" spans="1:6" x14ac:dyDescent="0.2">
      <c r="A1138" t="s">
        <v>143</v>
      </c>
      <c r="B1138" t="s">
        <v>179</v>
      </c>
      <c r="C1138">
        <v>1992</v>
      </c>
      <c r="D1138">
        <v>2</v>
      </c>
      <c r="E1138">
        <v>1</v>
      </c>
      <c r="F1138">
        <v>16.8795</v>
      </c>
    </row>
    <row r="1139" spans="1:6" x14ac:dyDescent="0.2">
      <c r="A1139" t="s">
        <v>143</v>
      </c>
      <c r="B1139" t="s">
        <v>179</v>
      </c>
      <c r="C1139">
        <v>1992</v>
      </c>
      <c r="D1139">
        <v>2</v>
      </c>
      <c r="E1139">
        <v>2</v>
      </c>
      <c r="F1139">
        <v>14.895099999999999</v>
      </c>
    </row>
    <row r="1140" spans="1:6" x14ac:dyDescent="0.2">
      <c r="A1140" t="s">
        <v>143</v>
      </c>
      <c r="B1140" t="s">
        <v>179</v>
      </c>
      <c r="C1140">
        <v>1992</v>
      </c>
      <c r="D1140">
        <v>2</v>
      </c>
      <c r="E1140">
        <v>3</v>
      </c>
      <c r="F1140">
        <v>24.272600000000001</v>
      </c>
    </row>
    <row r="1141" spans="1:6" x14ac:dyDescent="0.2">
      <c r="A1141" t="s">
        <v>143</v>
      </c>
      <c r="B1141" t="s">
        <v>179</v>
      </c>
      <c r="C1141">
        <v>1992</v>
      </c>
      <c r="D1141">
        <v>2</v>
      </c>
      <c r="E1141">
        <v>4</v>
      </c>
      <c r="F1141">
        <v>35.392499999999998</v>
      </c>
    </row>
    <row r="1142" spans="1:6" x14ac:dyDescent="0.2">
      <c r="A1142" t="s">
        <v>143</v>
      </c>
      <c r="B1142" t="s">
        <v>179</v>
      </c>
      <c r="C1142">
        <v>1992</v>
      </c>
      <c r="D1142">
        <v>2</v>
      </c>
      <c r="E1142">
        <v>5</v>
      </c>
      <c r="F1142">
        <v>33.7348</v>
      </c>
    </row>
    <row r="1143" spans="1:6" x14ac:dyDescent="0.2">
      <c r="A1143" t="s">
        <v>143</v>
      </c>
      <c r="B1143" t="s">
        <v>179</v>
      </c>
      <c r="C1143">
        <v>1992</v>
      </c>
      <c r="D1143">
        <v>2</v>
      </c>
      <c r="E1143">
        <v>6</v>
      </c>
      <c r="F1143">
        <v>43.100200000000001</v>
      </c>
    </row>
    <row r="1144" spans="1:6" x14ac:dyDescent="0.2">
      <c r="A1144" t="s">
        <v>143</v>
      </c>
      <c r="B1144" t="s">
        <v>179</v>
      </c>
      <c r="C1144">
        <v>1992</v>
      </c>
      <c r="D1144">
        <v>2</v>
      </c>
      <c r="E1144">
        <v>7</v>
      </c>
      <c r="F1144">
        <v>34.545499999999997</v>
      </c>
    </row>
    <row r="1145" spans="1:6" x14ac:dyDescent="0.2">
      <c r="A1145" t="s">
        <v>143</v>
      </c>
      <c r="B1145" t="s">
        <v>179</v>
      </c>
      <c r="C1145">
        <v>1992</v>
      </c>
      <c r="D1145">
        <v>2</v>
      </c>
      <c r="E1145">
        <v>8</v>
      </c>
      <c r="F1145">
        <v>41.018999999999998</v>
      </c>
    </row>
    <row r="1146" spans="1:6" x14ac:dyDescent="0.2">
      <c r="A1146" t="s">
        <v>143</v>
      </c>
      <c r="B1146" t="s">
        <v>179</v>
      </c>
      <c r="C1146">
        <v>1992</v>
      </c>
      <c r="D1146">
        <v>2</v>
      </c>
      <c r="E1146">
        <v>9</v>
      </c>
      <c r="F1146">
        <v>41.575600000000001</v>
      </c>
    </row>
    <row r="1147" spans="1:6" x14ac:dyDescent="0.2">
      <c r="A1147" t="s">
        <v>143</v>
      </c>
      <c r="B1147" t="s">
        <v>179</v>
      </c>
      <c r="C1147">
        <v>1992</v>
      </c>
      <c r="D1147">
        <v>2</v>
      </c>
      <c r="E1147">
        <v>10</v>
      </c>
      <c r="F1147">
        <v>38.744199999999999</v>
      </c>
    </row>
    <row r="1148" spans="1:6" x14ac:dyDescent="0.2">
      <c r="A1148" t="s">
        <v>143</v>
      </c>
      <c r="B1148" t="s">
        <v>179</v>
      </c>
      <c r="C1148">
        <v>1992</v>
      </c>
      <c r="D1148">
        <v>2</v>
      </c>
      <c r="E1148">
        <v>11</v>
      </c>
      <c r="F1148">
        <v>37.6068</v>
      </c>
    </row>
    <row r="1149" spans="1:6" x14ac:dyDescent="0.2">
      <c r="A1149" t="s">
        <v>143</v>
      </c>
      <c r="B1149" t="s">
        <v>179</v>
      </c>
      <c r="C1149">
        <v>1992</v>
      </c>
      <c r="D1149">
        <v>2</v>
      </c>
      <c r="E1149">
        <v>12</v>
      </c>
      <c r="F1149">
        <v>45.157200000000003</v>
      </c>
    </row>
    <row r="1150" spans="1:6" x14ac:dyDescent="0.2">
      <c r="A1150" t="s">
        <v>143</v>
      </c>
      <c r="B1150" t="s">
        <v>179</v>
      </c>
      <c r="C1150">
        <v>1992</v>
      </c>
      <c r="D1150">
        <v>2</v>
      </c>
      <c r="E1150">
        <v>13</v>
      </c>
      <c r="F1150">
        <v>38.913600000000002</v>
      </c>
    </row>
    <row r="1151" spans="1:6" x14ac:dyDescent="0.2">
      <c r="A1151" t="s">
        <v>143</v>
      </c>
      <c r="B1151" t="s">
        <v>179</v>
      </c>
      <c r="C1151">
        <v>1992</v>
      </c>
      <c r="D1151">
        <v>2</v>
      </c>
      <c r="E1151">
        <v>14</v>
      </c>
      <c r="F1151">
        <v>43.463200000000001</v>
      </c>
    </row>
    <row r="1152" spans="1:6" x14ac:dyDescent="0.2">
      <c r="A1152" t="s">
        <v>143</v>
      </c>
      <c r="B1152" t="s">
        <v>179</v>
      </c>
      <c r="C1152">
        <v>1992</v>
      </c>
      <c r="D1152">
        <v>3</v>
      </c>
      <c r="E1152">
        <v>1</v>
      </c>
      <c r="F1152">
        <v>24.393599999999999</v>
      </c>
    </row>
    <row r="1153" spans="1:6" x14ac:dyDescent="0.2">
      <c r="A1153" t="s">
        <v>143</v>
      </c>
      <c r="B1153" t="s">
        <v>179</v>
      </c>
      <c r="C1153">
        <v>1992</v>
      </c>
      <c r="D1153">
        <v>3</v>
      </c>
      <c r="E1153">
        <v>2</v>
      </c>
      <c r="F1153">
        <v>14.6652</v>
      </c>
    </row>
    <row r="1154" spans="1:6" x14ac:dyDescent="0.2">
      <c r="A1154" t="s">
        <v>143</v>
      </c>
      <c r="B1154" t="s">
        <v>179</v>
      </c>
      <c r="C1154">
        <v>1992</v>
      </c>
      <c r="D1154">
        <v>3</v>
      </c>
      <c r="E1154">
        <v>3</v>
      </c>
      <c r="F1154">
        <v>30.165299999999998</v>
      </c>
    </row>
    <row r="1155" spans="1:6" x14ac:dyDescent="0.2">
      <c r="A1155" t="s">
        <v>143</v>
      </c>
      <c r="B1155" t="s">
        <v>179</v>
      </c>
      <c r="C1155">
        <v>1992</v>
      </c>
      <c r="D1155">
        <v>3</v>
      </c>
      <c r="E1155">
        <v>4</v>
      </c>
      <c r="F1155">
        <v>37.703600000000002</v>
      </c>
    </row>
    <row r="1156" spans="1:6" x14ac:dyDescent="0.2">
      <c r="A1156" t="s">
        <v>143</v>
      </c>
      <c r="B1156" t="s">
        <v>179</v>
      </c>
      <c r="C1156">
        <v>1992</v>
      </c>
      <c r="D1156">
        <v>3</v>
      </c>
      <c r="E1156">
        <v>5</v>
      </c>
      <c r="F1156">
        <v>38.453800000000001</v>
      </c>
    </row>
    <row r="1157" spans="1:6" x14ac:dyDescent="0.2">
      <c r="A1157" t="s">
        <v>143</v>
      </c>
      <c r="B1157" t="s">
        <v>179</v>
      </c>
      <c r="C1157">
        <v>1992</v>
      </c>
      <c r="D1157">
        <v>3</v>
      </c>
      <c r="E1157">
        <v>6</v>
      </c>
      <c r="F1157">
        <v>43.995600000000003</v>
      </c>
    </row>
    <row r="1158" spans="1:6" x14ac:dyDescent="0.2">
      <c r="A1158" t="s">
        <v>143</v>
      </c>
      <c r="B1158" t="s">
        <v>179</v>
      </c>
      <c r="C1158">
        <v>1992</v>
      </c>
      <c r="D1158">
        <v>3</v>
      </c>
      <c r="E1158">
        <v>7</v>
      </c>
      <c r="F1158">
        <v>41.14</v>
      </c>
    </row>
    <row r="1159" spans="1:6" x14ac:dyDescent="0.2">
      <c r="A1159" t="s">
        <v>143</v>
      </c>
      <c r="B1159" t="s">
        <v>179</v>
      </c>
      <c r="C1159">
        <v>1992</v>
      </c>
      <c r="D1159">
        <v>3</v>
      </c>
      <c r="E1159">
        <v>8</v>
      </c>
      <c r="F1159">
        <v>40.365600000000001</v>
      </c>
    </row>
    <row r="1160" spans="1:6" x14ac:dyDescent="0.2">
      <c r="A1160" t="s">
        <v>143</v>
      </c>
      <c r="B1160" t="s">
        <v>179</v>
      </c>
      <c r="C1160">
        <v>1992</v>
      </c>
      <c r="D1160">
        <v>3</v>
      </c>
      <c r="E1160">
        <v>9</v>
      </c>
      <c r="F1160">
        <v>35.997500000000002</v>
      </c>
    </row>
    <row r="1161" spans="1:6" x14ac:dyDescent="0.2">
      <c r="A1161" t="s">
        <v>143</v>
      </c>
      <c r="B1161" t="s">
        <v>179</v>
      </c>
      <c r="C1161">
        <v>1992</v>
      </c>
      <c r="D1161">
        <v>3</v>
      </c>
      <c r="E1161">
        <v>10</v>
      </c>
      <c r="F1161">
        <v>40.171999999999997</v>
      </c>
    </row>
    <row r="1162" spans="1:6" x14ac:dyDescent="0.2">
      <c r="A1162" t="s">
        <v>143</v>
      </c>
      <c r="B1162" t="s">
        <v>179</v>
      </c>
      <c r="C1162">
        <v>1992</v>
      </c>
      <c r="D1162">
        <v>3</v>
      </c>
      <c r="E1162">
        <v>11</v>
      </c>
      <c r="F1162">
        <v>43.124400000000001</v>
      </c>
    </row>
    <row r="1163" spans="1:6" x14ac:dyDescent="0.2">
      <c r="A1163" t="s">
        <v>143</v>
      </c>
      <c r="B1163" t="s">
        <v>179</v>
      </c>
      <c r="C1163">
        <v>1992</v>
      </c>
      <c r="D1163">
        <v>3</v>
      </c>
      <c r="E1163">
        <v>12</v>
      </c>
      <c r="F1163">
        <v>36.905000000000001</v>
      </c>
    </row>
    <row r="1164" spans="1:6" x14ac:dyDescent="0.2">
      <c r="A1164" t="s">
        <v>143</v>
      </c>
      <c r="B1164" t="s">
        <v>179</v>
      </c>
      <c r="C1164">
        <v>1992</v>
      </c>
      <c r="D1164">
        <v>3</v>
      </c>
      <c r="E1164">
        <v>13</v>
      </c>
      <c r="F1164">
        <v>34.9206</v>
      </c>
    </row>
    <row r="1165" spans="1:6" x14ac:dyDescent="0.2">
      <c r="A1165" t="s">
        <v>143</v>
      </c>
      <c r="B1165" t="s">
        <v>179</v>
      </c>
      <c r="C1165">
        <v>1992</v>
      </c>
      <c r="D1165">
        <v>3</v>
      </c>
      <c r="E1165">
        <v>14</v>
      </c>
      <c r="F1165">
        <v>39.325000000000003</v>
      </c>
    </row>
    <row r="1166" spans="1:6" x14ac:dyDescent="0.2">
      <c r="A1166" t="s">
        <v>143</v>
      </c>
      <c r="B1166" t="s">
        <v>179</v>
      </c>
      <c r="C1166">
        <v>1992</v>
      </c>
      <c r="D1166">
        <v>4</v>
      </c>
      <c r="E1166">
        <v>1</v>
      </c>
      <c r="F1166">
        <v>22.203499999999998</v>
      </c>
    </row>
    <row r="1167" spans="1:6" x14ac:dyDescent="0.2">
      <c r="A1167" t="s">
        <v>143</v>
      </c>
      <c r="B1167" t="s">
        <v>179</v>
      </c>
      <c r="C1167">
        <v>1992</v>
      </c>
      <c r="D1167">
        <v>4</v>
      </c>
      <c r="E1167">
        <v>2</v>
      </c>
      <c r="F1167">
        <v>19.117999999999999</v>
      </c>
    </row>
    <row r="1168" spans="1:6" x14ac:dyDescent="0.2">
      <c r="A1168" t="s">
        <v>143</v>
      </c>
      <c r="B1168" t="s">
        <v>179</v>
      </c>
      <c r="C1168">
        <v>1992</v>
      </c>
      <c r="D1168">
        <v>4</v>
      </c>
      <c r="E1168">
        <v>3</v>
      </c>
      <c r="F1168">
        <v>33.274999999999999</v>
      </c>
    </row>
    <row r="1169" spans="1:6" x14ac:dyDescent="0.2">
      <c r="A1169" t="s">
        <v>143</v>
      </c>
      <c r="B1169" t="s">
        <v>179</v>
      </c>
      <c r="C1169">
        <v>1992</v>
      </c>
      <c r="D1169">
        <v>4</v>
      </c>
      <c r="E1169">
        <v>4</v>
      </c>
      <c r="F1169">
        <v>36.4452</v>
      </c>
    </row>
    <row r="1170" spans="1:6" x14ac:dyDescent="0.2">
      <c r="A1170" t="s">
        <v>143</v>
      </c>
      <c r="B1170" t="s">
        <v>179</v>
      </c>
      <c r="C1170">
        <v>1992</v>
      </c>
      <c r="D1170">
        <v>4</v>
      </c>
      <c r="E1170">
        <v>5</v>
      </c>
      <c r="F1170">
        <v>42.446800000000003</v>
      </c>
    </row>
    <row r="1171" spans="1:6" x14ac:dyDescent="0.2">
      <c r="A1171" t="s">
        <v>143</v>
      </c>
      <c r="B1171" t="s">
        <v>179</v>
      </c>
      <c r="C1171">
        <v>1992</v>
      </c>
      <c r="D1171">
        <v>4</v>
      </c>
      <c r="E1171">
        <v>6</v>
      </c>
      <c r="F1171">
        <v>41.381999999999998</v>
      </c>
    </row>
    <row r="1172" spans="1:6" x14ac:dyDescent="0.2">
      <c r="A1172" t="s">
        <v>143</v>
      </c>
      <c r="B1172" t="s">
        <v>179</v>
      </c>
      <c r="C1172">
        <v>1992</v>
      </c>
      <c r="D1172">
        <v>4</v>
      </c>
      <c r="E1172">
        <v>7</v>
      </c>
      <c r="F1172">
        <v>37.897199999999998</v>
      </c>
    </row>
    <row r="1173" spans="1:6" x14ac:dyDescent="0.2">
      <c r="A1173" t="s">
        <v>143</v>
      </c>
      <c r="B1173" t="s">
        <v>179</v>
      </c>
      <c r="C1173">
        <v>1992</v>
      </c>
      <c r="D1173">
        <v>4</v>
      </c>
      <c r="E1173">
        <v>8</v>
      </c>
      <c r="F1173">
        <v>43.269599999999997</v>
      </c>
    </row>
    <row r="1174" spans="1:6" x14ac:dyDescent="0.2">
      <c r="A1174" t="s">
        <v>143</v>
      </c>
      <c r="B1174" t="s">
        <v>179</v>
      </c>
      <c r="C1174">
        <v>1992</v>
      </c>
      <c r="D1174">
        <v>4</v>
      </c>
      <c r="E1174">
        <v>9</v>
      </c>
      <c r="F1174">
        <v>41.793399999999998</v>
      </c>
    </row>
    <row r="1175" spans="1:6" x14ac:dyDescent="0.2">
      <c r="A1175" t="s">
        <v>143</v>
      </c>
      <c r="B1175" t="s">
        <v>179</v>
      </c>
      <c r="C1175">
        <v>1992</v>
      </c>
      <c r="D1175">
        <v>4</v>
      </c>
      <c r="E1175">
        <v>10</v>
      </c>
      <c r="F1175">
        <v>34.787500000000001</v>
      </c>
    </row>
    <row r="1176" spans="1:6" x14ac:dyDescent="0.2">
      <c r="A1176" t="s">
        <v>143</v>
      </c>
      <c r="B1176" t="s">
        <v>179</v>
      </c>
      <c r="C1176">
        <v>1992</v>
      </c>
      <c r="D1176">
        <v>4</v>
      </c>
      <c r="E1176">
        <v>11</v>
      </c>
      <c r="F1176">
        <v>39.204000000000001</v>
      </c>
    </row>
    <row r="1177" spans="1:6" x14ac:dyDescent="0.2">
      <c r="A1177" t="s">
        <v>143</v>
      </c>
      <c r="B1177" t="s">
        <v>179</v>
      </c>
      <c r="C1177">
        <v>1992</v>
      </c>
      <c r="D1177">
        <v>4</v>
      </c>
      <c r="E1177">
        <v>12</v>
      </c>
      <c r="F1177">
        <v>40.171999999999997</v>
      </c>
    </row>
    <row r="1178" spans="1:6" x14ac:dyDescent="0.2">
      <c r="A1178" t="s">
        <v>143</v>
      </c>
      <c r="B1178" t="s">
        <v>179</v>
      </c>
      <c r="C1178">
        <v>1992</v>
      </c>
      <c r="D1178">
        <v>4</v>
      </c>
      <c r="E1178">
        <v>13</v>
      </c>
      <c r="F1178">
        <v>35.646599999999999</v>
      </c>
    </row>
    <row r="1179" spans="1:6" x14ac:dyDescent="0.2">
      <c r="A1179" t="s">
        <v>143</v>
      </c>
      <c r="B1179" t="s">
        <v>179</v>
      </c>
      <c r="C1179">
        <v>1992</v>
      </c>
      <c r="D1179">
        <v>4</v>
      </c>
      <c r="E1179">
        <v>14</v>
      </c>
      <c r="F1179">
        <v>46.1736</v>
      </c>
    </row>
    <row r="1180" spans="1:6" x14ac:dyDescent="0.2">
      <c r="A1180" t="s">
        <v>143</v>
      </c>
      <c r="B1180" t="s">
        <v>126</v>
      </c>
      <c r="C1180">
        <v>1993</v>
      </c>
      <c r="D1180">
        <v>1</v>
      </c>
      <c r="E1180">
        <v>1</v>
      </c>
      <c r="F1180">
        <v>18.004799999999999</v>
      </c>
    </row>
    <row r="1181" spans="1:6" x14ac:dyDescent="0.2">
      <c r="A1181" t="s">
        <v>143</v>
      </c>
      <c r="B1181" t="s">
        <v>126</v>
      </c>
      <c r="C1181">
        <v>1993</v>
      </c>
      <c r="D1181" s="34">
        <v>1</v>
      </c>
      <c r="E1181" s="34">
        <v>2</v>
      </c>
      <c r="F1181">
        <v>14.4474</v>
      </c>
    </row>
    <row r="1182" spans="1:6" x14ac:dyDescent="0.2">
      <c r="A1182" t="s">
        <v>143</v>
      </c>
      <c r="B1182" t="s">
        <v>126</v>
      </c>
      <c r="C1182">
        <v>1993</v>
      </c>
      <c r="D1182" s="34">
        <v>1</v>
      </c>
      <c r="E1182" s="34">
        <v>3</v>
      </c>
      <c r="F1182">
        <v>18.960699999999999</v>
      </c>
    </row>
    <row r="1183" spans="1:6" x14ac:dyDescent="0.2">
      <c r="A1183" t="s">
        <v>143</v>
      </c>
      <c r="B1183" t="s">
        <v>126</v>
      </c>
      <c r="C1183">
        <v>1993</v>
      </c>
      <c r="D1183" s="34">
        <v>1</v>
      </c>
      <c r="E1183" s="34">
        <v>4</v>
      </c>
      <c r="F1183">
        <v>23.8612</v>
      </c>
    </row>
    <row r="1184" spans="1:6" x14ac:dyDescent="0.2">
      <c r="A1184" t="s">
        <v>143</v>
      </c>
      <c r="B1184" t="s">
        <v>126</v>
      </c>
      <c r="C1184">
        <v>1993</v>
      </c>
      <c r="D1184" s="34">
        <v>1</v>
      </c>
      <c r="E1184" s="34">
        <v>5</v>
      </c>
      <c r="F1184">
        <v>35.380400000000002</v>
      </c>
    </row>
    <row r="1185" spans="1:6" x14ac:dyDescent="0.2">
      <c r="A1185" t="s">
        <v>143</v>
      </c>
      <c r="B1185" t="s">
        <v>126</v>
      </c>
      <c r="C1185">
        <v>1993</v>
      </c>
      <c r="D1185" s="34">
        <v>1</v>
      </c>
      <c r="E1185" s="34">
        <v>6</v>
      </c>
      <c r="F1185">
        <v>35.223100000000002</v>
      </c>
    </row>
    <row r="1186" spans="1:6" x14ac:dyDescent="0.2">
      <c r="A1186" t="s">
        <v>143</v>
      </c>
      <c r="B1186" t="s">
        <v>126</v>
      </c>
      <c r="C1186">
        <v>1993</v>
      </c>
      <c r="D1186" s="34">
        <v>1</v>
      </c>
      <c r="E1186" s="34">
        <v>7</v>
      </c>
      <c r="F1186">
        <v>36.8566</v>
      </c>
    </row>
    <row r="1187" spans="1:6" x14ac:dyDescent="0.2">
      <c r="A1187" t="s">
        <v>143</v>
      </c>
      <c r="B1187" t="s">
        <v>126</v>
      </c>
      <c r="C1187">
        <v>1993</v>
      </c>
      <c r="D1187">
        <v>1</v>
      </c>
      <c r="E1187">
        <v>8</v>
      </c>
      <c r="F1187">
        <v>34.8964</v>
      </c>
    </row>
    <row r="1188" spans="1:6" x14ac:dyDescent="0.2">
      <c r="A1188" t="s">
        <v>143</v>
      </c>
      <c r="B1188" t="s">
        <v>126</v>
      </c>
      <c r="C1188">
        <v>1993</v>
      </c>
      <c r="D1188">
        <v>1</v>
      </c>
      <c r="E1188">
        <v>9</v>
      </c>
      <c r="F1188">
        <v>33.045099999999998</v>
      </c>
    </row>
    <row r="1189" spans="1:6" x14ac:dyDescent="0.2">
      <c r="A1189" t="s">
        <v>143</v>
      </c>
      <c r="B1189" t="s">
        <v>126</v>
      </c>
      <c r="C1189">
        <v>1993</v>
      </c>
      <c r="D1189">
        <v>1</v>
      </c>
      <c r="E1189">
        <v>10</v>
      </c>
      <c r="F1189">
        <v>32.113399999999999</v>
      </c>
    </row>
    <row r="1190" spans="1:6" x14ac:dyDescent="0.2">
      <c r="A1190" t="s">
        <v>143</v>
      </c>
      <c r="B1190" t="s">
        <v>126</v>
      </c>
      <c r="C1190">
        <v>1993</v>
      </c>
      <c r="D1190">
        <v>1</v>
      </c>
      <c r="E1190">
        <v>11</v>
      </c>
      <c r="F1190">
        <v>35.041600000000003</v>
      </c>
    </row>
    <row r="1191" spans="1:6" x14ac:dyDescent="0.2">
      <c r="A1191" t="s">
        <v>143</v>
      </c>
      <c r="B1191" t="s">
        <v>126</v>
      </c>
      <c r="C1191">
        <v>1993</v>
      </c>
      <c r="D1191">
        <v>1</v>
      </c>
      <c r="E1191">
        <v>12</v>
      </c>
      <c r="F1191">
        <v>38.574800000000003</v>
      </c>
    </row>
    <row r="1192" spans="1:6" x14ac:dyDescent="0.2">
      <c r="A1192" t="s">
        <v>143</v>
      </c>
      <c r="B1192" t="s">
        <v>126</v>
      </c>
      <c r="C1192">
        <v>1993</v>
      </c>
      <c r="D1192">
        <v>1</v>
      </c>
      <c r="E1192">
        <v>13</v>
      </c>
      <c r="F1192">
        <v>36.4452</v>
      </c>
    </row>
    <row r="1193" spans="1:6" x14ac:dyDescent="0.2">
      <c r="A1193" t="s">
        <v>143</v>
      </c>
      <c r="B1193" t="s">
        <v>126</v>
      </c>
      <c r="C1193">
        <v>1993</v>
      </c>
      <c r="D1193">
        <v>1</v>
      </c>
      <c r="E1193">
        <v>14</v>
      </c>
      <c r="F1193">
        <v>29.753900000000002</v>
      </c>
    </row>
    <row r="1194" spans="1:6" x14ac:dyDescent="0.2">
      <c r="A1194" t="s">
        <v>143</v>
      </c>
      <c r="B1194" t="s">
        <v>126</v>
      </c>
      <c r="C1194">
        <v>1993</v>
      </c>
      <c r="D1194">
        <v>2</v>
      </c>
      <c r="E1194">
        <v>1</v>
      </c>
      <c r="F1194">
        <v>14.036</v>
      </c>
    </row>
    <row r="1195" spans="1:6" x14ac:dyDescent="0.2">
      <c r="A1195" t="s">
        <v>143</v>
      </c>
      <c r="B1195" t="s">
        <v>126</v>
      </c>
      <c r="C1195">
        <v>1993</v>
      </c>
      <c r="D1195" s="34">
        <v>2</v>
      </c>
      <c r="E1195" s="34">
        <v>2</v>
      </c>
      <c r="F1195">
        <v>15.282299999999999</v>
      </c>
    </row>
    <row r="1196" spans="1:6" x14ac:dyDescent="0.2">
      <c r="A1196" t="s">
        <v>143</v>
      </c>
      <c r="B1196" t="s">
        <v>126</v>
      </c>
      <c r="C1196">
        <v>1993</v>
      </c>
      <c r="D1196" s="34">
        <v>2</v>
      </c>
      <c r="E1196" s="34">
        <v>3</v>
      </c>
      <c r="F1196">
        <v>17.799099999999999</v>
      </c>
    </row>
    <row r="1197" spans="1:6" x14ac:dyDescent="0.2">
      <c r="A1197" t="s">
        <v>143</v>
      </c>
      <c r="B1197" t="s">
        <v>126</v>
      </c>
      <c r="C1197">
        <v>1993</v>
      </c>
      <c r="D1197" s="34">
        <v>2</v>
      </c>
      <c r="E1197" s="34">
        <v>4</v>
      </c>
      <c r="F1197">
        <v>30.867100000000001</v>
      </c>
    </row>
    <row r="1198" spans="1:6" x14ac:dyDescent="0.2">
      <c r="A1198" t="s">
        <v>143</v>
      </c>
      <c r="B1198" t="s">
        <v>126</v>
      </c>
      <c r="C1198">
        <v>1993</v>
      </c>
      <c r="D1198" s="34">
        <v>2</v>
      </c>
      <c r="E1198" s="34">
        <v>5</v>
      </c>
      <c r="F1198">
        <v>29.4877</v>
      </c>
    </row>
    <row r="1199" spans="1:6" x14ac:dyDescent="0.2">
      <c r="A1199" t="s">
        <v>143</v>
      </c>
      <c r="B1199" t="s">
        <v>126</v>
      </c>
      <c r="C1199">
        <v>1993</v>
      </c>
      <c r="D1199" s="34">
        <v>2</v>
      </c>
      <c r="E1199" s="34">
        <v>6</v>
      </c>
      <c r="F1199">
        <v>49.029200000000003</v>
      </c>
    </row>
    <row r="1200" spans="1:6" x14ac:dyDescent="0.2">
      <c r="A1200" t="s">
        <v>143</v>
      </c>
      <c r="B1200" t="s">
        <v>126</v>
      </c>
      <c r="C1200">
        <v>1993</v>
      </c>
      <c r="D1200" s="34">
        <v>2</v>
      </c>
      <c r="E1200" s="34">
        <v>7</v>
      </c>
      <c r="F1200">
        <v>33.904200000000003</v>
      </c>
    </row>
    <row r="1201" spans="1:6" x14ac:dyDescent="0.2">
      <c r="A1201" t="s">
        <v>143</v>
      </c>
      <c r="B1201" t="s">
        <v>126</v>
      </c>
      <c r="C1201">
        <v>1993</v>
      </c>
      <c r="D1201">
        <v>2</v>
      </c>
      <c r="E1201">
        <v>8</v>
      </c>
      <c r="F1201">
        <v>38.163400000000003</v>
      </c>
    </row>
    <row r="1202" spans="1:6" x14ac:dyDescent="0.2">
      <c r="A1202" t="s">
        <v>143</v>
      </c>
      <c r="B1202" t="s">
        <v>126</v>
      </c>
      <c r="C1202">
        <v>1993</v>
      </c>
      <c r="D1202">
        <v>2</v>
      </c>
      <c r="E1202">
        <v>9</v>
      </c>
      <c r="F1202">
        <v>40.898000000000003</v>
      </c>
    </row>
    <row r="1203" spans="1:6" x14ac:dyDescent="0.2">
      <c r="A1203" t="s">
        <v>143</v>
      </c>
      <c r="B1203" t="s">
        <v>126</v>
      </c>
      <c r="C1203">
        <v>1993</v>
      </c>
      <c r="D1203">
        <v>2</v>
      </c>
      <c r="E1203">
        <v>10</v>
      </c>
      <c r="F1203">
        <v>34.097799999999999</v>
      </c>
    </row>
    <row r="1204" spans="1:6" x14ac:dyDescent="0.2">
      <c r="A1204" t="s">
        <v>143</v>
      </c>
      <c r="B1204" t="s">
        <v>126</v>
      </c>
      <c r="C1204">
        <v>1993</v>
      </c>
      <c r="D1204">
        <v>2</v>
      </c>
      <c r="E1204">
        <v>11</v>
      </c>
      <c r="F1204">
        <v>32.609499999999997</v>
      </c>
    </row>
    <row r="1205" spans="1:6" x14ac:dyDescent="0.2">
      <c r="A1205" t="s">
        <v>143</v>
      </c>
      <c r="B1205" t="s">
        <v>126</v>
      </c>
      <c r="C1205">
        <v>1993</v>
      </c>
      <c r="D1205">
        <v>2</v>
      </c>
      <c r="E1205">
        <v>12</v>
      </c>
      <c r="F1205">
        <v>38.889400000000002</v>
      </c>
    </row>
    <row r="1206" spans="1:6" x14ac:dyDescent="0.2">
      <c r="A1206" t="s">
        <v>143</v>
      </c>
      <c r="B1206" t="s">
        <v>126</v>
      </c>
      <c r="C1206">
        <v>1993</v>
      </c>
      <c r="D1206">
        <v>2</v>
      </c>
      <c r="E1206">
        <v>13</v>
      </c>
      <c r="F1206">
        <v>33.396000000000001</v>
      </c>
    </row>
    <row r="1207" spans="1:6" x14ac:dyDescent="0.2">
      <c r="A1207" t="s">
        <v>143</v>
      </c>
      <c r="B1207" t="s">
        <v>126</v>
      </c>
      <c r="C1207">
        <v>1993</v>
      </c>
      <c r="D1207">
        <v>2</v>
      </c>
      <c r="E1207">
        <v>14</v>
      </c>
      <c r="F1207">
        <v>43.076000000000001</v>
      </c>
    </row>
    <row r="1208" spans="1:6" x14ac:dyDescent="0.2">
      <c r="A1208" t="s">
        <v>143</v>
      </c>
      <c r="B1208" t="s">
        <v>126</v>
      </c>
      <c r="C1208">
        <v>1993</v>
      </c>
      <c r="D1208">
        <v>3</v>
      </c>
      <c r="E1208">
        <v>1</v>
      </c>
      <c r="F1208">
        <v>24.562999999999999</v>
      </c>
    </row>
    <row r="1209" spans="1:6" x14ac:dyDescent="0.2">
      <c r="A1209" t="s">
        <v>143</v>
      </c>
      <c r="B1209" t="s">
        <v>126</v>
      </c>
      <c r="C1209">
        <v>1993</v>
      </c>
      <c r="D1209" s="34">
        <v>3</v>
      </c>
      <c r="E1209" s="34">
        <v>2</v>
      </c>
      <c r="F1209">
        <v>17.327200000000001</v>
      </c>
    </row>
    <row r="1210" spans="1:6" x14ac:dyDescent="0.2">
      <c r="A1210" t="s">
        <v>143</v>
      </c>
      <c r="B1210" t="s">
        <v>126</v>
      </c>
      <c r="C1210">
        <v>1993</v>
      </c>
      <c r="D1210" s="34">
        <v>3</v>
      </c>
      <c r="E1210" s="34">
        <v>3</v>
      </c>
      <c r="F1210">
        <v>28.616499999999998</v>
      </c>
    </row>
    <row r="1211" spans="1:6" x14ac:dyDescent="0.2">
      <c r="A1211" t="s">
        <v>143</v>
      </c>
      <c r="B1211" t="s">
        <v>126</v>
      </c>
      <c r="C1211">
        <v>1993</v>
      </c>
      <c r="D1211" s="34">
        <v>3</v>
      </c>
      <c r="E1211" s="34">
        <v>4</v>
      </c>
      <c r="F1211">
        <v>34.7149</v>
      </c>
    </row>
    <row r="1212" spans="1:6" x14ac:dyDescent="0.2">
      <c r="A1212" t="s">
        <v>143</v>
      </c>
      <c r="B1212" t="s">
        <v>126</v>
      </c>
      <c r="C1212">
        <v>1993</v>
      </c>
      <c r="D1212" s="34">
        <v>3</v>
      </c>
      <c r="E1212" s="34">
        <v>5</v>
      </c>
      <c r="F1212">
        <v>37.461599999999997</v>
      </c>
    </row>
    <row r="1213" spans="1:6" x14ac:dyDescent="0.2">
      <c r="A1213" t="s">
        <v>143</v>
      </c>
      <c r="B1213" t="s">
        <v>126</v>
      </c>
      <c r="C1213">
        <v>1993</v>
      </c>
      <c r="D1213" s="34">
        <v>3</v>
      </c>
      <c r="E1213" s="34">
        <v>6</v>
      </c>
      <c r="F1213">
        <v>43.511600000000001</v>
      </c>
    </row>
    <row r="1214" spans="1:6" x14ac:dyDescent="0.2">
      <c r="A1214" t="s">
        <v>143</v>
      </c>
      <c r="B1214" t="s">
        <v>126</v>
      </c>
      <c r="C1214">
        <v>1993</v>
      </c>
      <c r="D1214" s="34">
        <v>3</v>
      </c>
      <c r="E1214" s="34">
        <v>7</v>
      </c>
      <c r="F1214">
        <v>35.816000000000003</v>
      </c>
    </row>
    <row r="1215" spans="1:6" x14ac:dyDescent="0.2">
      <c r="A1215" t="s">
        <v>143</v>
      </c>
      <c r="B1215" t="s">
        <v>126</v>
      </c>
      <c r="C1215">
        <v>1993</v>
      </c>
      <c r="D1215">
        <v>3</v>
      </c>
      <c r="E1215">
        <v>8</v>
      </c>
      <c r="F1215">
        <v>44.068199999999997</v>
      </c>
    </row>
    <row r="1216" spans="1:6" x14ac:dyDescent="0.2">
      <c r="A1216" t="s">
        <v>143</v>
      </c>
      <c r="B1216" t="s">
        <v>126</v>
      </c>
      <c r="C1216">
        <v>1993</v>
      </c>
      <c r="D1216">
        <v>3</v>
      </c>
      <c r="E1216">
        <v>9</v>
      </c>
      <c r="F1216">
        <v>33.843699999999998</v>
      </c>
    </row>
    <row r="1217" spans="1:6" x14ac:dyDescent="0.2">
      <c r="A1217" t="s">
        <v>143</v>
      </c>
      <c r="B1217" t="s">
        <v>126</v>
      </c>
      <c r="C1217">
        <v>1993</v>
      </c>
      <c r="D1217">
        <v>3</v>
      </c>
      <c r="E1217">
        <v>10</v>
      </c>
      <c r="F1217">
        <v>37.461599999999997</v>
      </c>
    </row>
    <row r="1218" spans="1:6" x14ac:dyDescent="0.2">
      <c r="A1218" t="s">
        <v>143</v>
      </c>
      <c r="B1218" t="s">
        <v>126</v>
      </c>
      <c r="C1218">
        <v>1993</v>
      </c>
      <c r="D1218">
        <v>3</v>
      </c>
      <c r="E1218">
        <v>11</v>
      </c>
      <c r="F1218">
        <v>36.045900000000003</v>
      </c>
    </row>
    <row r="1219" spans="1:6" x14ac:dyDescent="0.2">
      <c r="A1219" t="s">
        <v>143</v>
      </c>
      <c r="B1219" t="s">
        <v>126</v>
      </c>
      <c r="C1219">
        <v>1993</v>
      </c>
      <c r="D1219">
        <v>3</v>
      </c>
      <c r="E1219">
        <v>12</v>
      </c>
      <c r="F1219">
        <v>32.948300000000003</v>
      </c>
    </row>
    <row r="1220" spans="1:6" x14ac:dyDescent="0.2">
      <c r="A1220" t="s">
        <v>143</v>
      </c>
      <c r="B1220" t="s">
        <v>126</v>
      </c>
      <c r="C1220">
        <v>1993</v>
      </c>
      <c r="D1220">
        <v>3</v>
      </c>
      <c r="E1220">
        <v>13</v>
      </c>
      <c r="F1220">
        <v>38.308599999999998</v>
      </c>
    </row>
    <row r="1221" spans="1:6" x14ac:dyDescent="0.2">
      <c r="A1221" t="s">
        <v>143</v>
      </c>
      <c r="B1221" t="s">
        <v>126</v>
      </c>
      <c r="C1221">
        <v>1993</v>
      </c>
      <c r="D1221">
        <v>3</v>
      </c>
      <c r="E1221">
        <v>14</v>
      </c>
      <c r="F1221">
        <v>35.501399999999997</v>
      </c>
    </row>
    <row r="1222" spans="1:6" x14ac:dyDescent="0.2">
      <c r="A1222" t="s">
        <v>143</v>
      </c>
      <c r="B1222" t="s">
        <v>126</v>
      </c>
      <c r="C1222">
        <v>1993</v>
      </c>
      <c r="D1222">
        <v>4</v>
      </c>
      <c r="E1222">
        <v>1</v>
      </c>
      <c r="F1222">
        <v>20.884599999999999</v>
      </c>
    </row>
    <row r="1223" spans="1:6" x14ac:dyDescent="0.2">
      <c r="A1223" t="s">
        <v>143</v>
      </c>
      <c r="B1223" t="s">
        <v>126</v>
      </c>
      <c r="C1223">
        <v>1993</v>
      </c>
      <c r="D1223" s="34">
        <v>4</v>
      </c>
      <c r="E1223" s="34">
        <v>2</v>
      </c>
      <c r="F1223">
        <v>21.5501</v>
      </c>
    </row>
    <row r="1224" spans="1:6" x14ac:dyDescent="0.2">
      <c r="A1224" t="s">
        <v>143</v>
      </c>
      <c r="B1224" t="s">
        <v>126</v>
      </c>
      <c r="C1224">
        <v>1993</v>
      </c>
      <c r="D1224" s="34">
        <v>4</v>
      </c>
      <c r="E1224" s="34">
        <v>3</v>
      </c>
      <c r="F1224">
        <v>32.379600000000003</v>
      </c>
    </row>
    <row r="1225" spans="1:6" x14ac:dyDescent="0.2">
      <c r="A1225" t="s">
        <v>143</v>
      </c>
      <c r="B1225" t="s">
        <v>126</v>
      </c>
      <c r="C1225">
        <v>1993</v>
      </c>
      <c r="D1225" s="34">
        <v>4</v>
      </c>
      <c r="E1225" s="34">
        <v>4</v>
      </c>
      <c r="F1225">
        <v>37.001800000000003</v>
      </c>
    </row>
    <row r="1226" spans="1:6" x14ac:dyDescent="0.2">
      <c r="A1226" t="s">
        <v>143</v>
      </c>
      <c r="B1226" t="s">
        <v>126</v>
      </c>
      <c r="C1226">
        <v>1993</v>
      </c>
      <c r="D1226" s="34">
        <v>4</v>
      </c>
      <c r="E1226" s="34">
        <v>5</v>
      </c>
      <c r="F1226">
        <v>45.859000000000002</v>
      </c>
    </row>
    <row r="1227" spans="1:6" x14ac:dyDescent="0.2">
      <c r="A1227" t="s">
        <v>143</v>
      </c>
      <c r="B1227" t="s">
        <v>126</v>
      </c>
      <c r="C1227">
        <v>1993</v>
      </c>
      <c r="D1227" s="34">
        <v>4</v>
      </c>
      <c r="E1227" s="34">
        <v>6</v>
      </c>
      <c r="F1227">
        <v>46.343000000000004</v>
      </c>
    </row>
    <row r="1228" spans="1:6" x14ac:dyDescent="0.2">
      <c r="A1228" t="s">
        <v>143</v>
      </c>
      <c r="B1228" t="s">
        <v>126</v>
      </c>
      <c r="C1228">
        <v>1993</v>
      </c>
      <c r="D1228" s="34">
        <v>4</v>
      </c>
      <c r="E1228" s="34">
        <v>7</v>
      </c>
      <c r="F1228">
        <v>38.695799999999998</v>
      </c>
    </row>
    <row r="1229" spans="1:6" x14ac:dyDescent="0.2">
      <c r="A1229" t="s">
        <v>143</v>
      </c>
      <c r="B1229" t="s">
        <v>126</v>
      </c>
      <c r="C1229">
        <v>1993</v>
      </c>
      <c r="D1229">
        <v>4</v>
      </c>
      <c r="E1229">
        <v>8</v>
      </c>
      <c r="F1229">
        <v>38.235999999999997</v>
      </c>
    </row>
    <row r="1230" spans="1:6" x14ac:dyDescent="0.2">
      <c r="A1230" t="s">
        <v>143</v>
      </c>
      <c r="B1230" t="s">
        <v>126</v>
      </c>
      <c r="C1230">
        <v>1993</v>
      </c>
      <c r="D1230">
        <v>4</v>
      </c>
      <c r="E1230">
        <v>9</v>
      </c>
      <c r="F1230">
        <v>36.8324</v>
      </c>
    </row>
    <row r="1231" spans="1:6" x14ac:dyDescent="0.2">
      <c r="A1231" t="s">
        <v>143</v>
      </c>
      <c r="B1231" t="s">
        <v>126</v>
      </c>
      <c r="C1231">
        <v>1993</v>
      </c>
      <c r="D1231">
        <v>4</v>
      </c>
      <c r="E1231">
        <v>10</v>
      </c>
      <c r="F1231">
        <v>38.332799999999999</v>
      </c>
    </row>
    <row r="1232" spans="1:6" x14ac:dyDescent="0.2">
      <c r="A1232" t="s">
        <v>143</v>
      </c>
      <c r="B1232" t="s">
        <v>126</v>
      </c>
      <c r="C1232">
        <v>1993</v>
      </c>
      <c r="D1232">
        <v>4</v>
      </c>
      <c r="E1232">
        <v>11</v>
      </c>
      <c r="F1232">
        <v>32.161799999999999</v>
      </c>
    </row>
    <row r="1233" spans="1:6" x14ac:dyDescent="0.2">
      <c r="A1233" t="s">
        <v>143</v>
      </c>
      <c r="B1233" t="s">
        <v>126</v>
      </c>
      <c r="C1233">
        <v>1993</v>
      </c>
      <c r="D1233">
        <v>4</v>
      </c>
      <c r="E1233">
        <v>12</v>
      </c>
      <c r="F1233">
        <v>35.8765</v>
      </c>
    </row>
    <row r="1234" spans="1:6" x14ac:dyDescent="0.2">
      <c r="A1234" t="s">
        <v>143</v>
      </c>
      <c r="B1234" t="s">
        <v>126</v>
      </c>
      <c r="C1234">
        <v>1993</v>
      </c>
      <c r="D1234">
        <v>4</v>
      </c>
      <c r="E1234">
        <v>13</v>
      </c>
      <c r="F1234">
        <v>36.154800000000002</v>
      </c>
    </row>
    <row r="1235" spans="1:6" x14ac:dyDescent="0.2">
      <c r="A1235" t="s">
        <v>143</v>
      </c>
      <c r="B1235" t="s">
        <v>126</v>
      </c>
      <c r="C1235">
        <v>1993</v>
      </c>
      <c r="D1235">
        <v>4</v>
      </c>
      <c r="E1235">
        <v>14</v>
      </c>
      <c r="F1235">
        <v>40.002600000000001</v>
      </c>
    </row>
    <row r="1236" spans="1:6" x14ac:dyDescent="0.2">
      <c r="A1236" t="s">
        <v>143</v>
      </c>
      <c r="B1236" t="s">
        <v>126</v>
      </c>
      <c r="C1236">
        <v>1994</v>
      </c>
      <c r="D1236">
        <v>1</v>
      </c>
      <c r="E1236">
        <v>1</v>
      </c>
      <c r="F1236">
        <v>9.5469000000000008</v>
      </c>
    </row>
    <row r="1237" spans="1:6" x14ac:dyDescent="0.2">
      <c r="A1237" t="s">
        <v>143</v>
      </c>
      <c r="B1237" t="s">
        <v>126</v>
      </c>
      <c r="C1237">
        <v>1994</v>
      </c>
      <c r="D1237">
        <v>1</v>
      </c>
      <c r="E1237">
        <v>2</v>
      </c>
      <c r="F1237">
        <v>11.507099999999999</v>
      </c>
    </row>
    <row r="1238" spans="1:6" x14ac:dyDescent="0.2">
      <c r="A1238" t="s">
        <v>143</v>
      </c>
      <c r="B1238" t="s">
        <v>126</v>
      </c>
      <c r="C1238">
        <v>1994</v>
      </c>
      <c r="D1238">
        <v>1</v>
      </c>
      <c r="E1238">
        <v>3</v>
      </c>
      <c r="F1238">
        <v>13.515700000000001</v>
      </c>
    </row>
    <row r="1239" spans="1:6" x14ac:dyDescent="0.2">
      <c r="A1239" t="s">
        <v>143</v>
      </c>
      <c r="B1239" t="s">
        <v>126</v>
      </c>
      <c r="C1239">
        <v>1994</v>
      </c>
      <c r="D1239">
        <v>1</v>
      </c>
      <c r="E1239">
        <v>4</v>
      </c>
      <c r="F1239">
        <v>15.2944</v>
      </c>
    </row>
    <row r="1240" spans="1:6" x14ac:dyDescent="0.2">
      <c r="A1240" t="s">
        <v>143</v>
      </c>
      <c r="B1240" t="s">
        <v>126</v>
      </c>
      <c r="C1240">
        <v>1994</v>
      </c>
      <c r="D1240">
        <v>1</v>
      </c>
      <c r="E1240">
        <v>5</v>
      </c>
      <c r="F1240">
        <v>33.045099999999998</v>
      </c>
    </row>
    <row r="1241" spans="1:6" x14ac:dyDescent="0.2">
      <c r="A1241" t="s">
        <v>143</v>
      </c>
      <c r="B1241" t="s">
        <v>126</v>
      </c>
      <c r="C1241">
        <v>1994</v>
      </c>
      <c r="D1241">
        <v>1</v>
      </c>
      <c r="E1241">
        <v>6</v>
      </c>
      <c r="F1241">
        <v>26.051300000000001</v>
      </c>
    </row>
    <row r="1242" spans="1:6" x14ac:dyDescent="0.2">
      <c r="A1242" t="s">
        <v>143</v>
      </c>
      <c r="B1242" t="s">
        <v>126</v>
      </c>
      <c r="C1242">
        <v>1994</v>
      </c>
      <c r="D1242">
        <v>1</v>
      </c>
      <c r="E1242">
        <v>7</v>
      </c>
      <c r="F1242">
        <v>41.744999999999997</v>
      </c>
    </row>
    <row r="1243" spans="1:6" x14ac:dyDescent="0.2">
      <c r="A1243" t="s">
        <v>143</v>
      </c>
      <c r="B1243" t="s">
        <v>126</v>
      </c>
      <c r="C1243">
        <v>1994</v>
      </c>
      <c r="D1243">
        <v>1</v>
      </c>
      <c r="E1243">
        <v>8</v>
      </c>
      <c r="F1243">
        <v>34.3035</v>
      </c>
    </row>
    <row r="1244" spans="1:6" x14ac:dyDescent="0.2">
      <c r="A1244" t="s">
        <v>143</v>
      </c>
      <c r="B1244" t="s">
        <v>126</v>
      </c>
      <c r="C1244">
        <v>1994</v>
      </c>
      <c r="D1244">
        <v>1</v>
      </c>
      <c r="E1244">
        <v>9</v>
      </c>
      <c r="F1244">
        <v>29.0642</v>
      </c>
    </row>
    <row r="1245" spans="1:6" x14ac:dyDescent="0.2">
      <c r="A1245" t="s">
        <v>143</v>
      </c>
      <c r="B1245" t="s">
        <v>126</v>
      </c>
      <c r="C1245">
        <v>1994</v>
      </c>
      <c r="D1245">
        <v>1</v>
      </c>
      <c r="E1245">
        <v>10</v>
      </c>
      <c r="F1245">
        <v>29.427199999999999</v>
      </c>
    </row>
    <row r="1246" spans="1:6" x14ac:dyDescent="0.2">
      <c r="A1246" t="s">
        <v>143</v>
      </c>
      <c r="B1246" t="s">
        <v>126</v>
      </c>
      <c r="C1246">
        <v>1994</v>
      </c>
      <c r="D1246">
        <v>1</v>
      </c>
      <c r="E1246">
        <v>11</v>
      </c>
      <c r="F1246">
        <v>30.2742</v>
      </c>
    </row>
    <row r="1247" spans="1:6" x14ac:dyDescent="0.2">
      <c r="A1247" t="s">
        <v>143</v>
      </c>
      <c r="B1247" t="s">
        <v>126</v>
      </c>
      <c r="C1247">
        <v>1994</v>
      </c>
      <c r="D1247">
        <v>1</v>
      </c>
      <c r="E1247">
        <v>12</v>
      </c>
      <c r="F1247">
        <v>33.383899999999997</v>
      </c>
    </row>
    <row r="1248" spans="1:6" x14ac:dyDescent="0.2">
      <c r="A1248" t="s">
        <v>143</v>
      </c>
      <c r="B1248" t="s">
        <v>126</v>
      </c>
      <c r="C1248">
        <v>1994</v>
      </c>
      <c r="D1248">
        <v>1</v>
      </c>
      <c r="E1248">
        <v>13</v>
      </c>
      <c r="F1248">
        <v>32.258600000000001</v>
      </c>
    </row>
    <row r="1249" spans="1:6" x14ac:dyDescent="0.2">
      <c r="A1249" t="s">
        <v>143</v>
      </c>
      <c r="B1249" t="s">
        <v>126</v>
      </c>
      <c r="C1249">
        <v>1994</v>
      </c>
      <c r="D1249">
        <v>1</v>
      </c>
      <c r="E1249">
        <v>14</v>
      </c>
      <c r="F1249">
        <v>25.833500000000001</v>
      </c>
    </row>
    <row r="1250" spans="1:6" x14ac:dyDescent="0.2">
      <c r="A1250" t="s">
        <v>143</v>
      </c>
      <c r="B1250" t="s">
        <v>126</v>
      </c>
      <c r="C1250">
        <v>1994</v>
      </c>
      <c r="D1250">
        <v>2</v>
      </c>
      <c r="E1250">
        <v>1</v>
      </c>
      <c r="F1250">
        <v>8.7966999999999995</v>
      </c>
    </row>
    <row r="1251" spans="1:6" x14ac:dyDescent="0.2">
      <c r="A1251" t="s">
        <v>143</v>
      </c>
      <c r="B1251" t="s">
        <v>126</v>
      </c>
      <c r="C1251">
        <v>1994</v>
      </c>
      <c r="D1251">
        <v>2</v>
      </c>
      <c r="E1251">
        <v>2</v>
      </c>
      <c r="F1251">
        <v>10.1882</v>
      </c>
    </row>
    <row r="1252" spans="1:6" x14ac:dyDescent="0.2">
      <c r="A1252" t="s">
        <v>143</v>
      </c>
      <c r="B1252" t="s">
        <v>126</v>
      </c>
      <c r="C1252">
        <v>1994</v>
      </c>
      <c r="D1252">
        <v>2</v>
      </c>
      <c r="E1252">
        <v>3</v>
      </c>
      <c r="F1252">
        <v>13.7577</v>
      </c>
    </row>
    <row r="1253" spans="1:6" x14ac:dyDescent="0.2">
      <c r="A1253" t="s">
        <v>143</v>
      </c>
      <c r="B1253" t="s">
        <v>126</v>
      </c>
      <c r="C1253">
        <v>1994</v>
      </c>
      <c r="D1253">
        <v>2</v>
      </c>
      <c r="E1253">
        <v>4</v>
      </c>
      <c r="F1253">
        <v>20.630500000000001</v>
      </c>
    </row>
    <row r="1254" spans="1:6" x14ac:dyDescent="0.2">
      <c r="A1254" t="s">
        <v>143</v>
      </c>
      <c r="B1254" t="s">
        <v>126</v>
      </c>
      <c r="C1254">
        <v>1994</v>
      </c>
      <c r="D1254">
        <v>2</v>
      </c>
      <c r="E1254">
        <v>5</v>
      </c>
      <c r="F1254">
        <v>27.854199999999999</v>
      </c>
    </row>
    <row r="1255" spans="1:6" x14ac:dyDescent="0.2">
      <c r="A1255" t="s">
        <v>143</v>
      </c>
      <c r="B1255" t="s">
        <v>126</v>
      </c>
      <c r="C1255">
        <v>1994</v>
      </c>
      <c r="D1255">
        <v>2</v>
      </c>
      <c r="E1255">
        <v>6</v>
      </c>
      <c r="F1255">
        <v>38.9983</v>
      </c>
    </row>
    <row r="1256" spans="1:6" x14ac:dyDescent="0.2">
      <c r="A1256" t="s">
        <v>143</v>
      </c>
      <c r="B1256" t="s">
        <v>126</v>
      </c>
      <c r="C1256">
        <v>1994</v>
      </c>
      <c r="D1256">
        <v>2</v>
      </c>
      <c r="E1256">
        <v>7</v>
      </c>
      <c r="F1256">
        <v>51.255600000000001</v>
      </c>
    </row>
    <row r="1257" spans="1:6" x14ac:dyDescent="0.2">
      <c r="A1257" t="s">
        <v>143</v>
      </c>
      <c r="B1257" t="s">
        <v>126</v>
      </c>
      <c r="C1257">
        <v>1994</v>
      </c>
      <c r="D1257">
        <v>2</v>
      </c>
      <c r="E1257">
        <v>8</v>
      </c>
      <c r="F1257">
        <v>28.580200000000001</v>
      </c>
    </row>
    <row r="1258" spans="1:6" x14ac:dyDescent="0.2">
      <c r="A1258" t="s">
        <v>143</v>
      </c>
      <c r="B1258" t="s">
        <v>126</v>
      </c>
      <c r="C1258">
        <v>1994</v>
      </c>
      <c r="D1258">
        <v>2</v>
      </c>
      <c r="E1258">
        <v>9</v>
      </c>
      <c r="F1258">
        <v>33.722700000000003</v>
      </c>
    </row>
    <row r="1259" spans="1:6" x14ac:dyDescent="0.2">
      <c r="A1259" t="s">
        <v>143</v>
      </c>
      <c r="B1259" t="s">
        <v>126</v>
      </c>
      <c r="C1259">
        <v>1994</v>
      </c>
      <c r="D1259">
        <v>2</v>
      </c>
      <c r="E1259">
        <v>10</v>
      </c>
      <c r="F1259">
        <v>27.793700000000001</v>
      </c>
    </row>
    <row r="1260" spans="1:6" x14ac:dyDescent="0.2">
      <c r="A1260" t="s">
        <v>143</v>
      </c>
      <c r="B1260" t="s">
        <v>126</v>
      </c>
      <c r="C1260">
        <v>1994</v>
      </c>
      <c r="D1260">
        <v>2</v>
      </c>
      <c r="E1260">
        <v>11</v>
      </c>
      <c r="F1260">
        <v>30.746099999999998</v>
      </c>
    </row>
    <row r="1261" spans="1:6" x14ac:dyDescent="0.2">
      <c r="A1261" t="s">
        <v>143</v>
      </c>
      <c r="B1261" t="s">
        <v>126</v>
      </c>
      <c r="C1261">
        <v>1994</v>
      </c>
      <c r="D1261">
        <v>2</v>
      </c>
      <c r="E1261">
        <v>12</v>
      </c>
      <c r="F1261">
        <v>39.458100000000002</v>
      </c>
    </row>
    <row r="1262" spans="1:6" x14ac:dyDescent="0.2">
      <c r="A1262" t="s">
        <v>143</v>
      </c>
      <c r="B1262" t="s">
        <v>126</v>
      </c>
      <c r="C1262">
        <v>1994</v>
      </c>
      <c r="D1262">
        <v>2</v>
      </c>
      <c r="E1262">
        <v>13</v>
      </c>
      <c r="F1262">
        <v>42.495199999999997</v>
      </c>
    </row>
    <row r="1263" spans="1:6" x14ac:dyDescent="0.2">
      <c r="A1263" t="s">
        <v>143</v>
      </c>
      <c r="B1263" t="s">
        <v>126</v>
      </c>
      <c r="C1263">
        <v>1994</v>
      </c>
      <c r="D1263">
        <v>2</v>
      </c>
      <c r="E1263">
        <v>14</v>
      </c>
      <c r="F1263">
        <v>42.083799999999997</v>
      </c>
    </row>
    <row r="1264" spans="1:6" x14ac:dyDescent="0.2">
      <c r="A1264" t="s">
        <v>143</v>
      </c>
      <c r="B1264" t="s">
        <v>126</v>
      </c>
      <c r="C1264">
        <v>1994</v>
      </c>
      <c r="D1264">
        <v>3</v>
      </c>
      <c r="E1264">
        <v>1</v>
      </c>
      <c r="F1264">
        <v>12.2331</v>
      </c>
    </row>
    <row r="1265" spans="1:6" x14ac:dyDescent="0.2">
      <c r="A1265" t="s">
        <v>143</v>
      </c>
      <c r="B1265" t="s">
        <v>126</v>
      </c>
      <c r="C1265">
        <v>1994</v>
      </c>
      <c r="D1265">
        <v>3</v>
      </c>
      <c r="E1265">
        <v>2</v>
      </c>
      <c r="F1265">
        <v>10.418100000000001</v>
      </c>
    </row>
    <row r="1266" spans="1:6" x14ac:dyDescent="0.2">
      <c r="A1266" t="s">
        <v>143</v>
      </c>
      <c r="B1266" t="s">
        <v>126</v>
      </c>
      <c r="C1266">
        <v>1994</v>
      </c>
      <c r="D1266">
        <v>3</v>
      </c>
      <c r="E1266">
        <v>3</v>
      </c>
      <c r="F1266">
        <v>18.924399999999999</v>
      </c>
    </row>
    <row r="1267" spans="1:6" x14ac:dyDescent="0.2">
      <c r="A1267" t="s">
        <v>143</v>
      </c>
      <c r="B1267" t="s">
        <v>126</v>
      </c>
      <c r="C1267">
        <v>1994</v>
      </c>
      <c r="D1267">
        <v>3</v>
      </c>
      <c r="E1267">
        <v>4</v>
      </c>
      <c r="F1267">
        <v>31.0365</v>
      </c>
    </row>
    <row r="1268" spans="1:6" x14ac:dyDescent="0.2">
      <c r="A1268" t="s">
        <v>143</v>
      </c>
      <c r="B1268" t="s">
        <v>126</v>
      </c>
      <c r="C1268">
        <v>1994</v>
      </c>
      <c r="D1268">
        <v>3</v>
      </c>
      <c r="E1268">
        <v>5</v>
      </c>
      <c r="F1268">
        <v>32.125500000000002</v>
      </c>
    </row>
    <row r="1269" spans="1:6" x14ac:dyDescent="0.2">
      <c r="A1269" t="s">
        <v>143</v>
      </c>
      <c r="B1269" t="s">
        <v>126</v>
      </c>
      <c r="C1269">
        <v>1994</v>
      </c>
      <c r="D1269">
        <v>3</v>
      </c>
      <c r="E1269">
        <v>6</v>
      </c>
      <c r="F1269">
        <v>39.591200000000001</v>
      </c>
    </row>
    <row r="1270" spans="1:6" x14ac:dyDescent="0.2">
      <c r="A1270" t="s">
        <v>143</v>
      </c>
      <c r="B1270" t="s">
        <v>126</v>
      </c>
      <c r="C1270">
        <v>1994</v>
      </c>
      <c r="D1270">
        <v>3</v>
      </c>
      <c r="E1270">
        <v>7</v>
      </c>
      <c r="F1270">
        <v>40.752800000000001</v>
      </c>
    </row>
    <row r="1271" spans="1:6" x14ac:dyDescent="0.2">
      <c r="A1271" t="s">
        <v>143</v>
      </c>
      <c r="B1271" t="s">
        <v>126</v>
      </c>
      <c r="C1271">
        <v>1994</v>
      </c>
      <c r="D1271">
        <v>3</v>
      </c>
      <c r="E1271">
        <v>8</v>
      </c>
      <c r="F1271">
        <v>37.6068</v>
      </c>
    </row>
    <row r="1272" spans="1:6" x14ac:dyDescent="0.2">
      <c r="A1272" t="s">
        <v>143</v>
      </c>
      <c r="B1272" t="s">
        <v>126</v>
      </c>
      <c r="C1272">
        <v>1994</v>
      </c>
      <c r="D1272">
        <v>3</v>
      </c>
      <c r="E1272">
        <v>9</v>
      </c>
      <c r="F1272">
        <v>26.535299999999999</v>
      </c>
    </row>
    <row r="1273" spans="1:6" x14ac:dyDescent="0.2">
      <c r="A1273" t="s">
        <v>143</v>
      </c>
      <c r="B1273" t="s">
        <v>126</v>
      </c>
      <c r="C1273">
        <v>1994</v>
      </c>
      <c r="D1273">
        <v>3</v>
      </c>
      <c r="E1273">
        <v>10</v>
      </c>
      <c r="F1273">
        <v>33.759</v>
      </c>
    </row>
    <row r="1274" spans="1:6" x14ac:dyDescent="0.2">
      <c r="A1274" t="s">
        <v>143</v>
      </c>
      <c r="B1274" t="s">
        <v>126</v>
      </c>
      <c r="C1274">
        <v>1994</v>
      </c>
      <c r="D1274">
        <v>3</v>
      </c>
      <c r="E1274">
        <v>11</v>
      </c>
      <c r="F1274">
        <v>36.977600000000002</v>
      </c>
    </row>
    <row r="1275" spans="1:6" x14ac:dyDescent="0.2">
      <c r="A1275" t="s">
        <v>143</v>
      </c>
      <c r="B1275" t="s">
        <v>126</v>
      </c>
      <c r="C1275">
        <v>1994</v>
      </c>
      <c r="D1275">
        <v>3</v>
      </c>
      <c r="E1275">
        <v>12</v>
      </c>
      <c r="F1275">
        <v>28.434999999999999</v>
      </c>
    </row>
    <row r="1276" spans="1:6" x14ac:dyDescent="0.2">
      <c r="A1276" t="s">
        <v>143</v>
      </c>
      <c r="B1276" t="s">
        <v>126</v>
      </c>
      <c r="C1276">
        <v>1994</v>
      </c>
      <c r="D1276">
        <v>3</v>
      </c>
      <c r="E1276">
        <v>13</v>
      </c>
      <c r="F1276">
        <v>41.624000000000002</v>
      </c>
    </row>
    <row r="1277" spans="1:6" x14ac:dyDescent="0.2">
      <c r="A1277" t="s">
        <v>143</v>
      </c>
      <c r="B1277" t="s">
        <v>126</v>
      </c>
      <c r="C1277">
        <v>1994</v>
      </c>
      <c r="D1277">
        <v>3</v>
      </c>
      <c r="E1277">
        <v>14</v>
      </c>
      <c r="F1277">
        <v>29.2699</v>
      </c>
    </row>
    <row r="1278" spans="1:6" x14ac:dyDescent="0.2">
      <c r="A1278" t="s">
        <v>143</v>
      </c>
      <c r="B1278" t="s">
        <v>126</v>
      </c>
      <c r="C1278">
        <v>1994</v>
      </c>
      <c r="D1278">
        <v>4</v>
      </c>
      <c r="E1278">
        <v>1</v>
      </c>
      <c r="F1278">
        <v>12.8744</v>
      </c>
    </row>
    <row r="1279" spans="1:6" x14ac:dyDescent="0.2">
      <c r="A1279" t="s">
        <v>143</v>
      </c>
      <c r="B1279" t="s">
        <v>126</v>
      </c>
      <c r="C1279">
        <v>1994</v>
      </c>
      <c r="D1279">
        <v>4</v>
      </c>
      <c r="E1279">
        <v>2</v>
      </c>
      <c r="F1279">
        <v>12.257300000000001</v>
      </c>
    </row>
    <row r="1280" spans="1:6" x14ac:dyDescent="0.2">
      <c r="A1280" t="s">
        <v>143</v>
      </c>
      <c r="B1280" t="s">
        <v>126</v>
      </c>
      <c r="C1280">
        <v>1994</v>
      </c>
      <c r="D1280">
        <v>4</v>
      </c>
      <c r="E1280">
        <v>3</v>
      </c>
      <c r="F1280">
        <v>21.610600000000002</v>
      </c>
    </row>
    <row r="1281" spans="1:6" x14ac:dyDescent="0.2">
      <c r="A1281" t="s">
        <v>143</v>
      </c>
      <c r="B1281" t="s">
        <v>126</v>
      </c>
      <c r="C1281">
        <v>1994</v>
      </c>
      <c r="D1281">
        <v>4</v>
      </c>
      <c r="E1281">
        <v>4</v>
      </c>
      <c r="F1281">
        <v>23.316700000000001</v>
      </c>
    </row>
    <row r="1282" spans="1:6" x14ac:dyDescent="0.2">
      <c r="A1282" t="s">
        <v>143</v>
      </c>
      <c r="B1282" t="s">
        <v>126</v>
      </c>
      <c r="C1282">
        <v>1994</v>
      </c>
      <c r="D1282">
        <v>4</v>
      </c>
      <c r="E1282">
        <v>5</v>
      </c>
      <c r="F1282">
        <v>38.986199999999997</v>
      </c>
    </row>
    <row r="1283" spans="1:6" x14ac:dyDescent="0.2">
      <c r="A1283" t="s">
        <v>143</v>
      </c>
      <c r="B1283" t="s">
        <v>126</v>
      </c>
      <c r="C1283">
        <v>1994</v>
      </c>
      <c r="D1283">
        <v>4</v>
      </c>
      <c r="E1283">
        <v>6</v>
      </c>
      <c r="F1283">
        <v>40.994799999999998</v>
      </c>
    </row>
    <row r="1284" spans="1:6" x14ac:dyDescent="0.2">
      <c r="A1284" t="s">
        <v>143</v>
      </c>
      <c r="B1284" t="s">
        <v>126</v>
      </c>
      <c r="C1284">
        <v>1994</v>
      </c>
      <c r="D1284">
        <v>4</v>
      </c>
      <c r="E1284">
        <v>7</v>
      </c>
      <c r="F1284">
        <v>47.504600000000003</v>
      </c>
    </row>
    <row r="1285" spans="1:6" x14ac:dyDescent="0.2">
      <c r="A1285" t="s">
        <v>143</v>
      </c>
      <c r="B1285" t="s">
        <v>126</v>
      </c>
      <c r="C1285">
        <v>1994</v>
      </c>
      <c r="D1285">
        <v>4</v>
      </c>
      <c r="E1285">
        <v>8</v>
      </c>
      <c r="F1285">
        <v>35.973300000000002</v>
      </c>
    </row>
    <row r="1286" spans="1:6" x14ac:dyDescent="0.2">
      <c r="A1286" t="s">
        <v>143</v>
      </c>
      <c r="B1286" t="s">
        <v>126</v>
      </c>
      <c r="C1286">
        <v>1994</v>
      </c>
      <c r="D1286">
        <v>4</v>
      </c>
      <c r="E1286">
        <v>9</v>
      </c>
      <c r="F1286">
        <v>34.521299999999997</v>
      </c>
    </row>
    <row r="1287" spans="1:6" x14ac:dyDescent="0.2">
      <c r="A1287" t="s">
        <v>143</v>
      </c>
      <c r="B1287" t="s">
        <v>126</v>
      </c>
      <c r="C1287">
        <v>1994</v>
      </c>
      <c r="D1287">
        <v>4</v>
      </c>
      <c r="E1287">
        <v>10</v>
      </c>
      <c r="F1287">
        <v>31.3995</v>
      </c>
    </row>
    <row r="1288" spans="1:6" x14ac:dyDescent="0.2">
      <c r="A1288" t="s">
        <v>143</v>
      </c>
      <c r="B1288" t="s">
        <v>126</v>
      </c>
      <c r="C1288">
        <v>1994</v>
      </c>
      <c r="D1288">
        <v>4</v>
      </c>
      <c r="E1288">
        <v>11</v>
      </c>
      <c r="F1288">
        <v>33.154000000000003</v>
      </c>
    </row>
    <row r="1289" spans="1:6" x14ac:dyDescent="0.2">
      <c r="A1289" t="s">
        <v>143</v>
      </c>
      <c r="B1289" t="s">
        <v>126</v>
      </c>
      <c r="C1289">
        <v>1994</v>
      </c>
      <c r="D1289">
        <v>4</v>
      </c>
      <c r="E1289">
        <v>12</v>
      </c>
      <c r="F1289">
        <v>32.137599999999999</v>
      </c>
    </row>
    <row r="1290" spans="1:6" x14ac:dyDescent="0.2">
      <c r="A1290" t="s">
        <v>143</v>
      </c>
      <c r="B1290" t="s">
        <v>126</v>
      </c>
      <c r="C1290">
        <v>1994</v>
      </c>
      <c r="D1290">
        <v>4</v>
      </c>
      <c r="E1290">
        <v>13</v>
      </c>
      <c r="F1290">
        <v>39.567</v>
      </c>
    </row>
    <row r="1291" spans="1:6" x14ac:dyDescent="0.2">
      <c r="A1291" t="s">
        <v>143</v>
      </c>
      <c r="B1291" t="s">
        <v>126</v>
      </c>
      <c r="C1291">
        <v>1994</v>
      </c>
      <c r="D1291">
        <v>4</v>
      </c>
      <c r="E1291">
        <v>14</v>
      </c>
      <c r="F1291">
        <v>35.017400000000002</v>
      </c>
    </row>
    <row r="1292" spans="1:6" x14ac:dyDescent="0.2">
      <c r="A1292" t="s">
        <v>143</v>
      </c>
      <c r="B1292" t="s">
        <v>127</v>
      </c>
      <c r="C1292">
        <v>1995</v>
      </c>
      <c r="D1292">
        <v>1</v>
      </c>
      <c r="E1292">
        <v>1</v>
      </c>
      <c r="F1292">
        <v>26.595013500000004</v>
      </c>
    </row>
    <row r="1293" spans="1:6" x14ac:dyDescent="0.2">
      <c r="A1293" t="s">
        <v>143</v>
      </c>
      <c r="B1293" t="s">
        <v>127</v>
      </c>
      <c r="C1293">
        <v>1995</v>
      </c>
      <c r="D1293">
        <v>1</v>
      </c>
      <c r="E1293">
        <v>2</v>
      </c>
      <c r="F1293">
        <v>29.36143375</v>
      </c>
    </row>
    <row r="1294" spans="1:6" x14ac:dyDescent="0.2">
      <c r="A1294" t="s">
        <v>143</v>
      </c>
      <c r="B1294" t="s">
        <v>127</v>
      </c>
      <c r="C1294">
        <v>1995</v>
      </c>
      <c r="D1294">
        <v>1</v>
      </c>
      <c r="E1294">
        <v>3</v>
      </c>
      <c r="F1294">
        <v>28.747487999999997</v>
      </c>
    </row>
    <row r="1295" spans="1:6" x14ac:dyDescent="0.2">
      <c r="A1295" t="s">
        <v>143</v>
      </c>
      <c r="B1295" t="s">
        <v>127</v>
      </c>
      <c r="C1295">
        <v>1995</v>
      </c>
      <c r="D1295">
        <v>1</v>
      </c>
      <c r="E1295">
        <v>4</v>
      </c>
      <c r="F1295">
        <v>27.9186765</v>
      </c>
    </row>
    <row r="1296" spans="1:6" x14ac:dyDescent="0.2">
      <c r="A1296" t="s">
        <v>143</v>
      </c>
      <c r="B1296" t="s">
        <v>127</v>
      </c>
      <c r="C1296">
        <v>1995</v>
      </c>
      <c r="D1296">
        <v>1</v>
      </c>
      <c r="E1296">
        <v>5</v>
      </c>
      <c r="F1296">
        <v>40.168128000000003</v>
      </c>
    </row>
    <row r="1297" spans="1:6" x14ac:dyDescent="0.2">
      <c r="A1297" t="s">
        <v>143</v>
      </c>
      <c r="B1297" t="s">
        <v>127</v>
      </c>
      <c r="C1297">
        <v>1995</v>
      </c>
      <c r="D1297">
        <v>1</v>
      </c>
      <c r="E1297">
        <v>6</v>
      </c>
      <c r="F1297">
        <v>36.663610500000004</v>
      </c>
    </row>
    <row r="1298" spans="1:6" x14ac:dyDescent="0.2">
      <c r="A1298" t="s">
        <v>143</v>
      </c>
      <c r="B1298" t="s">
        <v>127</v>
      </c>
      <c r="C1298">
        <v>1995</v>
      </c>
      <c r="D1298">
        <v>1</v>
      </c>
      <c r="E1298">
        <v>7</v>
      </c>
      <c r="F1298">
        <v>46.533623125000005</v>
      </c>
    </row>
    <row r="1299" spans="1:6" x14ac:dyDescent="0.2">
      <c r="A1299" t="s">
        <v>143</v>
      </c>
      <c r="B1299" t="s">
        <v>127</v>
      </c>
      <c r="C1299">
        <v>1995</v>
      </c>
      <c r="D1299">
        <v>1</v>
      </c>
      <c r="E1299">
        <v>8</v>
      </c>
      <c r="F1299">
        <v>30.667007249999997</v>
      </c>
    </row>
    <row r="1300" spans="1:6" x14ac:dyDescent="0.2">
      <c r="A1300" t="s">
        <v>143</v>
      </c>
      <c r="B1300" t="s">
        <v>127</v>
      </c>
      <c r="C1300">
        <v>1995</v>
      </c>
      <c r="D1300">
        <v>1</v>
      </c>
      <c r="E1300">
        <v>9</v>
      </c>
      <c r="F1300">
        <v>38.602860999999997</v>
      </c>
    </row>
    <row r="1301" spans="1:6" x14ac:dyDescent="0.2">
      <c r="A1301" t="s">
        <v>143</v>
      </c>
      <c r="B1301" t="s">
        <v>127</v>
      </c>
      <c r="C1301">
        <v>1995</v>
      </c>
      <c r="D1301">
        <v>1</v>
      </c>
      <c r="E1301">
        <v>10</v>
      </c>
      <c r="F1301">
        <v>38.024360000000001</v>
      </c>
    </row>
    <row r="1302" spans="1:6" x14ac:dyDescent="0.2">
      <c r="A1302" t="s">
        <v>143</v>
      </c>
      <c r="B1302" t="s">
        <v>127</v>
      </c>
      <c r="C1302">
        <v>1995</v>
      </c>
      <c r="D1302">
        <v>1</v>
      </c>
      <c r="E1302">
        <v>11</v>
      </c>
      <c r="F1302">
        <v>38.524694999999987</v>
      </c>
    </row>
    <row r="1303" spans="1:6" x14ac:dyDescent="0.2">
      <c r="A1303" t="s">
        <v>143</v>
      </c>
      <c r="B1303" t="s">
        <v>127</v>
      </c>
      <c r="C1303">
        <v>1995</v>
      </c>
      <c r="D1303">
        <v>1</v>
      </c>
      <c r="E1303">
        <v>12</v>
      </c>
      <c r="F1303">
        <v>39.771125625000003</v>
      </c>
    </row>
    <row r="1304" spans="1:6" x14ac:dyDescent="0.2">
      <c r="A1304" t="s">
        <v>143</v>
      </c>
      <c r="B1304" t="s">
        <v>127</v>
      </c>
      <c r="C1304">
        <v>1995</v>
      </c>
      <c r="D1304">
        <v>1</v>
      </c>
      <c r="E1304">
        <v>13</v>
      </c>
      <c r="F1304">
        <v>40.272127500000003</v>
      </c>
    </row>
    <row r="1305" spans="1:6" x14ac:dyDescent="0.2">
      <c r="A1305" t="s">
        <v>143</v>
      </c>
      <c r="B1305" t="s">
        <v>127</v>
      </c>
      <c r="C1305">
        <v>1995</v>
      </c>
      <c r="D1305">
        <v>1</v>
      </c>
      <c r="E1305">
        <v>14</v>
      </c>
      <c r="F1305">
        <v>38.813568750000002</v>
      </c>
    </row>
    <row r="1306" spans="1:6" x14ac:dyDescent="0.2">
      <c r="A1306" t="s">
        <v>143</v>
      </c>
      <c r="B1306" t="s">
        <v>127</v>
      </c>
      <c r="C1306">
        <v>1995</v>
      </c>
      <c r="D1306">
        <v>2</v>
      </c>
      <c r="E1306">
        <v>1</v>
      </c>
      <c r="F1306">
        <v>23.365174249999995</v>
      </c>
    </row>
    <row r="1307" spans="1:6" x14ac:dyDescent="0.2">
      <c r="A1307" t="s">
        <v>143</v>
      </c>
      <c r="B1307" t="s">
        <v>127</v>
      </c>
      <c r="C1307">
        <v>1995</v>
      </c>
      <c r="D1307">
        <v>2</v>
      </c>
      <c r="E1307">
        <v>2</v>
      </c>
      <c r="F1307">
        <v>28.280125499999997</v>
      </c>
    </row>
    <row r="1308" spans="1:6" x14ac:dyDescent="0.2">
      <c r="A1308" t="s">
        <v>143</v>
      </c>
      <c r="B1308" t="s">
        <v>127</v>
      </c>
      <c r="C1308">
        <v>1995</v>
      </c>
      <c r="D1308">
        <v>2</v>
      </c>
      <c r="E1308">
        <v>3</v>
      </c>
      <c r="F1308">
        <v>27.667067999999997</v>
      </c>
    </row>
    <row r="1309" spans="1:6" x14ac:dyDescent="0.2">
      <c r="A1309" t="s">
        <v>143</v>
      </c>
      <c r="B1309" t="s">
        <v>127</v>
      </c>
      <c r="C1309">
        <v>1995</v>
      </c>
      <c r="D1309">
        <v>2</v>
      </c>
      <c r="E1309">
        <v>4</v>
      </c>
      <c r="F1309">
        <v>34.687354625000005</v>
      </c>
    </row>
    <row r="1310" spans="1:6" x14ac:dyDescent="0.2">
      <c r="A1310" t="s">
        <v>143</v>
      </c>
      <c r="B1310" t="s">
        <v>127</v>
      </c>
      <c r="C1310">
        <v>1995</v>
      </c>
      <c r="D1310">
        <v>2</v>
      </c>
      <c r="E1310">
        <v>5</v>
      </c>
      <c r="F1310">
        <v>35.703415</v>
      </c>
    </row>
    <row r="1311" spans="1:6" x14ac:dyDescent="0.2">
      <c r="A1311" t="s">
        <v>143</v>
      </c>
      <c r="B1311" t="s">
        <v>127</v>
      </c>
      <c r="C1311">
        <v>1995</v>
      </c>
      <c r="D1311">
        <v>2</v>
      </c>
      <c r="E1311">
        <v>6</v>
      </c>
      <c r="F1311">
        <v>46.478245000000001</v>
      </c>
    </row>
    <row r="1312" spans="1:6" x14ac:dyDescent="0.2">
      <c r="A1312" t="s">
        <v>143</v>
      </c>
      <c r="B1312" t="s">
        <v>127</v>
      </c>
      <c r="C1312">
        <v>1995</v>
      </c>
      <c r="D1312">
        <v>2</v>
      </c>
      <c r="E1312">
        <v>7</v>
      </c>
      <c r="F1312">
        <v>45.198862500000004</v>
      </c>
    </row>
    <row r="1313" spans="1:6" x14ac:dyDescent="0.2">
      <c r="A1313" t="s">
        <v>143</v>
      </c>
      <c r="B1313" t="s">
        <v>127</v>
      </c>
      <c r="C1313">
        <v>1995</v>
      </c>
      <c r="D1313">
        <v>2</v>
      </c>
      <c r="E1313">
        <v>8</v>
      </c>
      <c r="F1313">
        <v>34.256945249999994</v>
      </c>
    </row>
    <row r="1314" spans="1:6" x14ac:dyDescent="0.2">
      <c r="A1314" t="s">
        <v>143</v>
      </c>
      <c r="B1314" t="s">
        <v>127</v>
      </c>
      <c r="C1314">
        <v>1995</v>
      </c>
      <c r="D1314">
        <v>2</v>
      </c>
      <c r="E1314">
        <v>9</v>
      </c>
      <c r="F1314">
        <v>42.399336374999997</v>
      </c>
    </row>
    <row r="1315" spans="1:6" x14ac:dyDescent="0.2">
      <c r="A1315" t="s">
        <v>143</v>
      </c>
      <c r="B1315" t="s">
        <v>127</v>
      </c>
      <c r="C1315">
        <v>1995</v>
      </c>
      <c r="D1315">
        <v>2</v>
      </c>
      <c r="E1315">
        <v>10</v>
      </c>
      <c r="F1315">
        <v>44.597189999999998</v>
      </c>
    </row>
    <row r="1316" spans="1:6" x14ac:dyDescent="0.2">
      <c r="A1316" t="s">
        <v>143</v>
      </c>
      <c r="B1316" t="s">
        <v>127</v>
      </c>
      <c r="C1316">
        <v>1995</v>
      </c>
      <c r="D1316">
        <v>2</v>
      </c>
      <c r="E1316">
        <v>11</v>
      </c>
      <c r="F1316">
        <v>40.732427999999999</v>
      </c>
    </row>
    <row r="1317" spans="1:6" x14ac:dyDescent="0.2">
      <c r="A1317" t="s">
        <v>143</v>
      </c>
      <c r="B1317" t="s">
        <v>127</v>
      </c>
      <c r="C1317">
        <v>1995</v>
      </c>
      <c r="D1317">
        <v>2</v>
      </c>
      <c r="E1317">
        <v>12</v>
      </c>
      <c r="F1317">
        <v>44.263642499999989</v>
      </c>
    </row>
    <row r="1318" spans="1:6" x14ac:dyDescent="0.2">
      <c r="A1318" t="s">
        <v>143</v>
      </c>
      <c r="B1318" t="s">
        <v>127</v>
      </c>
      <c r="C1318">
        <v>1995</v>
      </c>
      <c r="D1318">
        <v>2</v>
      </c>
      <c r="E1318">
        <v>13</v>
      </c>
      <c r="F1318">
        <v>44.605576125000006</v>
      </c>
    </row>
    <row r="1319" spans="1:6" x14ac:dyDescent="0.2">
      <c r="A1319" t="s">
        <v>143</v>
      </c>
      <c r="B1319" t="s">
        <v>127</v>
      </c>
      <c r="C1319">
        <v>1995</v>
      </c>
      <c r="D1319">
        <v>2</v>
      </c>
      <c r="E1319">
        <v>14</v>
      </c>
      <c r="F1319">
        <v>45.097387500000004</v>
      </c>
    </row>
    <row r="1320" spans="1:6" x14ac:dyDescent="0.2">
      <c r="A1320" t="s">
        <v>143</v>
      </c>
      <c r="B1320" t="s">
        <v>127</v>
      </c>
      <c r="C1320">
        <v>1995</v>
      </c>
      <c r="D1320">
        <v>3</v>
      </c>
      <c r="E1320">
        <v>1</v>
      </c>
      <c r="F1320">
        <v>29.749362499999993</v>
      </c>
    </row>
    <row r="1321" spans="1:6" x14ac:dyDescent="0.2">
      <c r="A1321" t="s">
        <v>143</v>
      </c>
      <c r="B1321" t="s">
        <v>127</v>
      </c>
      <c r="C1321">
        <v>1995</v>
      </c>
      <c r="D1321">
        <v>3</v>
      </c>
      <c r="E1321">
        <v>2</v>
      </c>
      <c r="F1321">
        <v>28.9864575</v>
      </c>
    </row>
    <row r="1322" spans="1:6" x14ac:dyDescent="0.2">
      <c r="A1322" t="s">
        <v>143</v>
      </c>
      <c r="B1322" t="s">
        <v>127</v>
      </c>
      <c r="C1322">
        <v>1995</v>
      </c>
      <c r="D1322">
        <v>3</v>
      </c>
      <c r="E1322">
        <v>3</v>
      </c>
      <c r="F1322">
        <v>41.584471499999999</v>
      </c>
    </row>
    <row r="1323" spans="1:6" x14ac:dyDescent="0.2">
      <c r="A1323" t="s">
        <v>143</v>
      </c>
      <c r="B1323" t="s">
        <v>127</v>
      </c>
      <c r="C1323">
        <v>1995</v>
      </c>
      <c r="D1323">
        <v>3</v>
      </c>
      <c r="E1323">
        <v>4</v>
      </c>
      <c r="F1323">
        <v>47.438655000000004</v>
      </c>
    </row>
    <row r="1324" spans="1:6" x14ac:dyDescent="0.2">
      <c r="A1324" t="s">
        <v>143</v>
      </c>
      <c r="B1324" t="s">
        <v>127</v>
      </c>
      <c r="C1324">
        <v>1995</v>
      </c>
      <c r="D1324">
        <v>3</v>
      </c>
      <c r="E1324">
        <v>5</v>
      </c>
      <c r="F1324">
        <v>47.363064375000008</v>
      </c>
    </row>
    <row r="1325" spans="1:6" x14ac:dyDescent="0.2">
      <c r="A1325" t="s">
        <v>143</v>
      </c>
      <c r="B1325" t="s">
        <v>127</v>
      </c>
      <c r="C1325">
        <v>1995</v>
      </c>
      <c r="D1325">
        <v>3</v>
      </c>
      <c r="E1325">
        <v>6</v>
      </c>
      <c r="F1325">
        <v>42.552254250000004</v>
      </c>
    </row>
    <row r="1326" spans="1:6" x14ac:dyDescent="0.2">
      <c r="A1326" t="s">
        <v>143</v>
      </c>
      <c r="B1326" t="s">
        <v>127</v>
      </c>
      <c r="C1326">
        <v>1995</v>
      </c>
      <c r="D1326">
        <v>3</v>
      </c>
      <c r="E1326">
        <v>7</v>
      </c>
      <c r="F1326">
        <v>43.4700475</v>
      </c>
    </row>
    <row r="1327" spans="1:6" x14ac:dyDescent="0.2">
      <c r="A1327" t="s">
        <v>143</v>
      </c>
      <c r="B1327" t="s">
        <v>127</v>
      </c>
      <c r="C1327">
        <v>1995</v>
      </c>
      <c r="D1327">
        <v>3</v>
      </c>
      <c r="E1327">
        <v>8</v>
      </c>
      <c r="F1327">
        <v>42.88509775</v>
      </c>
    </row>
    <row r="1328" spans="1:6" x14ac:dyDescent="0.2">
      <c r="A1328" t="s">
        <v>143</v>
      </c>
      <c r="B1328" t="s">
        <v>127</v>
      </c>
      <c r="C1328">
        <v>1995</v>
      </c>
      <c r="D1328">
        <v>3</v>
      </c>
      <c r="E1328">
        <v>9</v>
      </c>
      <c r="F1328">
        <v>44.2687685</v>
      </c>
    </row>
    <row r="1329" spans="1:6" x14ac:dyDescent="0.2">
      <c r="A1329" t="s">
        <v>143</v>
      </c>
      <c r="B1329" t="s">
        <v>127</v>
      </c>
      <c r="C1329">
        <v>1995</v>
      </c>
      <c r="D1329">
        <v>3</v>
      </c>
      <c r="E1329">
        <v>10</v>
      </c>
      <c r="F1329">
        <v>44.147379374999993</v>
      </c>
    </row>
    <row r="1330" spans="1:6" x14ac:dyDescent="0.2">
      <c r="A1330" t="s">
        <v>143</v>
      </c>
      <c r="B1330" t="s">
        <v>127</v>
      </c>
      <c r="C1330">
        <v>1995</v>
      </c>
      <c r="D1330">
        <v>3</v>
      </c>
      <c r="E1330">
        <v>11</v>
      </c>
      <c r="F1330">
        <v>46.41508575000001</v>
      </c>
    </row>
    <row r="1331" spans="1:6" x14ac:dyDescent="0.2">
      <c r="A1331" t="s">
        <v>143</v>
      </c>
      <c r="B1331" t="s">
        <v>127</v>
      </c>
      <c r="C1331">
        <v>1995</v>
      </c>
      <c r="D1331">
        <v>3</v>
      </c>
      <c r="E1331">
        <v>12</v>
      </c>
      <c r="F1331">
        <v>43.307151250000011</v>
      </c>
    </row>
    <row r="1332" spans="1:6" x14ac:dyDescent="0.2">
      <c r="A1332" t="s">
        <v>143</v>
      </c>
      <c r="B1332" t="s">
        <v>127</v>
      </c>
      <c r="C1332">
        <v>1995</v>
      </c>
      <c r="D1332">
        <v>3</v>
      </c>
      <c r="E1332">
        <v>13</v>
      </c>
      <c r="F1332">
        <v>49.293034999999996</v>
      </c>
    </row>
    <row r="1333" spans="1:6" x14ac:dyDescent="0.2">
      <c r="A1333" t="s">
        <v>143</v>
      </c>
      <c r="B1333" t="s">
        <v>127</v>
      </c>
      <c r="C1333">
        <v>1995</v>
      </c>
      <c r="D1333">
        <v>3</v>
      </c>
      <c r="E1333">
        <v>14</v>
      </c>
      <c r="F1333">
        <v>42.736166000000004</v>
      </c>
    </row>
    <row r="1334" spans="1:6" x14ac:dyDescent="0.2">
      <c r="A1334" t="s">
        <v>143</v>
      </c>
      <c r="B1334" t="s">
        <v>127</v>
      </c>
      <c r="C1334">
        <v>1995</v>
      </c>
      <c r="D1334">
        <v>4</v>
      </c>
      <c r="E1334">
        <v>1</v>
      </c>
      <c r="F1334">
        <v>32.561625250000006</v>
      </c>
    </row>
    <row r="1335" spans="1:6" x14ac:dyDescent="0.2">
      <c r="A1335" t="s">
        <v>143</v>
      </c>
      <c r="B1335" t="s">
        <v>127</v>
      </c>
      <c r="C1335">
        <v>1995</v>
      </c>
      <c r="D1335">
        <v>4</v>
      </c>
      <c r="E1335">
        <v>2</v>
      </c>
      <c r="F1335">
        <v>30.917254499999999</v>
      </c>
    </row>
    <row r="1336" spans="1:6" x14ac:dyDescent="0.2">
      <c r="A1336" t="s">
        <v>143</v>
      </c>
      <c r="B1336" t="s">
        <v>127</v>
      </c>
      <c r="C1336">
        <v>1995</v>
      </c>
      <c r="D1336">
        <v>4</v>
      </c>
      <c r="E1336">
        <v>3</v>
      </c>
      <c r="F1336">
        <v>38.608589250000001</v>
      </c>
    </row>
    <row r="1337" spans="1:6" x14ac:dyDescent="0.2">
      <c r="A1337" t="s">
        <v>143</v>
      </c>
      <c r="B1337" t="s">
        <v>127</v>
      </c>
      <c r="C1337">
        <v>1995</v>
      </c>
      <c r="D1337">
        <v>4</v>
      </c>
      <c r="E1337">
        <v>4</v>
      </c>
      <c r="F1337">
        <v>41.398681499999995</v>
      </c>
    </row>
    <row r="1338" spans="1:6" x14ac:dyDescent="0.2">
      <c r="A1338" t="s">
        <v>143</v>
      </c>
      <c r="B1338" t="s">
        <v>127</v>
      </c>
      <c r="C1338">
        <v>1995</v>
      </c>
      <c r="D1338">
        <v>4</v>
      </c>
      <c r="E1338">
        <v>5</v>
      </c>
      <c r="F1338">
        <v>42.189050750000007</v>
      </c>
    </row>
    <row r="1339" spans="1:6" x14ac:dyDescent="0.2">
      <c r="A1339" t="s">
        <v>143</v>
      </c>
      <c r="B1339" t="s">
        <v>127</v>
      </c>
      <c r="C1339">
        <v>1995</v>
      </c>
      <c r="D1339">
        <v>4</v>
      </c>
      <c r="E1339">
        <v>6</v>
      </c>
      <c r="F1339">
        <v>48.197023874999992</v>
      </c>
    </row>
    <row r="1340" spans="1:6" x14ac:dyDescent="0.2">
      <c r="A1340" t="s">
        <v>143</v>
      </c>
      <c r="B1340" t="s">
        <v>127</v>
      </c>
      <c r="C1340">
        <v>1995</v>
      </c>
      <c r="D1340">
        <v>4</v>
      </c>
      <c r="E1340">
        <v>7</v>
      </c>
      <c r="F1340">
        <v>48.622793999999992</v>
      </c>
    </row>
    <row r="1341" spans="1:6" x14ac:dyDescent="0.2">
      <c r="A1341" t="s">
        <v>143</v>
      </c>
      <c r="B1341" t="s">
        <v>127</v>
      </c>
      <c r="C1341">
        <v>1995</v>
      </c>
      <c r="D1341">
        <v>4</v>
      </c>
      <c r="E1341">
        <v>8</v>
      </c>
      <c r="F1341">
        <v>36.241719250000003</v>
      </c>
    </row>
    <row r="1342" spans="1:6" x14ac:dyDescent="0.2">
      <c r="A1342" t="s">
        <v>143</v>
      </c>
      <c r="B1342" t="s">
        <v>127</v>
      </c>
      <c r="C1342">
        <v>1995</v>
      </c>
      <c r="D1342">
        <v>4</v>
      </c>
      <c r="E1342">
        <v>9</v>
      </c>
      <c r="F1342">
        <v>42.594584999999995</v>
      </c>
    </row>
    <row r="1343" spans="1:6" x14ac:dyDescent="0.2">
      <c r="A1343" t="s">
        <v>143</v>
      </c>
      <c r="B1343" t="s">
        <v>127</v>
      </c>
      <c r="C1343">
        <v>1995</v>
      </c>
      <c r="D1343">
        <v>4</v>
      </c>
      <c r="E1343">
        <v>10</v>
      </c>
      <c r="F1343">
        <v>44.19420499999999</v>
      </c>
    </row>
    <row r="1344" spans="1:6" x14ac:dyDescent="0.2">
      <c r="A1344" t="s">
        <v>143</v>
      </c>
      <c r="B1344" t="s">
        <v>127</v>
      </c>
      <c r="C1344">
        <v>1995</v>
      </c>
      <c r="D1344">
        <v>4</v>
      </c>
      <c r="E1344">
        <v>11</v>
      </c>
      <c r="F1344">
        <v>38.970537375000013</v>
      </c>
    </row>
    <row r="1345" spans="1:6" x14ac:dyDescent="0.2">
      <c r="A1345" t="s">
        <v>143</v>
      </c>
      <c r="B1345" t="s">
        <v>127</v>
      </c>
      <c r="C1345">
        <v>1995</v>
      </c>
      <c r="D1345">
        <v>4</v>
      </c>
      <c r="E1345">
        <v>12</v>
      </c>
      <c r="F1345">
        <v>45.26943575</v>
      </c>
    </row>
    <row r="1346" spans="1:6" x14ac:dyDescent="0.2">
      <c r="A1346" t="s">
        <v>143</v>
      </c>
      <c r="B1346" t="s">
        <v>127</v>
      </c>
      <c r="C1346">
        <v>1995</v>
      </c>
      <c r="D1346">
        <v>4</v>
      </c>
      <c r="E1346">
        <v>13</v>
      </c>
      <c r="F1346">
        <v>43.919933749999998</v>
      </c>
    </row>
    <row r="1347" spans="1:6" x14ac:dyDescent="0.2">
      <c r="A1347" t="s">
        <v>143</v>
      </c>
      <c r="B1347" t="s">
        <v>127</v>
      </c>
      <c r="C1347">
        <v>1995</v>
      </c>
      <c r="D1347">
        <v>4</v>
      </c>
      <c r="E1347">
        <v>14</v>
      </c>
      <c r="F1347">
        <v>42.971370749999998</v>
      </c>
    </row>
    <row r="1348" spans="1:6" x14ac:dyDescent="0.2">
      <c r="A1348" t="s">
        <v>143</v>
      </c>
      <c r="B1348" t="s">
        <v>127</v>
      </c>
      <c r="C1348">
        <v>1996</v>
      </c>
      <c r="D1348">
        <v>1</v>
      </c>
      <c r="E1348">
        <v>1</v>
      </c>
      <c r="F1348">
        <v>17.987756707317072</v>
      </c>
    </row>
    <row r="1349" spans="1:6" x14ac:dyDescent="0.2">
      <c r="A1349" t="s">
        <v>143</v>
      </c>
      <c r="B1349" t="s">
        <v>127</v>
      </c>
      <c r="C1349">
        <v>1996</v>
      </c>
      <c r="D1349">
        <v>1</v>
      </c>
      <c r="E1349">
        <v>2</v>
      </c>
      <c r="F1349">
        <v>8.2659416158536576</v>
      </c>
    </row>
    <row r="1350" spans="1:6" x14ac:dyDescent="0.2">
      <c r="A1350" t="s">
        <v>143</v>
      </c>
      <c r="B1350" t="s">
        <v>127</v>
      </c>
      <c r="C1350">
        <v>1996</v>
      </c>
      <c r="D1350">
        <v>1</v>
      </c>
      <c r="E1350">
        <v>3</v>
      </c>
      <c r="F1350">
        <v>22.365005487804876</v>
      </c>
    </row>
    <row r="1351" spans="1:6" x14ac:dyDescent="0.2">
      <c r="A1351" t="s">
        <v>143</v>
      </c>
      <c r="B1351" t="s">
        <v>127</v>
      </c>
      <c r="C1351">
        <v>1996</v>
      </c>
      <c r="D1351">
        <v>1</v>
      </c>
      <c r="E1351">
        <v>4</v>
      </c>
      <c r="F1351">
        <v>21.946006097560979</v>
      </c>
    </row>
    <row r="1352" spans="1:6" x14ac:dyDescent="0.2">
      <c r="A1352" t="s">
        <v>143</v>
      </c>
      <c r="B1352" t="s">
        <v>127</v>
      </c>
      <c r="C1352">
        <v>1996</v>
      </c>
      <c r="D1352">
        <v>1</v>
      </c>
      <c r="E1352">
        <v>5</v>
      </c>
      <c r="F1352">
        <v>30.936084756097557</v>
      </c>
    </row>
    <row r="1353" spans="1:6" x14ac:dyDescent="0.2">
      <c r="A1353" t="s">
        <v>143</v>
      </c>
      <c r="B1353" t="s">
        <v>127</v>
      </c>
      <c r="C1353">
        <v>1996</v>
      </c>
      <c r="D1353">
        <v>1</v>
      </c>
      <c r="E1353">
        <v>6</v>
      </c>
      <c r="F1353">
        <v>27.092195121951224</v>
      </c>
    </row>
    <row r="1354" spans="1:6" x14ac:dyDescent="0.2">
      <c r="A1354" t="s">
        <v>143</v>
      </c>
      <c r="B1354" t="s">
        <v>127</v>
      </c>
      <c r="C1354">
        <v>1996</v>
      </c>
      <c r="D1354">
        <v>1</v>
      </c>
      <c r="E1354">
        <v>7</v>
      </c>
      <c r="F1354">
        <v>34.802403658536583</v>
      </c>
    </row>
    <row r="1355" spans="1:6" x14ac:dyDescent="0.2">
      <c r="A1355" t="s">
        <v>143</v>
      </c>
      <c r="B1355" t="s">
        <v>127</v>
      </c>
      <c r="C1355">
        <v>1996</v>
      </c>
      <c r="D1355">
        <v>1</v>
      </c>
      <c r="E1355">
        <v>8</v>
      </c>
      <c r="F1355">
        <v>17.24659481707317</v>
      </c>
    </row>
    <row r="1356" spans="1:6" x14ac:dyDescent="0.2">
      <c r="A1356" t="s">
        <v>143</v>
      </c>
      <c r="B1356" t="s">
        <v>127</v>
      </c>
      <c r="C1356">
        <v>1996</v>
      </c>
      <c r="D1356">
        <v>1</v>
      </c>
      <c r="E1356">
        <v>9</v>
      </c>
      <c r="F1356">
        <v>29.770279268292686</v>
      </c>
    </row>
    <row r="1357" spans="1:6" x14ac:dyDescent="0.2">
      <c r="A1357" t="s">
        <v>143</v>
      </c>
      <c r="B1357" t="s">
        <v>127</v>
      </c>
      <c r="C1357">
        <v>1996</v>
      </c>
      <c r="D1357">
        <v>1</v>
      </c>
      <c r="E1357">
        <v>10</v>
      </c>
      <c r="F1357">
        <v>31.746176067073169</v>
      </c>
    </row>
    <row r="1358" spans="1:6" x14ac:dyDescent="0.2">
      <c r="A1358" t="s">
        <v>143</v>
      </c>
      <c r="B1358" t="s">
        <v>127</v>
      </c>
      <c r="C1358">
        <v>1996</v>
      </c>
      <c r="D1358">
        <v>1</v>
      </c>
      <c r="E1358">
        <v>11</v>
      </c>
      <c r="F1358">
        <v>38.671231097560977</v>
      </c>
    </row>
    <row r="1359" spans="1:6" x14ac:dyDescent="0.2">
      <c r="A1359" t="s">
        <v>143</v>
      </c>
      <c r="B1359" t="s">
        <v>127</v>
      </c>
      <c r="C1359">
        <v>1996</v>
      </c>
      <c r="D1359">
        <v>1</v>
      </c>
      <c r="E1359">
        <v>12</v>
      </c>
      <c r="F1359">
        <v>36.433173780487799</v>
      </c>
    </row>
    <row r="1360" spans="1:6" x14ac:dyDescent="0.2">
      <c r="A1360" t="s">
        <v>143</v>
      </c>
      <c r="B1360" t="s">
        <v>127</v>
      </c>
      <c r="C1360">
        <v>1996</v>
      </c>
      <c r="D1360">
        <v>1</v>
      </c>
      <c r="E1360">
        <v>13</v>
      </c>
      <c r="F1360">
        <v>38.445573475609756</v>
      </c>
    </row>
    <row r="1361" spans="1:6" x14ac:dyDescent="0.2">
      <c r="A1361" t="s">
        <v>143</v>
      </c>
      <c r="B1361" t="s">
        <v>127</v>
      </c>
      <c r="C1361">
        <v>1996</v>
      </c>
      <c r="D1361">
        <v>1</v>
      </c>
      <c r="E1361">
        <v>14</v>
      </c>
      <c r="F1361">
        <v>28.737186432926823</v>
      </c>
    </row>
    <row r="1362" spans="1:6" x14ac:dyDescent="0.2">
      <c r="A1362" t="s">
        <v>143</v>
      </c>
      <c r="B1362" t="s">
        <v>127</v>
      </c>
      <c r="C1362">
        <v>1996</v>
      </c>
      <c r="D1362">
        <v>2</v>
      </c>
      <c r="E1362">
        <v>1</v>
      </c>
      <c r="F1362">
        <v>15.847772103658537</v>
      </c>
    </row>
    <row r="1363" spans="1:6" x14ac:dyDescent="0.2">
      <c r="A1363" t="s">
        <v>143</v>
      </c>
      <c r="B1363" t="s">
        <v>127</v>
      </c>
      <c r="C1363">
        <v>1996</v>
      </c>
      <c r="D1363">
        <v>2</v>
      </c>
      <c r="E1363">
        <v>2</v>
      </c>
      <c r="F1363">
        <v>20.576455792682925</v>
      </c>
    </row>
    <row r="1364" spans="1:6" x14ac:dyDescent="0.2">
      <c r="A1364" t="s">
        <v>143</v>
      </c>
      <c r="B1364" t="s">
        <v>127</v>
      </c>
      <c r="C1364">
        <v>1996</v>
      </c>
      <c r="D1364">
        <v>2</v>
      </c>
      <c r="E1364">
        <v>3</v>
      </c>
      <c r="F1364">
        <v>21.972124390243899</v>
      </c>
    </row>
    <row r="1365" spans="1:6" x14ac:dyDescent="0.2">
      <c r="A1365" t="s">
        <v>143</v>
      </c>
      <c r="B1365" t="s">
        <v>127</v>
      </c>
      <c r="C1365">
        <v>1996</v>
      </c>
      <c r="D1365">
        <v>2</v>
      </c>
      <c r="E1365">
        <v>4</v>
      </c>
      <c r="F1365">
        <v>20.051765853658537</v>
      </c>
    </row>
    <row r="1366" spans="1:6" x14ac:dyDescent="0.2">
      <c r="A1366" t="s">
        <v>143</v>
      </c>
      <c r="B1366" t="s">
        <v>127</v>
      </c>
      <c r="C1366">
        <v>1996</v>
      </c>
      <c r="D1366">
        <v>2</v>
      </c>
      <c r="E1366">
        <v>5</v>
      </c>
      <c r="F1366">
        <v>32.661275457317068</v>
      </c>
    </row>
    <row r="1367" spans="1:6" x14ac:dyDescent="0.2">
      <c r="A1367" t="s">
        <v>143</v>
      </c>
      <c r="B1367" t="s">
        <v>127</v>
      </c>
      <c r="C1367">
        <v>1996</v>
      </c>
      <c r="D1367">
        <v>2</v>
      </c>
      <c r="E1367">
        <v>6</v>
      </c>
      <c r="F1367">
        <v>39.522731707317071</v>
      </c>
    </row>
    <row r="1368" spans="1:6" x14ac:dyDescent="0.2">
      <c r="A1368" t="s">
        <v>143</v>
      </c>
      <c r="B1368" t="s">
        <v>127</v>
      </c>
      <c r="C1368">
        <v>1996</v>
      </c>
      <c r="D1368">
        <v>2</v>
      </c>
      <c r="E1368">
        <v>7</v>
      </c>
      <c r="F1368">
        <v>39.412522103658532</v>
      </c>
    </row>
    <row r="1369" spans="1:6" x14ac:dyDescent="0.2">
      <c r="A1369" t="s">
        <v>143</v>
      </c>
      <c r="B1369" t="s">
        <v>127</v>
      </c>
      <c r="C1369">
        <v>1996</v>
      </c>
      <c r="D1369">
        <v>2</v>
      </c>
      <c r="E1369">
        <v>8</v>
      </c>
      <c r="F1369">
        <v>13.463758536585367</v>
      </c>
    </row>
    <row r="1370" spans="1:6" x14ac:dyDescent="0.2">
      <c r="A1370" t="s">
        <v>143</v>
      </c>
      <c r="B1370" t="s">
        <v>127</v>
      </c>
      <c r="C1370">
        <v>1996</v>
      </c>
      <c r="D1370">
        <v>2</v>
      </c>
      <c r="E1370">
        <v>9</v>
      </c>
      <c r="F1370">
        <v>38.816652439024388</v>
      </c>
    </row>
    <row r="1371" spans="1:6" x14ac:dyDescent="0.2">
      <c r="A1371" t="s">
        <v>143</v>
      </c>
      <c r="B1371" t="s">
        <v>127</v>
      </c>
      <c r="C1371">
        <v>1996</v>
      </c>
      <c r="D1371">
        <v>2</v>
      </c>
      <c r="E1371">
        <v>10</v>
      </c>
      <c r="F1371">
        <v>35.808917073170733</v>
      </c>
    </row>
    <row r="1372" spans="1:6" x14ac:dyDescent="0.2">
      <c r="A1372" t="s">
        <v>143</v>
      </c>
      <c r="B1372" t="s">
        <v>127</v>
      </c>
      <c r="C1372">
        <v>1996</v>
      </c>
      <c r="D1372">
        <v>2</v>
      </c>
      <c r="E1372">
        <v>11</v>
      </c>
      <c r="F1372">
        <v>35.049531402439023</v>
      </c>
    </row>
    <row r="1373" spans="1:6" x14ac:dyDescent="0.2">
      <c r="A1373" t="s">
        <v>143</v>
      </c>
      <c r="B1373" t="s">
        <v>127</v>
      </c>
      <c r="C1373">
        <v>1996</v>
      </c>
      <c r="D1373">
        <v>2</v>
      </c>
      <c r="E1373">
        <v>12</v>
      </c>
      <c r="F1373">
        <v>39.614643750000006</v>
      </c>
    </row>
    <row r="1374" spans="1:6" x14ac:dyDescent="0.2">
      <c r="A1374" t="s">
        <v>143</v>
      </c>
      <c r="B1374" t="s">
        <v>127</v>
      </c>
      <c r="C1374">
        <v>1996</v>
      </c>
      <c r="D1374">
        <v>2</v>
      </c>
      <c r="E1374">
        <v>13</v>
      </c>
      <c r="F1374">
        <v>40.665609908536581</v>
      </c>
    </row>
    <row r="1375" spans="1:6" x14ac:dyDescent="0.2">
      <c r="A1375" t="s">
        <v>143</v>
      </c>
      <c r="B1375" t="s">
        <v>127</v>
      </c>
      <c r="C1375">
        <v>1996</v>
      </c>
      <c r="D1375">
        <v>2</v>
      </c>
      <c r="E1375">
        <v>14</v>
      </c>
      <c r="F1375">
        <v>37.580515701219511</v>
      </c>
    </row>
    <row r="1376" spans="1:6" x14ac:dyDescent="0.2">
      <c r="A1376" t="s">
        <v>143</v>
      </c>
      <c r="B1376" t="s">
        <v>127</v>
      </c>
      <c r="C1376">
        <v>1996</v>
      </c>
      <c r="D1376">
        <v>3</v>
      </c>
      <c r="E1376">
        <v>1</v>
      </c>
      <c r="F1376">
        <v>15.762610975609755</v>
      </c>
    </row>
    <row r="1377" spans="1:6" x14ac:dyDescent="0.2">
      <c r="A1377" t="s">
        <v>143</v>
      </c>
      <c r="B1377" t="s">
        <v>127</v>
      </c>
      <c r="C1377">
        <v>1996</v>
      </c>
      <c r="D1377">
        <v>3</v>
      </c>
      <c r="E1377">
        <v>2</v>
      </c>
      <c r="F1377">
        <v>20.203772103658533</v>
      </c>
    </row>
    <row r="1378" spans="1:6" x14ac:dyDescent="0.2">
      <c r="A1378" t="s">
        <v>143</v>
      </c>
      <c r="B1378" t="s">
        <v>127</v>
      </c>
      <c r="C1378">
        <v>1996</v>
      </c>
      <c r="D1378">
        <v>3</v>
      </c>
      <c r="E1378">
        <v>3</v>
      </c>
      <c r="F1378">
        <v>26.678360365853656</v>
      </c>
    </row>
    <row r="1379" spans="1:6" x14ac:dyDescent="0.2">
      <c r="A1379" t="s">
        <v>143</v>
      </c>
      <c r="B1379" t="s">
        <v>127</v>
      </c>
      <c r="C1379">
        <v>1996</v>
      </c>
      <c r="D1379">
        <v>3</v>
      </c>
      <c r="E1379">
        <v>4</v>
      </c>
      <c r="F1379">
        <v>34.953063414634144</v>
      </c>
    </row>
    <row r="1380" spans="1:6" x14ac:dyDescent="0.2">
      <c r="A1380" t="s">
        <v>143</v>
      </c>
      <c r="B1380" t="s">
        <v>127</v>
      </c>
      <c r="C1380">
        <v>1996</v>
      </c>
      <c r="D1380">
        <v>3</v>
      </c>
      <c r="E1380">
        <v>5</v>
      </c>
      <c r="F1380">
        <v>26.662165548780482</v>
      </c>
    </row>
    <row r="1381" spans="1:6" x14ac:dyDescent="0.2">
      <c r="A1381" t="s">
        <v>143</v>
      </c>
      <c r="B1381" t="s">
        <v>127</v>
      </c>
      <c r="C1381">
        <v>1996</v>
      </c>
      <c r="D1381">
        <v>3</v>
      </c>
      <c r="E1381">
        <v>6</v>
      </c>
      <c r="F1381">
        <v>36.942628048780485</v>
      </c>
    </row>
    <row r="1382" spans="1:6" x14ac:dyDescent="0.2">
      <c r="A1382" t="s">
        <v>143</v>
      </c>
      <c r="B1382" t="s">
        <v>127</v>
      </c>
      <c r="C1382">
        <v>1996</v>
      </c>
      <c r="D1382">
        <v>3</v>
      </c>
      <c r="E1382">
        <v>7</v>
      </c>
      <c r="F1382">
        <v>40.004592073170734</v>
      </c>
    </row>
    <row r="1383" spans="1:6" x14ac:dyDescent="0.2">
      <c r="A1383" t="s">
        <v>143</v>
      </c>
      <c r="B1383" t="s">
        <v>127</v>
      </c>
      <c r="C1383">
        <v>1996</v>
      </c>
      <c r="D1383">
        <v>3</v>
      </c>
      <c r="E1383">
        <v>8</v>
      </c>
      <c r="F1383">
        <v>39.847218292682925</v>
      </c>
    </row>
    <row r="1384" spans="1:6" x14ac:dyDescent="0.2">
      <c r="A1384" t="s">
        <v>143</v>
      </c>
      <c r="B1384" t="s">
        <v>127</v>
      </c>
      <c r="C1384">
        <v>1996</v>
      </c>
      <c r="D1384">
        <v>3</v>
      </c>
      <c r="E1384">
        <v>9</v>
      </c>
      <c r="F1384">
        <v>27.353082926829266</v>
      </c>
    </row>
    <row r="1385" spans="1:6" x14ac:dyDescent="0.2">
      <c r="A1385" t="s">
        <v>143</v>
      </c>
      <c r="B1385" t="s">
        <v>127</v>
      </c>
      <c r="C1385">
        <v>1996</v>
      </c>
      <c r="D1385">
        <v>3</v>
      </c>
      <c r="E1385">
        <v>10</v>
      </c>
      <c r="F1385">
        <v>40.815365853658541</v>
      </c>
    </row>
    <row r="1386" spans="1:6" x14ac:dyDescent="0.2">
      <c r="A1386" t="s">
        <v>143</v>
      </c>
      <c r="B1386" t="s">
        <v>127</v>
      </c>
      <c r="C1386">
        <v>1996</v>
      </c>
      <c r="D1386">
        <v>3</v>
      </c>
      <c r="E1386">
        <v>11</v>
      </c>
      <c r="F1386">
        <v>42.058198170731721</v>
      </c>
    </row>
    <row r="1387" spans="1:6" x14ac:dyDescent="0.2">
      <c r="A1387" t="s">
        <v>143</v>
      </c>
      <c r="B1387" t="s">
        <v>127</v>
      </c>
      <c r="C1387">
        <v>1996</v>
      </c>
      <c r="D1387">
        <v>3</v>
      </c>
      <c r="E1387">
        <v>12</v>
      </c>
      <c r="F1387">
        <v>25.88265625</v>
      </c>
    </row>
    <row r="1388" spans="1:6" x14ac:dyDescent="0.2">
      <c r="A1388" t="s">
        <v>143</v>
      </c>
      <c r="B1388" t="s">
        <v>127</v>
      </c>
      <c r="C1388">
        <v>1996</v>
      </c>
      <c r="D1388">
        <v>3</v>
      </c>
      <c r="E1388">
        <v>13</v>
      </c>
      <c r="F1388">
        <v>24.298164939024389</v>
      </c>
    </row>
    <row r="1389" spans="1:6" x14ac:dyDescent="0.2">
      <c r="A1389" t="s">
        <v>143</v>
      </c>
      <c r="B1389" t="s">
        <v>127</v>
      </c>
      <c r="C1389">
        <v>1996</v>
      </c>
      <c r="D1389">
        <v>3</v>
      </c>
      <c r="E1389">
        <v>14</v>
      </c>
      <c r="F1389">
        <v>17.39389756097561</v>
      </c>
    </row>
    <row r="1390" spans="1:6" x14ac:dyDescent="0.2">
      <c r="A1390" t="s">
        <v>143</v>
      </c>
      <c r="B1390" t="s">
        <v>127</v>
      </c>
      <c r="C1390">
        <v>1996</v>
      </c>
      <c r="D1390">
        <v>4</v>
      </c>
      <c r="E1390">
        <v>1</v>
      </c>
      <c r="F1390">
        <v>21.261120274390244</v>
      </c>
    </row>
    <row r="1391" spans="1:6" x14ac:dyDescent="0.2">
      <c r="A1391" t="s">
        <v>143</v>
      </c>
      <c r="B1391" t="s">
        <v>127</v>
      </c>
      <c r="C1391">
        <v>1996</v>
      </c>
      <c r="D1391">
        <v>4</v>
      </c>
      <c r="E1391">
        <v>2</v>
      </c>
      <c r="F1391">
        <v>23.008445121951219</v>
      </c>
    </row>
    <row r="1392" spans="1:6" x14ac:dyDescent="0.2">
      <c r="A1392" t="s">
        <v>143</v>
      </c>
      <c r="B1392" t="s">
        <v>127</v>
      </c>
      <c r="C1392">
        <v>1996</v>
      </c>
      <c r="D1392">
        <v>4</v>
      </c>
      <c r="E1392">
        <v>3</v>
      </c>
      <c r="F1392">
        <v>24.300267682926826</v>
      </c>
    </row>
    <row r="1393" spans="1:6" x14ac:dyDescent="0.2">
      <c r="A1393" t="s">
        <v>143</v>
      </c>
      <c r="B1393" t="s">
        <v>127</v>
      </c>
      <c r="C1393">
        <v>1996</v>
      </c>
      <c r="D1393">
        <v>4</v>
      </c>
      <c r="E1393">
        <v>4</v>
      </c>
      <c r="F1393">
        <v>32.205846951219513</v>
      </c>
    </row>
    <row r="1394" spans="1:6" x14ac:dyDescent="0.2">
      <c r="A1394" t="s">
        <v>143</v>
      </c>
      <c r="B1394" t="s">
        <v>127</v>
      </c>
      <c r="C1394">
        <v>1996</v>
      </c>
      <c r="D1394">
        <v>4</v>
      </c>
      <c r="E1394">
        <v>5</v>
      </c>
      <c r="F1394">
        <v>15.957649695121951</v>
      </c>
    </row>
    <row r="1395" spans="1:6" x14ac:dyDescent="0.2">
      <c r="A1395" t="s">
        <v>143</v>
      </c>
      <c r="B1395" t="s">
        <v>127</v>
      </c>
      <c r="C1395">
        <v>1996</v>
      </c>
      <c r="D1395">
        <v>4</v>
      </c>
      <c r="E1395">
        <v>6</v>
      </c>
      <c r="F1395">
        <v>35.986137804878048</v>
      </c>
    </row>
    <row r="1396" spans="1:6" x14ac:dyDescent="0.2">
      <c r="A1396" t="s">
        <v>143</v>
      </c>
      <c r="B1396" t="s">
        <v>127</v>
      </c>
      <c r="C1396">
        <v>1996</v>
      </c>
      <c r="D1396">
        <v>4</v>
      </c>
      <c r="E1396">
        <v>7</v>
      </c>
      <c r="F1396">
        <v>40.832114024390236</v>
      </c>
    </row>
    <row r="1397" spans="1:6" x14ac:dyDescent="0.2">
      <c r="A1397" t="s">
        <v>143</v>
      </c>
      <c r="B1397" t="s">
        <v>127</v>
      </c>
      <c r="C1397">
        <v>1996</v>
      </c>
      <c r="D1397">
        <v>4</v>
      </c>
      <c r="E1397">
        <v>8</v>
      </c>
      <c r="F1397">
        <v>35.330524390243909</v>
      </c>
    </row>
    <row r="1398" spans="1:6" x14ac:dyDescent="0.2">
      <c r="A1398" t="s">
        <v>143</v>
      </c>
      <c r="B1398" t="s">
        <v>127</v>
      </c>
      <c r="C1398">
        <v>1996</v>
      </c>
      <c r="D1398">
        <v>4</v>
      </c>
      <c r="E1398">
        <v>9</v>
      </c>
      <c r="F1398">
        <v>36.946981097560979</v>
      </c>
    </row>
    <row r="1399" spans="1:6" x14ac:dyDescent="0.2">
      <c r="A1399" t="s">
        <v>143</v>
      </c>
      <c r="B1399" t="s">
        <v>127</v>
      </c>
      <c r="C1399">
        <v>1996</v>
      </c>
      <c r="D1399">
        <v>4</v>
      </c>
      <c r="E1399">
        <v>10</v>
      </c>
      <c r="F1399">
        <v>32.88115975609756</v>
      </c>
    </row>
    <row r="1400" spans="1:6" x14ac:dyDescent="0.2">
      <c r="A1400" t="s">
        <v>143</v>
      </c>
      <c r="B1400" t="s">
        <v>127</v>
      </c>
      <c r="C1400">
        <v>1996</v>
      </c>
      <c r="D1400">
        <v>4</v>
      </c>
      <c r="E1400">
        <v>11</v>
      </c>
      <c r="F1400">
        <v>33.57281493902439</v>
      </c>
    </row>
    <row r="1401" spans="1:6" x14ac:dyDescent="0.2">
      <c r="A1401" t="s">
        <v>143</v>
      </c>
      <c r="B1401" t="s">
        <v>127</v>
      </c>
      <c r="C1401">
        <v>1996</v>
      </c>
      <c r="D1401">
        <v>4</v>
      </c>
      <c r="E1401">
        <v>12</v>
      </c>
      <c r="F1401">
        <v>37.842012195121946</v>
      </c>
    </row>
    <row r="1402" spans="1:6" x14ac:dyDescent="0.2">
      <c r="A1402" t="s">
        <v>143</v>
      </c>
      <c r="B1402" t="s">
        <v>127</v>
      </c>
      <c r="C1402">
        <v>1996</v>
      </c>
      <c r="D1402">
        <v>4</v>
      </c>
      <c r="E1402">
        <v>13</v>
      </c>
      <c r="F1402">
        <v>34.742825914634146</v>
      </c>
    </row>
    <row r="1403" spans="1:6" x14ac:dyDescent="0.2">
      <c r="A1403" t="s">
        <v>143</v>
      </c>
      <c r="B1403" t="s">
        <v>127</v>
      </c>
      <c r="C1403">
        <v>1996</v>
      </c>
      <c r="D1403">
        <v>4</v>
      </c>
      <c r="E1403">
        <v>14</v>
      </c>
      <c r="F1403">
        <v>37.129292682926824</v>
      </c>
    </row>
    <row r="1404" spans="1:6" x14ac:dyDescent="0.2">
      <c r="A1404" t="s">
        <v>143</v>
      </c>
      <c r="B1404" t="s">
        <v>127</v>
      </c>
      <c r="C1404">
        <v>1997</v>
      </c>
      <c r="D1404">
        <v>1</v>
      </c>
      <c r="E1404">
        <v>1</v>
      </c>
      <c r="F1404">
        <v>20.725307926829263</v>
      </c>
    </row>
    <row r="1405" spans="1:6" x14ac:dyDescent="0.2">
      <c r="A1405" t="s">
        <v>143</v>
      </c>
      <c r="B1405" t="s">
        <v>127</v>
      </c>
      <c r="C1405">
        <v>1997</v>
      </c>
      <c r="D1405">
        <v>1</v>
      </c>
      <c r="E1405">
        <v>2</v>
      </c>
      <c r="F1405">
        <v>17.468858536585362</v>
      </c>
    </row>
    <row r="1406" spans="1:6" x14ac:dyDescent="0.2">
      <c r="A1406" t="s">
        <v>143</v>
      </c>
      <c r="B1406" t="s">
        <v>127</v>
      </c>
      <c r="C1406">
        <v>1997</v>
      </c>
      <c r="D1406">
        <v>1</v>
      </c>
      <c r="E1406">
        <v>3</v>
      </c>
      <c r="F1406">
        <v>20.895187500000002</v>
      </c>
    </row>
    <row r="1407" spans="1:6" x14ac:dyDescent="0.2">
      <c r="A1407" t="s">
        <v>143</v>
      </c>
      <c r="B1407" t="s">
        <v>127</v>
      </c>
      <c r="C1407">
        <v>1997</v>
      </c>
      <c r="D1407">
        <v>1</v>
      </c>
      <c r="E1407">
        <v>4</v>
      </c>
      <c r="F1407">
        <v>19.078564329268293</v>
      </c>
    </row>
    <row r="1408" spans="1:6" x14ac:dyDescent="0.2">
      <c r="A1408" t="s">
        <v>143</v>
      </c>
      <c r="B1408" t="s">
        <v>127</v>
      </c>
      <c r="C1408">
        <v>1997</v>
      </c>
      <c r="D1408">
        <v>1</v>
      </c>
      <c r="E1408">
        <v>5</v>
      </c>
      <c r="F1408">
        <v>36.481905792682923</v>
      </c>
    </row>
    <row r="1409" spans="1:6" x14ac:dyDescent="0.2">
      <c r="A1409" t="s">
        <v>143</v>
      </c>
      <c r="B1409" t="s">
        <v>127</v>
      </c>
      <c r="C1409">
        <v>1997</v>
      </c>
      <c r="D1409">
        <v>1</v>
      </c>
      <c r="E1409">
        <v>6</v>
      </c>
      <c r="F1409">
        <v>28.794753658536589</v>
      </c>
    </row>
    <row r="1410" spans="1:6" x14ac:dyDescent="0.2">
      <c r="A1410" t="s">
        <v>143</v>
      </c>
      <c r="B1410" t="s">
        <v>127</v>
      </c>
      <c r="C1410">
        <v>1997</v>
      </c>
      <c r="D1410">
        <v>1</v>
      </c>
      <c r="E1410">
        <v>7</v>
      </c>
      <c r="F1410">
        <v>55.996512804878058</v>
      </c>
    </row>
    <row r="1411" spans="1:6" x14ac:dyDescent="0.2">
      <c r="A1411" t="s">
        <v>143</v>
      </c>
      <c r="B1411" t="s">
        <v>127</v>
      </c>
      <c r="C1411">
        <v>1997</v>
      </c>
      <c r="D1411">
        <v>1</v>
      </c>
      <c r="E1411">
        <v>8</v>
      </c>
      <c r="F1411">
        <v>44.605008384146338</v>
      </c>
    </row>
    <row r="1412" spans="1:6" x14ac:dyDescent="0.2">
      <c r="A1412" t="s">
        <v>143</v>
      </c>
      <c r="B1412" t="s">
        <v>127</v>
      </c>
      <c r="C1412">
        <v>1997</v>
      </c>
      <c r="D1412">
        <v>1</v>
      </c>
      <c r="E1412">
        <v>9</v>
      </c>
      <c r="F1412">
        <v>46.761925609756091</v>
      </c>
    </row>
    <row r="1413" spans="1:6" x14ac:dyDescent="0.2">
      <c r="A1413" t="s">
        <v>143</v>
      </c>
      <c r="B1413" t="s">
        <v>127</v>
      </c>
      <c r="C1413">
        <v>1997</v>
      </c>
      <c r="D1413">
        <v>1</v>
      </c>
      <c r="E1413">
        <v>10</v>
      </c>
      <c r="F1413">
        <v>36.804105182926833</v>
      </c>
    </row>
    <row r="1414" spans="1:6" x14ac:dyDescent="0.2">
      <c r="A1414" t="s">
        <v>143</v>
      </c>
      <c r="B1414" t="s">
        <v>127</v>
      </c>
      <c r="C1414">
        <v>1997</v>
      </c>
      <c r="D1414">
        <v>1</v>
      </c>
      <c r="E1414">
        <v>11</v>
      </c>
      <c r="F1414">
        <v>42.98783231707317</v>
      </c>
    </row>
    <row r="1415" spans="1:6" x14ac:dyDescent="0.2">
      <c r="A1415" t="s">
        <v>143</v>
      </c>
      <c r="B1415" t="s">
        <v>127</v>
      </c>
      <c r="C1415">
        <v>1997</v>
      </c>
      <c r="D1415">
        <v>1</v>
      </c>
      <c r="E1415">
        <v>12</v>
      </c>
      <c r="F1415">
        <v>38.807798780487801</v>
      </c>
    </row>
    <row r="1416" spans="1:6" x14ac:dyDescent="0.2">
      <c r="A1416" t="s">
        <v>143</v>
      </c>
      <c r="B1416" t="s">
        <v>127</v>
      </c>
      <c r="C1416">
        <v>1997</v>
      </c>
      <c r="D1416">
        <v>1</v>
      </c>
      <c r="E1416">
        <v>13</v>
      </c>
      <c r="F1416">
        <v>39.500154878048775</v>
      </c>
    </row>
    <row r="1417" spans="1:6" x14ac:dyDescent="0.2">
      <c r="A1417" t="s">
        <v>143</v>
      </c>
      <c r="B1417" t="s">
        <v>127</v>
      </c>
      <c r="C1417">
        <v>1997</v>
      </c>
      <c r="D1417">
        <v>1</v>
      </c>
      <c r="E1417">
        <v>14</v>
      </c>
      <c r="F1417">
        <v>35.191964634146338</v>
      </c>
    </row>
    <row r="1418" spans="1:6" x14ac:dyDescent="0.2">
      <c r="A1418" t="s">
        <v>143</v>
      </c>
      <c r="B1418" t="s">
        <v>127</v>
      </c>
      <c r="C1418">
        <v>1997</v>
      </c>
      <c r="D1418">
        <v>2</v>
      </c>
      <c r="E1418">
        <v>1</v>
      </c>
      <c r="F1418">
        <v>16.707739024390243</v>
      </c>
    </row>
    <row r="1419" spans="1:6" x14ac:dyDescent="0.2">
      <c r="A1419" t="s">
        <v>143</v>
      </c>
      <c r="B1419" t="s">
        <v>127</v>
      </c>
      <c r="C1419">
        <v>1997</v>
      </c>
      <c r="D1419">
        <v>2</v>
      </c>
      <c r="E1419">
        <v>2</v>
      </c>
      <c r="F1419">
        <v>18.852205792682927</v>
      </c>
    </row>
    <row r="1420" spans="1:6" x14ac:dyDescent="0.2">
      <c r="A1420" t="s">
        <v>143</v>
      </c>
      <c r="B1420" t="s">
        <v>127</v>
      </c>
      <c r="C1420">
        <v>1997</v>
      </c>
      <c r="D1420">
        <v>2</v>
      </c>
      <c r="E1420">
        <v>3</v>
      </c>
      <c r="F1420">
        <v>22.226335060975607</v>
      </c>
    </row>
    <row r="1421" spans="1:6" x14ac:dyDescent="0.2">
      <c r="A1421" t="s">
        <v>143</v>
      </c>
      <c r="B1421" t="s">
        <v>127</v>
      </c>
      <c r="C1421">
        <v>1997</v>
      </c>
      <c r="D1421">
        <v>2</v>
      </c>
      <c r="E1421">
        <v>4</v>
      </c>
      <c r="F1421">
        <v>38.308858231707312</v>
      </c>
    </row>
    <row r="1422" spans="1:6" x14ac:dyDescent="0.2">
      <c r="A1422" t="s">
        <v>143</v>
      </c>
      <c r="B1422" t="s">
        <v>127</v>
      </c>
      <c r="C1422">
        <v>1997</v>
      </c>
      <c r="D1422">
        <v>2</v>
      </c>
      <c r="E1422">
        <v>5</v>
      </c>
      <c r="F1422">
        <v>29.298969512195121</v>
      </c>
    </row>
    <row r="1423" spans="1:6" x14ac:dyDescent="0.2">
      <c r="A1423" t="s">
        <v>143</v>
      </c>
      <c r="B1423" t="s">
        <v>127</v>
      </c>
      <c r="C1423">
        <v>1997</v>
      </c>
      <c r="D1423">
        <v>2</v>
      </c>
      <c r="E1423">
        <v>6</v>
      </c>
      <c r="F1423">
        <v>46.426187499999997</v>
      </c>
    </row>
    <row r="1424" spans="1:6" x14ac:dyDescent="0.2">
      <c r="A1424" t="s">
        <v>143</v>
      </c>
      <c r="B1424" t="s">
        <v>127</v>
      </c>
      <c r="C1424">
        <v>1997</v>
      </c>
      <c r="D1424">
        <v>2</v>
      </c>
      <c r="E1424">
        <v>7</v>
      </c>
      <c r="F1424">
        <v>63.750159603658538</v>
      </c>
    </row>
    <row r="1425" spans="1:6" x14ac:dyDescent="0.2">
      <c r="A1425" t="s">
        <v>143</v>
      </c>
      <c r="B1425" t="s">
        <v>127</v>
      </c>
      <c r="C1425">
        <v>1997</v>
      </c>
      <c r="D1425">
        <v>2</v>
      </c>
      <c r="E1425">
        <v>8</v>
      </c>
      <c r="F1425">
        <v>40.294660060975609</v>
      </c>
    </row>
    <row r="1426" spans="1:6" x14ac:dyDescent="0.2">
      <c r="A1426" t="s">
        <v>143</v>
      </c>
      <c r="B1426" t="s">
        <v>127</v>
      </c>
      <c r="C1426">
        <v>1997</v>
      </c>
      <c r="D1426">
        <v>2</v>
      </c>
      <c r="E1426">
        <v>9</v>
      </c>
      <c r="F1426">
        <v>48.674703201219501</v>
      </c>
    </row>
    <row r="1427" spans="1:6" x14ac:dyDescent="0.2">
      <c r="A1427" t="s">
        <v>143</v>
      </c>
      <c r="B1427" t="s">
        <v>127</v>
      </c>
      <c r="C1427">
        <v>1997</v>
      </c>
      <c r="D1427">
        <v>2</v>
      </c>
      <c r="E1427">
        <v>10</v>
      </c>
      <c r="F1427">
        <v>28.691571646341462</v>
      </c>
    </row>
    <row r="1428" spans="1:6" x14ac:dyDescent="0.2">
      <c r="A1428" t="s">
        <v>143</v>
      </c>
      <c r="B1428" t="s">
        <v>127</v>
      </c>
      <c r="C1428">
        <v>1997</v>
      </c>
      <c r="D1428">
        <v>2</v>
      </c>
      <c r="E1428">
        <v>11</v>
      </c>
      <c r="F1428">
        <v>28.404971341463416</v>
      </c>
    </row>
    <row r="1429" spans="1:6" x14ac:dyDescent="0.2">
      <c r="A1429" t="s">
        <v>143</v>
      </c>
      <c r="B1429" t="s">
        <v>127</v>
      </c>
      <c r="C1429">
        <v>1997</v>
      </c>
      <c r="D1429">
        <v>2</v>
      </c>
      <c r="E1429">
        <v>12</v>
      </c>
      <c r="F1429">
        <v>50.974717682926823</v>
      </c>
    </row>
    <row r="1430" spans="1:6" x14ac:dyDescent="0.2">
      <c r="A1430" t="s">
        <v>143</v>
      </c>
      <c r="B1430" t="s">
        <v>127</v>
      </c>
      <c r="C1430">
        <v>1997</v>
      </c>
      <c r="D1430">
        <v>2</v>
      </c>
      <c r="E1430">
        <v>13</v>
      </c>
      <c r="F1430">
        <v>64.092740853658526</v>
      </c>
    </row>
    <row r="1431" spans="1:6" x14ac:dyDescent="0.2">
      <c r="A1431" t="s">
        <v>143</v>
      </c>
      <c r="B1431" t="s">
        <v>127</v>
      </c>
      <c r="C1431">
        <v>1997</v>
      </c>
      <c r="D1431">
        <v>2</v>
      </c>
      <c r="E1431">
        <v>14</v>
      </c>
      <c r="F1431">
        <v>51.531907926829263</v>
      </c>
    </row>
    <row r="1432" spans="1:6" x14ac:dyDescent="0.2">
      <c r="A1432" t="s">
        <v>143</v>
      </c>
      <c r="B1432" t="s">
        <v>127</v>
      </c>
      <c r="C1432">
        <v>1997</v>
      </c>
      <c r="D1432">
        <v>3</v>
      </c>
      <c r="E1432">
        <v>1</v>
      </c>
      <c r="F1432">
        <v>27.020996951219512</v>
      </c>
    </row>
    <row r="1433" spans="1:6" x14ac:dyDescent="0.2">
      <c r="A1433" t="s">
        <v>143</v>
      </c>
      <c r="B1433" t="s">
        <v>127</v>
      </c>
      <c r="C1433">
        <v>1997</v>
      </c>
      <c r="D1433">
        <v>3</v>
      </c>
      <c r="E1433">
        <v>2</v>
      </c>
      <c r="F1433">
        <v>18.467034756097561</v>
      </c>
    </row>
    <row r="1434" spans="1:6" x14ac:dyDescent="0.2">
      <c r="A1434" t="s">
        <v>143</v>
      </c>
      <c r="B1434" t="s">
        <v>127</v>
      </c>
      <c r="C1434">
        <v>1997</v>
      </c>
      <c r="D1434">
        <v>3</v>
      </c>
      <c r="E1434">
        <v>3</v>
      </c>
      <c r="F1434">
        <v>35.172707926829268</v>
      </c>
    </row>
    <row r="1435" spans="1:6" x14ac:dyDescent="0.2">
      <c r="A1435" t="s">
        <v>143</v>
      </c>
      <c r="B1435" t="s">
        <v>127</v>
      </c>
      <c r="C1435">
        <v>1997</v>
      </c>
      <c r="D1435">
        <v>3</v>
      </c>
      <c r="E1435">
        <v>4</v>
      </c>
      <c r="F1435">
        <v>33.529229115853653</v>
      </c>
    </row>
    <row r="1436" spans="1:6" x14ac:dyDescent="0.2">
      <c r="A1436" t="s">
        <v>143</v>
      </c>
      <c r="B1436" t="s">
        <v>127</v>
      </c>
      <c r="C1436">
        <v>1997</v>
      </c>
      <c r="D1436">
        <v>3</v>
      </c>
      <c r="E1436">
        <v>5</v>
      </c>
      <c r="F1436">
        <v>36.920346341463407</v>
      </c>
    </row>
    <row r="1437" spans="1:6" x14ac:dyDescent="0.2">
      <c r="A1437" t="s">
        <v>143</v>
      </c>
      <c r="B1437" t="s">
        <v>127</v>
      </c>
      <c r="C1437">
        <v>1997</v>
      </c>
      <c r="D1437">
        <v>3</v>
      </c>
      <c r="E1437">
        <v>6</v>
      </c>
      <c r="F1437">
        <v>49.140460975609741</v>
      </c>
    </row>
    <row r="1438" spans="1:6" x14ac:dyDescent="0.2">
      <c r="A1438" t="s">
        <v>143</v>
      </c>
      <c r="B1438" t="s">
        <v>127</v>
      </c>
      <c r="C1438">
        <v>1997</v>
      </c>
      <c r="D1438">
        <v>3</v>
      </c>
      <c r="E1438">
        <v>7</v>
      </c>
      <c r="F1438">
        <v>36.999309908536581</v>
      </c>
    </row>
    <row r="1439" spans="1:6" x14ac:dyDescent="0.2">
      <c r="A1439" t="s">
        <v>143</v>
      </c>
      <c r="B1439" t="s">
        <v>127</v>
      </c>
      <c r="C1439">
        <v>1997</v>
      </c>
      <c r="D1439">
        <v>3</v>
      </c>
      <c r="E1439">
        <v>8</v>
      </c>
      <c r="F1439">
        <v>46.847732317073159</v>
      </c>
    </row>
    <row r="1440" spans="1:6" x14ac:dyDescent="0.2">
      <c r="A1440" t="s">
        <v>143</v>
      </c>
      <c r="B1440" t="s">
        <v>127</v>
      </c>
      <c r="C1440">
        <v>1997</v>
      </c>
      <c r="D1440">
        <v>3</v>
      </c>
      <c r="E1440">
        <v>9</v>
      </c>
      <c r="F1440">
        <v>36.373559146341464</v>
      </c>
    </row>
    <row r="1441" spans="1:6" x14ac:dyDescent="0.2">
      <c r="A1441" t="s">
        <v>143</v>
      </c>
      <c r="B1441" t="s">
        <v>127</v>
      </c>
      <c r="C1441">
        <v>1997</v>
      </c>
      <c r="D1441">
        <v>3</v>
      </c>
      <c r="E1441">
        <v>10</v>
      </c>
      <c r="F1441">
        <v>37.992856402439017</v>
      </c>
    </row>
    <row r="1442" spans="1:6" x14ac:dyDescent="0.2">
      <c r="A1442" t="s">
        <v>143</v>
      </c>
      <c r="B1442" t="s">
        <v>127</v>
      </c>
      <c r="C1442">
        <v>1997</v>
      </c>
      <c r="D1442">
        <v>3</v>
      </c>
      <c r="E1442">
        <v>11</v>
      </c>
      <c r="F1442">
        <v>45.478200457317065</v>
      </c>
    </row>
    <row r="1443" spans="1:6" x14ac:dyDescent="0.2">
      <c r="A1443" t="s">
        <v>143</v>
      </c>
      <c r="B1443" t="s">
        <v>127</v>
      </c>
      <c r="C1443">
        <v>1997</v>
      </c>
      <c r="D1443">
        <v>3</v>
      </c>
      <c r="E1443">
        <v>12</v>
      </c>
      <c r="F1443">
        <v>36.848779268292681</v>
      </c>
    </row>
    <row r="1444" spans="1:6" x14ac:dyDescent="0.2">
      <c r="A1444" t="s">
        <v>143</v>
      </c>
      <c r="B1444" t="s">
        <v>127</v>
      </c>
      <c r="C1444">
        <v>1997</v>
      </c>
      <c r="D1444">
        <v>3</v>
      </c>
      <c r="E1444">
        <v>13</v>
      </c>
      <c r="F1444">
        <v>57.133765243902431</v>
      </c>
    </row>
    <row r="1445" spans="1:6" x14ac:dyDescent="0.2">
      <c r="A1445" t="s">
        <v>143</v>
      </c>
      <c r="B1445" t="s">
        <v>127</v>
      </c>
      <c r="C1445">
        <v>1997</v>
      </c>
      <c r="D1445">
        <v>3</v>
      </c>
      <c r="E1445">
        <v>14</v>
      </c>
      <c r="F1445">
        <v>42.458549542682924</v>
      </c>
    </row>
    <row r="1446" spans="1:6" x14ac:dyDescent="0.2">
      <c r="A1446" t="s">
        <v>143</v>
      </c>
      <c r="B1446" t="s">
        <v>127</v>
      </c>
      <c r="C1446">
        <v>1997</v>
      </c>
      <c r="D1446">
        <v>4</v>
      </c>
      <c r="E1446">
        <v>1</v>
      </c>
      <c r="F1446">
        <v>20.479692682926828</v>
      </c>
    </row>
    <row r="1447" spans="1:6" x14ac:dyDescent="0.2">
      <c r="A1447" t="s">
        <v>143</v>
      </c>
      <c r="B1447" t="s">
        <v>127</v>
      </c>
      <c r="C1447">
        <v>1997</v>
      </c>
      <c r="D1447">
        <v>4</v>
      </c>
      <c r="E1447">
        <v>2</v>
      </c>
      <c r="F1447">
        <v>20.442802439024391</v>
      </c>
    </row>
    <row r="1448" spans="1:6" x14ac:dyDescent="0.2">
      <c r="A1448" t="s">
        <v>143</v>
      </c>
      <c r="B1448" t="s">
        <v>127</v>
      </c>
      <c r="C1448">
        <v>1997</v>
      </c>
      <c r="D1448">
        <v>4</v>
      </c>
      <c r="E1448">
        <v>3</v>
      </c>
      <c r="F1448">
        <v>34.099275609756099</v>
      </c>
    </row>
    <row r="1449" spans="1:6" x14ac:dyDescent="0.2">
      <c r="A1449" t="s">
        <v>143</v>
      </c>
      <c r="B1449" t="s">
        <v>127</v>
      </c>
      <c r="C1449">
        <v>1997</v>
      </c>
      <c r="D1449">
        <v>4</v>
      </c>
      <c r="E1449">
        <v>4</v>
      </c>
      <c r="F1449">
        <v>25.742749999999997</v>
      </c>
    </row>
    <row r="1450" spans="1:6" x14ac:dyDescent="0.2">
      <c r="A1450" t="s">
        <v>143</v>
      </c>
      <c r="B1450" t="s">
        <v>127</v>
      </c>
      <c r="C1450">
        <v>1997</v>
      </c>
      <c r="D1450">
        <v>4</v>
      </c>
      <c r="E1450">
        <v>5</v>
      </c>
      <c r="F1450">
        <v>48.462713414634138</v>
      </c>
    </row>
    <row r="1451" spans="1:6" x14ac:dyDescent="0.2">
      <c r="A1451" t="s">
        <v>143</v>
      </c>
      <c r="B1451" t="s">
        <v>127</v>
      </c>
      <c r="C1451">
        <v>1997</v>
      </c>
      <c r="D1451">
        <v>4</v>
      </c>
      <c r="E1451">
        <v>6</v>
      </c>
      <c r="F1451">
        <v>52.146665396341469</v>
      </c>
    </row>
    <row r="1452" spans="1:6" x14ac:dyDescent="0.2">
      <c r="A1452" t="s">
        <v>143</v>
      </c>
      <c r="B1452" t="s">
        <v>127</v>
      </c>
      <c r="C1452">
        <v>1997</v>
      </c>
      <c r="D1452">
        <v>4</v>
      </c>
      <c r="E1452">
        <v>7</v>
      </c>
      <c r="F1452">
        <v>55.924576829268297</v>
      </c>
    </row>
    <row r="1453" spans="1:6" x14ac:dyDescent="0.2">
      <c r="A1453" t="s">
        <v>143</v>
      </c>
      <c r="B1453" t="s">
        <v>127</v>
      </c>
      <c r="C1453">
        <v>1997</v>
      </c>
      <c r="D1453">
        <v>4</v>
      </c>
      <c r="E1453">
        <v>8</v>
      </c>
      <c r="F1453">
        <v>41.174326371951217</v>
      </c>
    </row>
    <row r="1454" spans="1:6" x14ac:dyDescent="0.2">
      <c r="A1454" t="s">
        <v>143</v>
      </c>
      <c r="B1454" t="s">
        <v>127</v>
      </c>
      <c r="C1454">
        <v>1997</v>
      </c>
      <c r="D1454">
        <v>4</v>
      </c>
      <c r="E1454">
        <v>9</v>
      </c>
      <c r="F1454">
        <v>37.505351829268292</v>
      </c>
    </row>
    <row r="1455" spans="1:6" x14ac:dyDescent="0.2">
      <c r="A1455" t="s">
        <v>143</v>
      </c>
      <c r="B1455" t="s">
        <v>127</v>
      </c>
      <c r="C1455">
        <v>1997</v>
      </c>
      <c r="D1455">
        <v>4</v>
      </c>
      <c r="E1455">
        <v>10</v>
      </c>
      <c r="F1455">
        <v>41.929156097560977</v>
      </c>
    </row>
    <row r="1456" spans="1:6" x14ac:dyDescent="0.2">
      <c r="A1456" t="s">
        <v>143</v>
      </c>
      <c r="B1456" t="s">
        <v>127</v>
      </c>
      <c r="C1456">
        <v>1997</v>
      </c>
      <c r="D1456">
        <v>4</v>
      </c>
      <c r="E1456">
        <v>11</v>
      </c>
      <c r="F1456">
        <v>33.717682926829269</v>
      </c>
    </row>
    <row r="1457" spans="1:6" x14ac:dyDescent="0.2">
      <c r="A1457" t="s">
        <v>143</v>
      </c>
      <c r="B1457" t="s">
        <v>127</v>
      </c>
      <c r="C1457">
        <v>1997</v>
      </c>
      <c r="D1457">
        <v>4</v>
      </c>
      <c r="E1457">
        <v>12</v>
      </c>
      <c r="F1457">
        <v>39.125977134146339</v>
      </c>
    </row>
    <row r="1458" spans="1:6" x14ac:dyDescent="0.2">
      <c r="A1458" t="s">
        <v>143</v>
      </c>
      <c r="B1458" t="s">
        <v>127</v>
      </c>
      <c r="C1458">
        <v>1997</v>
      </c>
      <c r="D1458">
        <v>4</v>
      </c>
      <c r="E1458">
        <v>13</v>
      </c>
      <c r="F1458">
        <v>48.273189786585363</v>
      </c>
    </row>
    <row r="1459" spans="1:6" x14ac:dyDescent="0.2">
      <c r="A1459" t="s">
        <v>143</v>
      </c>
      <c r="B1459" t="s">
        <v>127</v>
      </c>
      <c r="C1459">
        <v>1997</v>
      </c>
      <c r="D1459">
        <v>4</v>
      </c>
      <c r="E1459">
        <v>14</v>
      </c>
      <c r="F1459">
        <v>33.101560518292686</v>
      </c>
    </row>
    <row r="1460" spans="1:6" x14ac:dyDescent="0.2">
      <c r="A1460" t="s">
        <v>143</v>
      </c>
      <c r="B1460" t="s">
        <v>127</v>
      </c>
      <c r="C1460">
        <v>1998</v>
      </c>
      <c r="D1460">
        <v>1</v>
      </c>
      <c r="E1460">
        <v>1</v>
      </c>
      <c r="F1460">
        <v>24.901836890243899</v>
      </c>
    </row>
    <row r="1461" spans="1:6" x14ac:dyDescent="0.2">
      <c r="A1461" t="s">
        <v>143</v>
      </c>
      <c r="B1461" t="s">
        <v>127</v>
      </c>
      <c r="C1461">
        <v>1998</v>
      </c>
      <c r="D1461">
        <v>1</v>
      </c>
      <c r="E1461">
        <v>2</v>
      </c>
      <c r="F1461">
        <v>25.658004962779156</v>
      </c>
    </row>
    <row r="1462" spans="1:6" x14ac:dyDescent="0.2">
      <c r="A1462" t="s">
        <v>143</v>
      </c>
      <c r="B1462" t="s">
        <v>127</v>
      </c>
      <c r="C1462">
        <v>1998</v>
      </c>
      <c r="D1462">
        <v>1</v>
      </c>
      <c r="E1462">
        <v>3</v>
      </c>
      <c r="F1462">
        <v>31.212995864350709</v>
      </c>
    </row>
    <row r="1463" spans="1:6" x14ac:dyDescent="0.2">
      <c r="A1463" t="s">
        <v>143</v>
      </c>
      <c r="B1463" t="s">
        <v>127</v>
      </c>
      <c r="C1463">
        <v>1998</v>
      </c>
      <c r="D1463">
        <v>1</v>
      </c>
      <c r="E1463">
        <v>4</v>
      </c>
      <c r="F1463">
        <v>34.228287841191069</v>
      </c>
    </row>
    <row r="1464" spans="1:6" x14ac:dyDescent="0.2">
      <c r="A1464" t="s">
        <v>143</v>
      </c>
      <c r="B1464" t="s">
        <v>127</v>
      </c>
      <c r="C1464">
        <v>1998</v>
      </c>
      <c r="D1464">
        <v>1</v>
      </c>
      <c r="E1464">
        <v>5</v>
      </c>
      <c r="F1464">
        <v>49.514921422663356</v>
      </c>
    </row>
    <row r="1465" spans="1:6" x14ac:dyDescent="0.2">
      <c r="A1465" t="s">
        <v>143</v>
      </c>
      <c r="B1465" t="s">
        <v>127</v>
      </c>
      <c r="C1465">
        <v>1998</v>
      </c>
      <c r="D1465">
        <v>1</v>
      </c>
      <c r="E1465">
        <v>6</v>
      </c>
      <c r="F1465">
        <v>48.543118279569889</v>
      </c>
    </row>
    <row r="1466" spans="1:6" x14ac:dyDescent="0.2">
      <c r="A1466" t="s">
        <v>143</v>
      </c>
      <c r="B1466" t="s">
        <v>127</v>
      </c>
      <c r="C1466">
        <v>1998</v>
      </c>
      <c r="D1466">
        <v>1</v>
      </c>
      <c r="E1466">
        <v>7</v>
      </c>
      <c r="F1466">
        <v>55.213631100082708</v>
      </c>
    </row>
    <row r="1467" spans="1:6" x14ac:dyDescent="0.2">
      <c r="A1467" t="s">
        <v>143</v>
      </c>
      <c r="B1467" t="s">
        <v>127</v>
      </c>
      <c r="C1467">
        <v>1998</v>
      </c>
      <c r="D1467">
        <v>1</v>
      </c>
      <c r="E1467">
        <v>8</v>
      </c>
      <c r="F1467">
        <v>38.380609756097556</v>
      </c>
    </row>
    <row r="1468" spans="1:6" x14ac:dyDescent="0.2">
      <c r="A1468" t="s">
        <v>143</v>
      </c>
      <c r="B1468" t="s">
        <v>127</v>
      </c>
      <c r="C1468">
        <v>1998</v>
      </c>
      <c r="D1468">
        <v>1</v>
      </c>
      <c r="E1468">
        <v>9</v>
      </c>
      <c r="F1468">
        <v>45.155687499999999</v>
      </c>
    </row>
    <row r="1469" spans="1:6" x14ac:dyDescent="0.2">
      <c r="A1469" t="s">
        <v>143</v>
      </c>
      <c r="B1469" t="s">
        <v>127</v>
      </c>
      <c r="C1469">
        <v>1998</v>
      </c>
      <c r="D1469">
        <v>1</v>
      </c>
      <c r="E1469">
        <v>10</v>
      </c>
      <c r="F1469">
        <v>48.989137195121948</v>
      </c>
    </row>
    <row r="1470" spans="1:6" x14ac:dyDescent="0.2">
      <c r="A1470" t="s">
        <v>143</v>
      </c>
      <c r="B1470" t="s">
        <v>127</v>
      </c>
      <c r="C1470">
        <v>1998</v>
      </c>
      <c r="D1470">
        <v>1</v>
      </c>
      <c r="E1470">
        <v>11</v>
      </c>
      <c r="F1470">
        <v>55.994963414634142</v>
      </c>
    </row>
    <row r="1471" spans="1:6" x14ac:dyDescent="0.2">
      <c r="A1471" t="s">
        <v>143</v>
      </c>
      <c r="B1471" t="s">
        <v>127</v>
      </c>
      <c r="C1471">
        <v>1998</v>
      </c>
      <c r="D1471">
        <v>1</v>
      </c>
      <c r="E1471">
        <v>12</v>
      </c>
      <c r="F1471">
        <v>49.664597560975601</v>
      </c>
    </row>
    <row r="1472" spans="1:6" x14ac:dyDescent="0.2">
      <c r="A1472" t="s">
        <v>143</v>
      </c>
      <c r="B1472" t="s">
        <v>127</v>
      </c>
      <c r="C1472">
        <v>1998</v>
      </c>
      <c r="D1472">
        <v>1</v>
      </c>
      <c r="E1472">
        <v>13</v>
      </c>
      <c r="F1472">
        <v>61.951446646341459</v>
      </c>
    </row>
    <row r="1473" spans="1:6" x14ac:dyDescent="0.2">
      <c r="A1473" t="s">
        <v>143</v>
      </c>
      <c r="B1473" t="s">
        <v>127</v>
      </c>
      <c r="C1473">
        <v>1998</v>
      </c>
      <c r="D1473">
        <v>1</v>
      </c>
      <c r="E1473">
        <v>14</v>
      </c>
      <c r="F1473">
        <v>46.305556402439024</v>
      </c>
    </row>
    <row r="1474" spans="1:6" x14ac:dyDescent="0.2">
      <c r="A1474" t="s">
        <v>143</v>
      </c>
      <c r="B1474" t="s">
        <v>127</v>
      </c>
      <c r="C1474">
        <v>1998</v>
      </c>
      <c r="D1474">
        <v>2</v>
      </c>
      <c r="E1474">
        <v>1</v>
      </c>
      <c r="F1474">
        <v>22.326713414634145</v>
      </c>
    </row>
    <row r="1475" spans="1:6" x14ac:dyDescent="0.2">
      <c r="A1475" t="s">
        <v>143</v>
      </c>
      <c r="B1475" t="s">
        <v>127</v>
      </c>
      <c r="C1475">
        <v>1998</v>
      </c>
      <c r="D1475">
        <v>2</v>
      </c>
      <c r="E1475">
        <v>2</v>
      </c>
      <c r="F1475">
        <v>29.17371050454922</v>
      </c>
    </row>
    <row r="1476" spans="1:6" x14ac:dyDescent="0.2">
      <c r="A1476" t="s">
        <v>143</v>
      </c>
      <c r="B1476" t="s">
        <v>127</v>
      </c>
      <c r="C1476">
        <v>1998</v>
      </c>
      <c r="D1476">
        <v>2</v>
      </c>
      <c r="E1476">
        <v>3</v>
      </c>
      <c r="F1476">
        <v>28.415483870967741</v>
      </c>
    </row>
    <row r="1477" spans="1:6" x14ac:dyDescent="0.2">
      <c r="A1477" t="s">
        <v>143</v>
      </c>
      <c r="B1477" t="s">
        <v>127</v>
      </c>
      <c r="C1477">
        <v>1998</v>
      </c>
      <c r="D1477">
        <v>2</v>
      </c>
      <c r="E1477">
        <v>4</v>
      </c>
      <c r="F1477">
        <v>37.702358974358972</v>
      </c>
    </row>
    <row r="1478" spans="1:6" x14ac:dyDescent="0.2">
      <c r="A1478" t="s">
        <v>143</v>
      </c>
      <c r="B1478" t="s">
        <v>127</v>
      </c>
      <c r="C1478">
        <v>1998</v>
      </c>
      <c r="D1478">
        <v>2</v>
      </c>
      <c r="E1478">
        <v>5</v>
      </c>
      <c r="F1478">
        <v>50.539368072787425</v>
      </c>
    </row>
    <row r="1479" spans="1:6" x14ac:dyDescent="0.2">
      <c r="A1479" t="s">
        <v>143</v>
      </c>
      <c r="B1479" t="s">
        <v>127</v>
      </c>
      <c r="C1479">
        <v>1998</v>
      </c>
      <c r="D1479">
        <v>2</v>
      </c>
      <c r="E1479">
        <v>6</v>
      </c>
      <c r="F1479">
        <v>56.250287841191067</v>
      </c>
    </row>
    <row r="1480" spans="1:6" x14ac:dyDescent="0.2">
      <c r="A1480" t="s">
        <v>143</v>
      </c>
      <c r="B1480" t="s">
        <v>127</v>
      </c>
      <c r="C1480">
        <v>1998</v>
      </c>
      <c r="D1480">
        <v>2</v>
      </c>
      <c r="E1480">
        <v>7</v>
      </c>
      <c r="F1480">
        <v>55.365356492969411</v>
      </c>
    </row>
    <row r="1481" spans="1:6" x14ac:dyDescent="0.2">
      <c r="A1481" t="s">
        <v>143</v>
      </c>
      <c r="B1481" t="s">
        <v>127</v>
      </c>
      <c r="C1481">
        <v>1998</v>
      </c>
      <c r="D1481">
        <v>2</v>
      </c>
      <c r="E1481">
        <v>8</v>
      </c>
      <c r="F1481">
        <v>38.562109756097563</v>
      </c>
    </row>
    <row r="1482" spans="1:6" x14ac:dyDescent="0.2">
      <c r="A1482" t="s">
        <v>143</v>
      </c>
      <c r="B1482" t="s">
        <v>127</v>
      </c>
      <c r="C1482">
        <v>1998</v>
      </c>
      <c r="D1482">
        <v>2</v>
      </c>
      <c r="E1482">
        <v>9</v>
      </c>
      <c r="F1482">
        <v>50.406829268292675</v>
      </c>
    </row>
    <row r="1483" spans="1:6" x14ac:dyDescent="0.2">
      <c r="A1483" t="s">
        <v>143</v>
      </c>
      <c r="B1483" t="s">
        <v>127</v>
      </c>
      <c r="C1483">
        <v>1998</v>
      </c>
      <c r="D1483">
        <v>2</v>
      </c>
      <c r="E1483">
        <v>10</v>
      </c>
      <c r="F1483">
        <v>53.87229878048781</v>
      </c>
    </row>
    <row r="1484" spans="1:6" x14ac:dyDescent="0.2">
      <c r="A1484" t="s">
        <v>143</v>
      </c>
      <c r="B1484" t="s">
        <v>127</v>
      </c>
      <c r="C1484">
        <v>1998</v>
      </c>
      <c r="D1484">
        <v>2</v>
      </c>
      <c r="E1484">
        <v>11</v>
      </c>
      <c r="F1484">
        <v>51.543786585365851</v>
      </c>
    </row>
    <row r="1485" spans="1:6" x14ac:dyDescent="0.2">
      <c r="A1485" t="s">
        <v>143</v>
      </c>
      <c r="B1485" t="s">
        <v>127</v>
      </c>
      <c r="C1485">
        <v>1998</v>
      </c>
      <c r="D1485">
        <v>2</v>
      </c>
      <c r="E1485">
        <v>12</v>
      </c>
      <c r="F1485">
        <v>56.371981707317076</v>
      </c>
    </row>
    <row r="1486" spans="1:6" x14ac:dyDescent="0.2">
      <c r="A1486" t="s">
        <v>143</v>
      </c>
      <c r="B1486" t="s">
        <v>127</v>
      </c>
      <c r="C1486">
        <v>1998</v>
      </c>
      <c r="D1486">
        <v>2</v>
      </c>
      <c r="E1486">
        <v>13</v>
      </c>
      <c r="F1486">
        <v>57.78616920731708</v>
      </c>
    </row>
    <row r="1487" spans="1:6" x14ac:dyDescent="0.2">
      <c r="A1487" t="s">
        <v>143</v>
      </c>
      <c r="B1487" t="s">
        <v>127</v>
      </c>
      <c r="C1487">
        <v>1998</v>
      </c>
      <c r="D1487">
        <v>2</v>
      </c>
      <c r="E1487">
        <v>14</v>
      </c>
      <c r="F1487">
        <v>54.433030487804871</v>
      </c>
    </row>
    <row r="1488" spans="1:6" x14ac:dyDescent="0.2">
      <c r="A1488" t="s">
        <v>143</v>
      </c>
      <c r="B1488" t="s">
        <v>127</v>
      </c>
      <c r="C1488">
        <v>1998</v>
      </c>
      <c r="D1488">
        <v>3</v>
      </c>
      <c r="E1488">
        <v>1</v>
      </c>
      <c r="F1488">
        <v>19.535228658536585</v>
      </c>
    </row>
    <row r="1489" spans="1:6" x14ac:dyDescent="0.2">
      <c r="A1489" t="s">
        <v>143</v>
      </c>
      <c r="B1489" t="s">
        <v>127</v>
      </c>
      <c r="C1489">
        <v>1998</v>
      </c>
      <c r="D1489">
        <v>3</v>
      </c>
      <c r="E1489">
        <v>2</v>
      </c>
      <c r="F1489">
        <v>30.331467328370554</v>
      </c>
    </row>
    <row r="1490" spans="1:6" x14ac:dyDescent="0.2">
      <c r="A1490" t="s">
        <v>143</v>
      </c>
      <c r="B1490" t="s">
        <v>127</v>
      </c>
      <c r="C1490">
        <v>1998</v>
      </c>
      <c r="D1490">
        <v>3</v>
      </c>
      <c r="E1490">
        <v>3</v>
      </c>
      <c r="F1490">
        <v>34.053743589743597</v>
      </c>
    </row>
    <row r="1491" spans="1:6" x14ac:dyDescent="0.2">
      <c r="A1491" t="s">
        <v>143</v>
      </c>
      <c r="B1491" t="s">
        <v>127</v>
      </c>
      <c r="C1491">
        <v>1998</v>
      </c>
      <c r="D1491">
        <v>3</v>
      </c>
      <c r="E1491">
        <v>4</v>
      </c>
      <c r="F1491">
        <v>45.405525227460707</v>
      </c>
    </row>
    <row r="1492" spans="1:6" x14ac:dyDescent="0.2">
      <c r="A1492" t="s">
        <v>143</v>
      </c>
      <c r="B1492" t="s">
        <v>127</v>
      </c>
      <c r="C1492">
        <v>1998</v>
      </c>
      <c r="D1492">
        <v>3</v>
      </c>
      <c r="E1492">
        <v>5</v>
      </c>
      <c r="F1492">
        <v>56.15961290322582</v>
      </c>
    </row>
    <row r="1493" spans="1:6" x14ac:dyDescent="0.2">
      <c r="A1493" t="s">
        <v>143</v>
      </c>
      <c r="B1493" t="s">
        <v>127</v>
      </c>
      <c r="C1493">
        <v>1998</v>
      </c>
      <c r="D1493">
        <v>3</v>
      </c>
      <c r="E1493">
        <v>6</v>
      </c>
      <c r="F1493">
        <v>53.130109181141435</v>
      </c>
    </row>
    <row r="1494" spans="1:6" x14ac:dyDescent="0.2">
      <c r="A1494" t="s">
        <v>143</v>
      </c>
      <c r="B1494" t="s">
        <v>127</v>
      </c>
      <c r="C1494">
        <v>1998</v>
      </c>
      <c r="D1494">
        <v>3</v>
      </c>
      <c r="E1494">
        <v>7</v>
      </c>
      <c r="F1494">
        <v>55.32011910669975</v>
      </c>
    </row>
    <row r="1495" spans="1:6" x14ac:dyDescent="0.2">
      <c r="A1495" t="s">
        <v>143</v>
      </c>
      <c r="B1495" t="s">
        <v>127</v>
      </c>
      <c r="C1495">
        <v>1998</v>
      </c>
      <c r="D1495">
        <v>3</v>
      </c>
      <c r="E1495">
        <v>8</v>
      </c>
      <c r="F1495">
        <v>44.159835365853652</v>
      </c>
    </row>
    <row r="1496" spans="1:6" x14ac:dyDescent="0.2">
      <c r="A1496" t="s">
        <v>143</v>
      </c>
      <c r="B1496" t="s">
        <v>127</v>
      </c>
      <c r="C1496">
        <v>1998</v>
      </c>
      <c r="D1496">
        <v>3</v>
      </c>
      <c r="E1496">
        <v>9</v>
      </c>
      <c r="F1496">
        <v>49.794635670731701</v>
      </c>
    </row>
    <row r="1497" spans="1:6" x14ac:dyDescent="0.2">
      <c r="A1497" t="s">
        <v>143</v>
      </c>
      <c r="B1497" t="s">
        <v>127</v>
      </c>
      <c r="C1497">
        <v>1998</v>
      </c>
      <c r="D1497">
        <v>3</v>
      </c>
      <c r="E1497">
        <v>10</v>
      </c>
      <c r="F1497">
        <v>54.408498475609754</v>
      </c>
    </row>
    <row r="1498" spans="1:6" x14ac:dyDescent="0.2">
      <c r="A1498" t="s">
        <v>143</v>
      </c>
      <c r="B1498" t="s">
        <v>127</v>
      </c>
      <c r="C1498">
        <v>1998</v>
      </c>
      <c r="D1498">
        <v>3</v>
      </c>
      <c r="E1498">
        <v>11</v>
      </c>
      <c r="F1498">
        <v>56.38876676829269</v>
      </c>
    </row>
    <row r="1499" spans="1:6" x14ac:dyDescent="0.2">
      <c r="A1499" t="s">
        <v>143</v>
      </c>
      <c r="B1499" t="s">
        <v>127</v>
      </c>
      <c r="C1499">
        <v>1998</v>
      </c>
      <c r="D1499">
        <v>3</v>
      </c>
      <c r="E1499">
        <v>12</v>
      </c>
      <c r="F1499">
        <v>57.337768292682917</v>
      </c>
    </row>
    <row r="1500" spans="1:6" x14ac:dyDescent="0.2">
      <c r="A1500" t="s">
        <v>143</v>
      </c>
      <c r="B1500" t="s">
        <v>127</v>
      </c>
      <c r="C1500">
        <v>1998</v>
      </c>
      <c r="D1500">
        <v>3</v>
      </c>
      <c r="E1500">
        <v>13</v>
      </c>
      <c r="F1500">
        <v>59.89167987804877</v>
      </c>
    </row>
    <row r="1501" spans="1:6" x14ac:dyDescent="0.2">
      <c r="A1501" t="s">
        <v>143</v>
      </c>
      <c r="B1501" t="s">
        <v>127</v>
      </c>
      <c r="C1501">
        <v>1998</v>
      </c>
      <c r="D1501">
        <v>3</v>
      </c>
      <c r="E1501">
        <v>14</v>
      </c>
      <c r="F1501">
        <v>42.649179878048777</v>
      </c>
    </row>
    <row r="1502" spans="1:6" x14ac:dyDescent="0.2">
      <c r="A1502" t="s">
        <v>143</v>
      </c>
      <c r="B1502" t="s">
        <v>127</v>
      </c>
      <c r="C1502">
        <v>1998</v>
      </c>
      <c r="D1502">
        <v>4</v>
      </c>
      <c r="E1502">
        <v>1</v>
      </c>
      <c r="F1502">
        <v>26.112390243902439</v>
      </c>
    </row>
    <row r="1503" spans="1:6" x14ac:dyDescent="0.2">
      <c r="A1503" t="s">
        <v>143</v>
      </c>
      <c r="B1503" t="s">
        <v>127</v>
      </c>
      <c r="C1503">
        <v>1998</v>
      </c>
      <c r="D1503">
        <v>4</v>
      </c>
      <c r="E1503">
        <v>2</v>
      </c>
      <c r="F1503">
        <v>28.691912324234906</v>
      </c>
    </row>
    <row r="1504" spans="1:6" x14ac:dyDescent="0.2">
      <c r="A1504" t="s">
        <v>143</v>
      </c>
      <c r="B1504" t="s">
        <v>127</v>
      </c>
      <c r="C1504">
        <v>1998</v>
      </c>
      <c r="D1504">
        <v>4</v>
      </c>
      <c r="E1504">
        <v>3</v>
      </c>
      <c r="F1504">
        <v>37.223963606286183</v>
      </c>
    </row>
    <row r="1505" spans="1:6" x14ac:dyDescent="0.2">
      <c r="A1505" t="s">
        <v>143</v>
      </c>
      <c r="B1505" t="s">
        <v>127</v>
      </c>
      <c r="C1505">
        <v>1998</v>
      </c>
      <c r="D1505">
        <v>4</v>
      </c>
      <c r="E1505">
        <v>4</v>
      </c>
      <c r="F1505">
        <v>47.406178660049626</v>
      </c>
    </row>
    <row r="1506" spans="1:6" x14ac:dyDescent="0.2">
      <c r="A1506" t="s">
        <v>143</v>
      </c>
      <c r="B1506" t="s">
        <v>127</v>
      </c>
      <c r="C1506">
        <v>1998</v>
      </c>
      <c r="D1506">
        <v>4</v>
      </c>
      <c r="E1506">
        <v>5</v>
      </c>
      <c r="F1506">
        <v>52.747593052109181</v>
      </c>
    </row>
    <row r="1507" spans="1:6" x14ac:dyDescent="0.2">
      <c r="A1507" t="s">
        <v>143</v>
      </c>
      <c r="B1507" t="s">
        <v>127</v>
      </c>
      <c r="C1507">
        <v>1998</v>
      </c>
      <c r="D1507">
        <v>4</v>
      </c>
      <c r="E1507">
        <v>6</v>
      </c>
      <c r="F1507">
        <v>55.897796526054599</v>
      </c>
    </row>
    <row r="1508" spans="1:6" x14ac:dyDescent="0.2">
      <c r="A1508" t="s">
        <v>143</v>
      </c>
      <c r="B1508" t="s">
        <v>127</v>
      </c>
      <c r="C1508">
        <v>1998</v>
      </c>
      <c r="D1508">
        <v>4</v>
      </c>
      <c r="E1508">
        <v>7</v>
      </c>
      <c r="F1508">
        <v>59.108249793217546</v>
      </c>
    </row>
    <row r="1509" spans="1:6" x14ac:dyDescent="0.2">
      <c r="A1509" t="s">
        <v>143</v>
      </c>
      <c r="B1509" t="s">
        <v>127</v>
      </c>
      <c r="C1509">
        <v>1998</v>
      </c>
      <c r="D1509">
        <v>4</v>
      </c>
      <c r="E1509">
        <v>8</v>
      </c>
      <c r="F1509">
        <v>42.352213414634136</v>
      </c>
    </row>
    <row r="1510" spans="1:6" x14ac:dyDescent="0.2">
      <c r="A1510" t="s">
        <v>143</v>
      </c>
      <c r="B1510" t="s">
        <v>127</v>
      </c>
      <c r="C1510">
        <v>1998</v>
      </c>
      <c r="D1510">
        <v>4</v>
      </c>
      <c r="E1510">
        <v>9</v>
      </c>
      <c r="F1510">
        <v>47.018460365853656</v>
      </c>
    </row>
    <row r="1511" spans="1:6" x14ac:dyDescent="0.2">
      <c r="A1511" t="s">
        <v>143</v>
      </c>
      <c r="B1511" t="s">
        <v>127</v>
      </c>
      <c r="C1511">
        <v>1998</v>
      </c>
      <c r="D1511">
        <v>4</v>
      </c>
      <c r="E1511">
        <v>10</v>
      </c>
      <c r="F1511">
        <v>53.954195121951223</v>
      </c>
    </row>
    <row r="1512" spans="1:6" x14ac:dyDescent="0.2">
      <c r="A1512" t="s">
        <v>143</v>
      </c>
      <c r="B1512" t="s">
        <v>127</v>
      </c>
      <c r="C1512">
        <v>1998</v>
      </c>
      <c r="D1512">
        <v>4</v>
      </c>
      <c r="E1512">
        <v>11</v>
      </c>
      <c r="F1512">
        <v>54.692368902439036</v>
      </c>
    </row>
    <row r="1513" spans="1:6" x14ac:dyDescent="0.2">
      <c r="A1513" t="s">
        <v>143</v>
      </c>
      <c r="B1513" t="s">
        <v>127</v>
      </c>
      <c r="C1513">
        <v>1998</v>
      </c>
      <c r="D1513">
        <v>4</v>
      </c>
      <c r="E1513">
        <v>12</v>
      </c>
      <c r="F1513">
        <v>50.714862804878045</v>
      </c>
    </row>
    <row r="1514" spans="1:6" x14ac:dyDescent="0.2">
      <c r="A1514" t="s">
        <v>143</v>
      </c>
      <c r="B1514" t="s">
        <v>127</v>
      </c>
      <c r="C1514">
        <v>1998</v>
      </c>
      <c r="D1514">
        <v>4</v>
      </c>
      <c r="E1514">
        <v>13</v>
      </c>
      <c r="F1514">
        <v>56.087926829268298</v>
      </c>
    </row>
    <row r="1515" spans="1:6" x14ac:dyDescent="0.2">
      <c r="A1515" t="s">
        <v>143</v>
      </c>
      <c r="B1515" t="s">
        <v>127</v>
      </c>
      <c r="C1515">
        <v>1998</v>
      </c>
      <c r="D1515">
        <v>4</v>
      </c>
      <c r="E1515">
        <v>14</v>
      </c>
      <c r="F1515">
        <v>49.664597560975601</v>
      </c>
    </row>
    <row r="1516" spans="1:6" x14ac:dyDescent="0.2">
      <c r="A1516" t="s">
        <v>143</v>
      </c>
      <c r="B1516" t="s">
        <v>127</v>
      </c>
      <c r="C1516">
        <v>1999</v>
      </c>
      <c r="D1516">
        <v>1</v>
      </c>
      <c r="E1516">
        <v>1</v>
      </c>
      <c r="F1516">
        <v>17.656851219512195</v>
      </c>
    </row>
    <row r="1517" spans="1:6" x14ac:dyDescent="0.2">
      <c r="A1517" t="s">
        <v>143</v>
      </c>
      <c r="B1517" t="s">
        <v>127</v>
      </c>
      <c r="C1517">
        <v>1999</v>
      </c>
      <c r="D1517">
        <v>1</v>
      </c>
      <c r="E1517">
        <v>2</v>
      </c>
      <c r="F1517">
        <v>17.927602966343411</v>
      </c>
    </row>
    <row r="1518" spans="1:6" x14ac:dyDescent="0.2">
      <c r="A1518" t="s">
        <v>143</v>
      </c>
      <c r="B1518" t="s">
        <v>127</v>
      </c>
      <c r="C1518">
        <v>1999</v>
      </c>
      <c r="D1518">
        <v>1</v>
      </c>
      <c r="E1518">
        <v>3</v>
      </c>
      <c r="F1518">
        <v>23.276197786651451</v>
      </c>
    </row>
    <row r="1519" spans="1:6" x14ac:dyDescent="0.2">
      <c r="A1519" t="s">
        <v>143</v>
      </c>
      <c r="B1519" t="s">
        <v>127</v>
      </c>
      <c r="C1519">
        <v>1999</v>
      </c>
      <c r="D1519">
        <v>1</v>
      </c>
      <c r="E1519">
        <v>4</v>
      </c>
      <c r="F1519">
        <v>23.275733941814032</v>
      </c>
    </row>
    <row r="1520" spans="1:6" x14ac:dyDescent="0.2">
      <c r="A1520" t="s">
        <v>143</v>
      </c>
      <c r="B1520" t="s">
        <v>127</v>
      </c>
      <c r="C1520">
        <v>1999</v>
      </c>
      <c r="D1520">
        <v>1</v>
      </c>
      <c r="E1520">
        <v>5</v>
      </c>
      <c r="F1520">
        <v>31.593399566457503</v>
      </c>
    </row>
    <row r="1521" spans="1:6" x14ac:dyDescent="0.2">
      <c r="A1521" t="s">
        <v>143</v>
      </c>
      <c r="B1521" t="s">
        <v>127</v>
      </c>
      <c r="C1521">
        <v>1999</v>
      </c>
      <c r="D1521">
        <v>1</v>
      </c>
      <c r="E1521">
        <v>6</v>
      </c>
      <c r="F1521">
        <v>37.074190165430686</v>
      </c>
    </row>
    <row r="1522" spans="1:6" x14ac:dyDescent="0.2">
      <c r="A1522" t="s">
        <v>143</v>
      </c>
      <c r="B1522" t="s">
        <v>127</v>
      </c>
      <c r="C1522">
        <v>1999</v>
      </c>
      <c r="D1522">
        <v>1</v>
      </c>
      <c r="E1522">
        <v>7</v>
      </c>
      <c r="F1522">
        <v>53.091680091272096</v>
      </c>
    </row>
    <row r="1523" spans="1:6" x14ac:dyDescent="0.2">
      <c r="A1523" t="s">
        <v>143</v>
      </c>
      <c r="B1523" t="s">
        <v>127</v>
      </c>
      <c r="C1523">
        <v>1999</v>
      </c>
      <c r="D1523">
        <v>1</v>
      </c>
      <c r="E1523">
        <v>8</v>
      </c>
      <c r="F1523">
        <v>49.18136487804879</v>
      </c>
    </row>
    <row r="1524" spans="1:6" x14ac:dyDescent="0.2">
      <c r="A1524" t="s">
        <v>143</v>
      </c>
      <c r="B1524" t="s">
        <v>127</v>
      </c>
      <c r="C1524">
        <v>1999</v>
      </c>
      <c r="D1524">
        <v>1</v>
      </c>
      <c r="E1524">
        <v>9</v>
      </c>
      <c r="F1524">
        <v>34.832151951219508</v>
      </c>
    </row>
    <row r="1525" spans="1:6" x14ac:dyDescent="0.2">
      <c r="A1525" t="s">
        <v>143</v>
      </c>
      <c r="B1525" t="s">
        <v>127</v>
      </c>
      <c r="C1525">
        <v>1999</v>
      </c>
      <c r="D1525">
        <v>1</v>
      </c>
      <c r="E1525">
        <v>10</v>
      </c>
      <c r="F1525">
        <v>39.174782926829273</v>
      </c>
    </row>
    <row r="1526" spans="1:6" x14ac:dyDescent="0.2">
      <c r="A1526" t="s">
        <v>143</v>
      </c>
      <c r="B1526" t="s">
        <v>127</v>
      </c>
      <c r="C1526">
        <v>1999</v>
      </c>
      <c r="D1526">
        <v>1</v>
      </c>
      <c r="E1526">
        <v>11</v>
      </c>
      <c r="F1526">
        <v>46.407336585365854</v>
      </c>
    </row>
    <row r="1527" spans="1:6" x14ac:dyDescent="0.2">
      <c r="A1527" t="s">
        <v>143</v>
      </c>
      <c r="B1527" t="s">
        <v>127</v>
      </c>
      <c r="C1527">
        <v>1999</v>
      </c>
      <c r="D1527">
        <v>1</v>
      </c>
      <c r="E1527">
        <v>12</v>
      </c>
      <c r="F1527">
        <v>42.752428292682929</v>
      </c>
    </row>
    <row r="1528" spans="1:6" x14ac:dyDescent="0.2">
      <c r="A1528" t="s">
        <v>143</v>
      </c>
      <c r="B1528" t="s">
        <v>127</v>
      </c>
      <c r="C1528">
        <v>1999</v>
      </c>
      <c r="D1528">
        <v>1</v>
      </c>
      <c r="E1528">
        <v>13</v>
      </c>
      <c r="F1528">
        <v>57.304508048780477</v>
      </c>
    </row>
    <row r="1529" spans="1:6" x14ac:dyDescent="0.2">
      <c r="A1529" t="s">
        <v>143</v>
      </c>
      <c r="B1529" t="s">
        <v>127</v>
      </c>
      <c r="C1529">
        <v>1999</v>
      </c>
      <c r="D1529">
        <v>1</v>
      </c>
      <c r="E1529">
        <v>14</v>
      </c>
      <c r="F1529">
        <v>41.198079999999997</v>
      </c>
    </row>
    <row r="1530" spans="1:6" x14ac:dyDescent="0.2">
      <c r="A1530" t="s">
        <v>143</v>
      </c>
      <c r="B1530" t="s">
        <v>127</v>
      </c>
      <c r="C1530">
        <v>1999</v>
      </c>
      <c r="D1530">
        <v>2</v>
      </c>
      <c r="E1530">
        <v>1</v>
      </c>
      <c r="F1530">
        <v>16.372716585365854</v>
      </c>
    </row>
    <row r="1531" spans="1:6" x14ac:dyDescent="0.2">
      <c r="A1531" t="s">
        <v>143</v>
      </c>
      <c r="B1531" t="s">
        <v>127</v>
      </c>
      <c r="C1531">
        <v>1999</v>
      </c>
      <c r="D1531">
        <v>2</v>
      </c>
      <c r="E1531">
        <v>2</v>
      </c>
      <c r="F1531">
        <v>19.487049309754703</v>
      </c>
    </row>
    <row r="1532" spans="1:6" x14ac:dyDescent="0.2">
      <c r="A1532" t="s">
        <v>143</v>
      </c>
      <c r="B1532" t="s">
        <v>127</v>
      </c>
      <c r="C1532">
        <v>1999</v>
      </c>
      <c r="D1532">
        <v>2</v>
      </c>
      <c r="E1532">
        <v>3</v>
      </c>
      <c r="F1532">
        <v>21.993898733599544</v>
      </c>
    </row>
    <row r="1533" spans="1:6" x14ac:dyDescent="0.2">
      <c r="A1533" t="s">
        <v>143</v>
      </c>
      <c r="B1533" t="s">
        <v>127</v>
      </c>
      <c r="C1533">
        <v>1999</v>
      </c>
      <c r="D1533">
        <v>2</v>
      </c>
      <c r="E1533">
        <v>4</v>
      </c>
      <c r="F1533">
        <v>30.437498231602959</v>
      </c>
    </row>
    <row r="1534" spans="1:6" x14ac:dyDescent="0.2">
      <c r="A1534" t="s">
        <v>143</v>
      </c>
      <c r="B1534" t="s">
        <v>127</v>
      </c>
      <c r="C1534">
        <v>1999</v>
      </c>
      <c r="D1534">
        <v>2</v>
      </c>
      <c r="E1534">
        <v>5</v>
      </c>
      <c r="F1534">
        <v>36.808870918425555</v>
      </c>
    </row>
    <row r="1535" spans="1:6" x14ac:dyDescent="0.2">
      <c r="A1535" t="s">
        <v>143</v>
      </c>
      <c r="B1535" t="s">
        <v>127</v>
      </c>
      <c r="C1535">
        <v>1999</v>
      </c>
      <c r="D1535">
        <v>2</v>
      </c>
      <c r="E1535">
        <v>6</v>
      </c>
      <c r="F1535">
        <v>49.980672766685679</v>
      </c>
    </row>
    <row r="1536" spans="1:6" x14ac:dyDescent="0.2">
      <c r="A1536" t="s">
        <v>143</v>
      </c>
      <c r="B1536" t="s">
        <v>127</v>
      </c>
      <c r="C1536">
        <v>1999</v>
      </c>
      <c r="D1536">
        <v>2</v>
      </c>
      <c r="E1536">
        <v>7</v>
      </c>
      <c r="F1536">
        <v>51.765083856246434</v>
      </c>
    </row>
    <row r="1537" spans="1:6" x14ac:dyDescent="0.2">
      <c r="A1537" t="s">
        <v>143</v>
      </c>
      <c r="B1537" t="s">
        <v>127</v>
      </c>
      <c r="C1537">
        <v>1999</v>
      </c>
      <c r="D1537">
        <v>2</v>
      </c>
      <c r="E1537">
        <v>8</v>
      </c>
      <c r="F1537">
        <v>47.587765365853663</v>
      </c>
    </row>
    <row r="1538" spans="1:6" x14ac:dyDescent="0.2">
      <c r="A1538" t="s">
        <v>143</v>
      </c>
      <c r="B1538" t="s">
        <v>127</v>
      </c>
      <c r="C1538">
        <v>1999</v>
      </c>
      <c r="D1538">
        <v>2</v>
      </c>
      <c r="E1538">
        <v>9</v>
      </c>
      <c r="F1538">
        <v>45.324002926829266</v>
      </c>
    </row>
    <row r="1539" spans="1:6" x14ac:dyDescent="0.2">
      <c r="A1539" t="s">
        <v>143</v>
      </c>
      <c r="B1539" t="s">
        <v>127</v>
      </c>
      <c r="C1539">
        <v>1999</v>
      </c>
      <c r="D1539">
        <v>2</v>
      </c>
      <c r="E1539">
        <v>10</v>
      </c>
      <c r="F1539">
        <v>46.246199999999995</v>
      </c>
    </row>
    <row r="1540" spans="1:6" x14ac:dyDescent="0.2">
      <c r="A1540" t="s">
        <v>143</v>
      </c>
      <c r="B1540" t="s">
        <v>127</v>
      </c>
      <c r="C1540">
        <v>1999</v>
      </c>
      <c r="D1540">
        <v>2</v>
      </c>
      <c r="E1540">
        <v>11</v>
      </c>
      <c r="F1540">
        <v>45.762790243902437</v>
      </c>
    </row>
    <row r="1541" spans="1:6" x14ac:dyDescent="0.2">
      <c r="A1541" t="s">
        <v>143</v>
      </c>
      <c r="B1541" t="s">
        <v>127</v>
      </c>
      <c r="C1541">
        <v>1999</v>
      </c>
      <c r="D1541">
        <v>2</v>
      </c>
      <c r="E1541">
        <v>12</v>
      </c>
      <c r="F1541">
        <v>45.911738292682919</v>
      </c>
    </row>
    <row r="1542" spans="1:6" x14ac:dyDescent="0.2">
      <c r="A1542" t="s">
        <v>143</v>
      </c>
      <c r="B1542" t="s">
        <v>127</v>
      </c>
      <c r="C1542">
        <v>1999</v>
      </c>
      <c r="D1542">
        <v>2</v>
      </c>
      <c r="E1542">
        <v>13</v>
      </c>
      <c r="F1542">
        <v>59.47510048780488</v>
      </c>
    </row>
    <row r="1543" spans="1:6" x14ac:dyDescent="0.2">
      <c r="A1543" t="s">
        <v>143</v>
      </c>
      <c r="B1543" t="s">
        <v>127</v>
      </c>
      <c r="C1543">
        <v>1999</v>
      </c>
      <c r="D1543">
        <v>2</v>
      </c>
      <c r="E1543">
        <v>14</v>
      </c>
      <c r="F1543">
        <v>44.085317073170728</v>
      </c>
    </row>
    <row r="1544" spans="1:6" x14ac:dyDescent="0.2">
      <c r="A1544" t="s">
        <v>143</v>
      </c>
      <c r="B1544" t="s">
        <v>127</v>
      </c>
      <c r="C1544">
        <v>1999</v>
      </c>
      <c r="D1544">
        <v>3</v>
      </c>
      <c r="E1544">
        <v>1</v>
      </c>
      <c r="F1544">
        <v>1.9162858536585365</v>
      </c>
    </row>
    <row r="1545" spans="1:6" x14ac:dyDescent="0.2">
      <c r="A1545" t="s">
        <v>143</v>
      </c>
      <c r="B1545" t="s">
        <v>127</v>
      </c>
      <c r="C1545">
        <v>1999</v>
      </c>
      <c r="D1545">
        <v>3</v>
      </c>
      <c r="E1545">
        <v>2</v>
      </c>
      <c r="F1545">
        <v>17.546322509982886</v>
      </c>
    </row>
    <row r="1546" spans="1:6" x14ac:dyDescent="0.2">
      <c r="A1546" t="s">
        <v>143</v>
      </c>
      <c r="B1546" t="s">
        <v>127</v>
      </c>
      <c r="C1546">
        <v>1999</v>
      </c>
      <c r="D1546">
        <v>3</v>
      </c>
      <c r="E1546">
        <v>3</v>
      </c>
      <c r="F1546">
        <v>20.002612846548775</v>
      </c>
    </row>
    <row r="1547" spans="1:6" x14ac:dyDescent="0.2">
      <c r="A1547" t="s">
        <v>143</v>
      </c>
      <c r="B1547" t="s">
        <v>127</v>
      </c>
      <c r="C1547">
        <v>1999</v>
      </c>
      <c r="D1547">
        <v>3</v>
      </c>
      <c r="E1547">
        <v>4</v>
      </c>
      <c r="F1547">
        <v>32.117544232743874</v>
      </c>
    </row>
    <row r="1548" spans="1:6" x14ac:dyDescent="0.2">
      <c r="A1548" t="s">
        <v>143</v>
      </c>
      <c r="B1548" t="s">
        <v>127</v>
      </c>
      <c r="C1548">
        <v>1999</v>
      </c>
      <c r="D1548">
        <v>3</v>
      </c>
      <c r="E1548">
        <v>5</v>
      </c>
      <c r="F1548">
        <v>36.354302977752425</v>
      </c>
    </row>
    <row r="1549" spans="1:6" x14ac:dyDescent="0.2">
      <c r="A1549" t="s">
        <v>143</v>
      </c>
      <c r="B1549" t="s">
        <v>127</v>
      </c>
      <c r="C1549">
        <v>1999</v>
      </c>
      <c r="D1549">
        <v>3</v>
      </c>
      <c r="E1549">
        <v>6</v>
      </c>
      <c r="F1549">
        <v>56.910282715345119</v>
      </c>
    </row>
    <row r="1550" spans="1:6" x14ac:dyDescent="0.2">
      <c r="A1550" t="s">
        <v>143</v>
      </c>
      <c r="B1550" t="s">
        <v>127</v>
      </c>
      <c r="C1550">
        <v>1999</v>
      </c>
      <c r="D1550">
        <v>3</v>
      </c>
      <c r="E1550">
        <v>7</v>
      </c>
      <c r="F1550">
        <v>54.241319520821449</v>
      </c>
    </row>
    <row r="1551" spans="1:6" x14ac:dyDescent="0.2">
      <c r="A1551" t="s">
        <v>143</v>
      </c>
      <c r="B1551" t="s">
        <v>127</v>
      </c>
      <c r="C1551">
        <v>1999</v>
      </c>
      <c r="D1551">
        <v>3</v>
      </c>
      <c r="E1551">
        <v>8</v>
      </c>
      <c r="F1551">
        <v>51.175740000000005</v>
      </c>
    </row>
    <row r="1552" spans="1:6" x14ac:dyDescent="0.2">
      <c r="A1552" t="s">
        <v>143</v>
      </c>
      <c r="B1552" t="s">
        <v>127</v>
      </c>
      <c r="C1552">
        <v>1999</v>
      </c>
      <c r="D1552">
        <v>3</v>
      </c>
      <c r="E1552">
        <v>9</v>
      </c>
      <c r="F1552">
        <v>39.981705365853649</v>
      </c>
    </row>
    <row r="1553" spans="1:6" x14ac:dyDescent="0.2">
      <c r="A1553" t="s">
        <v>143</v>
      </c>
      <c r="B1553" t="s">
        <v>127</v>
      </c>
      <c r="C1553">
        <v>1999</v>
      </c>
      <c r="D1553">
        <v>3</v>
      </c>
      <c r="E1553">
        <v>10</v>
      </c>
      <c r="F1553">
        <v>45.265745853658537</v>
      </c>
    </row>
    <row r="1554" spans="1:6" x14ac:dyDescent="0.2">
      <c r="A1554" t="s">
        <v>143</v>
      </c>
      <c r="B1554" t="s">
        <v>127</v>
      </c>
      <c r="C1554">
        <v>1999</v>
      </c>
      <c r="D1554">
        <v>3</v>
      </c>
      <c r="E1554">
        <v>11</v>
      </c>
      <c r="F1554">
        <v>57.203487804878051</v>
      </c>
    </row>
    <row r="1555" spans="1:6" x14ac:dyDescent="0.2">
      <c r="A1555" t="s">
        <v>143</v>
      </c>
      <c r="B1555" t="s">
        <v>127</v>
      </c>
      <c r="C1555">
        <v>1999</v>
      </c>
      <c r="D1555">
        <v>3</v>
      </c>
      <c r="E1555">
        <v>12</v>
      </c>
      <c r="F1555">
        <v>45.629542682926818</v>
      </c>
    </row>
    <row r="1556" spans="1:6" x14ac:dyDescent="0.2">
      <c r="A1556" t="s">
        <v>143</v>
      </c>
      <c r="B1556" t="s">
        <v>127</v>
      </c>
      <c r="C1556">
        <v>1999</v>
      </c>
      <c r="D1556">
        <v>3</v>
      </c>
      <c r="E1556">
        <v>13</v>
      </c>
      <c r="F1556">
        <v>60.436961951219509</v>
      </c>
    </row>
    <row r="1557" spans="1:6" x14ac:dyDescent="0.2">
      <c r="A1557" t="s">
        <v>143</v>
      </c>
      <c r="B1557" t="s">
        <v>127</v>
      </c>
      <c r="C1557">
        <v>1999</v>
      </c>
      <c r="D1557">
        <v>3</v>
      </c>
      <c r="E1557">
        <v>14</v>
      </c>
      <c r="F1557">
        <v>44.017557073170728</v>
      </c>
    </row>
    <row r="1558" spans="1:6" x14ac:dyDescent="0.2">
      <c r="A1558" t="s">
        <v>143</v>
      </c>
      <c r="B1558" t="s">
        <v>127</v>
      </c>
      <c r="C1558">
        <v>1999</v>
      </c>
      <c r="D1558">
        <v>4</v>
      </c>
      <c r="E1558">
        <v>1</v>
      </c>
      <c r="F1558">
        <v>22.225693170731706</v>
      </c>
    </row>
    <row r="1559" spans="1:6" x14ac:dyDescent="0.2">
      <c r="A1559" t="s">
        <v>143</v>
      </c>
      <c r="B1559" t="s">
        <v>127</v>
      </c>
      <c r="C1559">
        <v>1999</v>
      </c>
      <c r="D1559">
        <v>4</v>
      </c>
      <c r="E1559">
        <v>2</v>
      </c>
      <c r="F1559">
        <v>21.776587427267536</v>
      </c>
    </row>
    <row r="1560" spans="1:6" x14ac:dyDescent="0.2">
      <c r="A1560" t="s">
        <v>143</v>
      </c>
      <c r="B1560" t="s">
        <v>127</v>
      </c>
      <c r="C1560">
        <v>1999</v>
      </c>
      <c r="D1560">
        <v>4</v>
      </c>
      <c r="E1560">
        <v>3</v>
      </c>
      <c r="F1560">
        <v>28.967573941814031</v>
      </c>
    </row>
    <row r="1561" spans="1:6" x14ac:dyDescent="0.2">
      <c r="A1561" t="s">
        <v>143</v>
      </c>
      <c r="B1561" t="s">
        <v>127</v>
      </c>
      <c r="C1561">
        <v>1999</v>
      </c>
      <c r="D1561">
        <v>4</v>
      </c>
      <c r="E1561">
        <v>4</v>
      </c>
      <c r="F1561">
        <v>38.216176155162572</v>
      </c>
    </row>
    <row r="1562" spans="1:6" x14ac:dyDescent="0.2">
      <c r="A1562" t="s">
        <v>143</v>
      </c>
      <c r="B1562" t="s">
        <v>127</v>
      </c>
      <c r="C1562">
        <v>1999</v>
      </c>
      <c r="D1562">
        <v>4</v>
      </c>
      <c r="E1562">
        <v>5</v>
      </c>
      <c r="F1562">
        <v>43.573584027381621</v>
      </c>
    </row>
    <row r="1563" spans="1:6" x14ac:dyDescent="0.2">
      <c r="A1563" t="s">
        <v>143</v>
      </c>
      <c r="B1563" t="s">
        <v>127</v>
      </c>
      <c r="C1563">
        <v>1999</v>
      </c>
      <c r="D1563">
        <v>4</v>
      </c>
      <c r="E1563">
        <v>6</v>
      </c>
      <c r="F1563">
        <v>45.954035733029087</v>
      </c>
    </row>
    <row r="1564" spans="1:6" x14ac:dyDescent="0.2">
      <c r="A1564" t="s">
        <v>143</v>
      </c>
      <c r="B1564" t="s">
        <v>127</v>
      </c>
      <c r="C1564">
        <v>1999</v>
      </c>
      <c r="D1564">
        <v>4</v>
      </c>
      <c r="E1564">
        <v>7</v>
      </c>
      <c r="F1564">
        <v>57.009777432972051</v>
      </c>
    </row>
    <row r="1565" spans="1:6" x14ac:dyDescent="0.2">
      <c r="A1565" t="s">
        <v>143</v>
      </c>
      <c r="B1565" t="s">
        <v>127</v>
      </c>
      <c r="C1565">
        <v>1999</v>
      </c>
      <c r="D1565">
        <v>4</v>
      </c>
      <c r="E1565">
        <v>8</v>
      </c>
      <c r="F1565">
        <v>43.073875121951218</v>
      </c>
    </row>
    <row r="1566" spans="1:6" x14ac:dyDescent="0.2">
      <c r="A1566" t="s">
        <v>143</v>
      </c>
      <c r="B1566" t="s">
        <v>127</v>
      </c>
      <c r="C1566">
        <v>1999</v>
      </c>
      <c r="D1566">
        <v>4</v>
      </c>
      <c r="E1566">
        <v>9</v>
      </c>
      <c r="F1566">
        <v>42.055409268292678</v>
      </c>
    </row>
    <row r="1567" spans="1:6" x14ac:dyDescent="0.2">
      <c r="A1567" t="s">
        <v>143</v>
      </c>
      <c r="B1567" t="s">
        <v>127</v>
      </c>
      <c r="C1567">
        <v>1999</v>
      </c>
      <c r="D1567">
        <v>4</v>
      </c>
      <c r="E1567">
        <v>10</v>
      </c>
      <c r="F1567">
        <v>52.556556585365861</v>
      </c>
    </row>
    <row r="1568" spans="1:6" x14ac:dyDescent="0.2">
      <c r="A1568" t="s">
        <v>143</v>
      </c>
      <c r="B1568" t="s">
        <v>127</v>
      </c>
      <c r="C1568">
        <v>1999</v>
      </c>
      <c r="D1568">
        <v>4</v>
      </c>
      <c r="E1568">
        <v>11</v>
      </c>
      <c r="F1568">
        <v>45.543189999999996</v>
      </c>
    </row>
    <row r="1569" spans="1:6" x14ac:dyDescent="0.2">
      <c r="A1569" t="s">
        <v>143</v>
      </c>
      <c r="B1569" t="s">
        <v>127</v>
      </c>
      <c r="C1569">
        <v>1999</v>
      </c>
      <c r="D1569">
        <v>4</v>
      </c>
      <c r="E1569">
        <v>12</v>
      </c>
      <c r="F1569">
        <v>45.047178536585371</v>
      </c>
    </row>
    <row r="1570" spans="1:6" x14ac:dyDescent="0.2">
      <c r="A1570" t="s">
        <v>143</v>
      </c>
      <c r="B1570" t="s">
        <v>127</v>
      </c>
      <c r="C1570">
        <v>1999</v>
      </c>
      <c r="D1570">
        <v>4</v>
      </c>
      <c r="E1570">
        <v>13</v>
      </c>
      <c r="F1570">
        <v>57.33983414634146</v>
      </c>
    </row>
    <row r="1571" spans="1:6" x14ac:dyDescent="0.2">
      <c r="A1571" t="s">
        <v>143</v>
      </c>
      <c r="B1571" t="s">
        <v>127</v>
      </c>
      <c r="C1571">
        <v>1999</v>
      </c>
      <c r="D1571">
        <v>4</v>
      </c>
      <c r="E1571">
        <v>14</v>
      </c>
      <c r="F1571">
        <v>44.738539999999986</v>
      </c>
    </row>
    <row r="1572" spans="1:6" x14ac:dyDescent="0.2">
      <c r="A1572" t="s">
        <v>143</v>
      </c>
      <c r="B1572" t="s">
        <v>128</v>
      </c>
      <c r="C1572">
        <v>2000</v>
      </c>
      <c r="D1572">
        <v>1</v>
      </c>
      <c r="E1572">
        <v>1</v>
      </c>
      <c r="F1572">
        <v>19.898302439024388</v>
      </c>
    </row>
    <row r="1573" spans="1:6" x14ac:dyDescent="0.2">
      <c r="A1573" t="s">
        <v>143</v>
      </c>
      <c r="B1573" t="s">
        <v>128</v>
      </c>
      <c r="C1573">
        <v>2000</v>
      </c>
      <c r="D1573">
        <v>1</v>
      </c>
      <c r="E1573">
        <v>2</v>
      </c>
      <c r="F1573">
        <v>19.009985365853659</v>
      </c>
    </row>
    <row r="1574" spans="1:6" x14ac:dyDescent="0.2">
      <c r="A1574" t="s">
        <v>143</v>
      </c>
      <c r="B1574" t="s">
        <v>128</v>
      </c>
      <c r="C1574">
        <v>2000</v>
      </c>
      <c r="D1574">
        <v>1</v>
      </c>
      <c r="E1574">
        <v>3</v>
      </c>
      <c r="F1574">
        <v>41.928565853658533</v>
      </c>
    </row>
    <row r="1575" spans="1:6" x14ac:dyDescent="0.2">
      <c r="A1575" t="s">
        <v>143</v>
      </c>
      <c r="B1575" t="s">
        <v>128</v>
      </c>
      <c r="C1575">
        <v>2000</v>
      </c>
      <c r="D1575">
        <v>1</v>
      </c>
      <c r="E1575">
        <v>4</v>
      </c>
      <c r="F1575">
        <v>30.558107317073169</v>
      </c>
    </row>
    <row r="1576" spans="1:6" x14ac:dyDescent="0.2">
      <c r="A1576" t="s">
        <v>143</v>
      </c>
      <c r="B1576" t="s">
        <v>128</v>
      </c>
      <c r="C1576">
        <v>2000</v>
      </c>
      <c r="D1576">
        <v>1</v>
      </c>
      <c r="E1576">
        <v>5</v>
      </c>
      <c r="F1576">
        <v>39.441278048780489</v>
      </c>
    </row>
    <row r="1577" spans="1:6" x14ac:dyDescent="0.2">
      <c r="A1577" t="s">
        <v>143</v>
      </c>
      <c r="B1577" t="s">
        <v>128</v>
      </c>
      <c r="C1577">
        <v>2000</v>
      </c>
      <c r="D1577">
        <v>1</v>
      </c>
      <c r="E1577">
        <v>6</v>
      </c>
      <c r="F1577">
        <v>45.304170731707316</v>
      </c>
    </row>
    <row r="1578" spans="1:6" x14ac:dyDescent="0.2">
      <c r="A1578" t="s">
        <v>143</v>
      </c>
      <c r="B1578" t="s">
        <v>128</v>
      </c>
      <c r="C1578">
        <v>2000</v>
      </c>
      <c r="D1578">
        <v>1</v>
      </c>
      <c r="E1578">
        <v>7</v>
      </c>
      <c r="F1578">
        <v>42.994546341463405</v>
      </c>
    </row>
    <row r="1579" spans="1:6" x14ac:dyDescent="0.2">
      <c r="A1579" t="s">
        <v>143</v>
      </c>
      <c r="B1579" t="s">
        <v>128</v>
      </c>
      <c r="C1579">
        <v>2000</v>
      </c>
      <c r="D1579">
        <v>1</v>
      </c>
      <c r="E1579">
        <v>8</v>
      </c>
      <c r="F1579">
        <v>25.405868292682921</v>
      </c>
    </row>
    <row r="1580" spans="1:6" x14ac:dyDescent="0.2">
      <c r="A1580" t="s">
        <v>143</v>
      </c>
      <c r="B1580" t="s">
        <v>128</v>
      </c>
      <c r="C1580">
        <v>2000</v>
      </c>
      <c r="D1580">
        <v>1</v>
      </c>
      <c r="E1580">
        <v>9</v>
      </c>
      <c r="F1580">
        <v>39.796604878048775</v>
      </c>
    </row>
    <row r="1581" spans="1:6" x14ac:dyDescent="0.2">
      <c r="A1581" t="s">
        <v>143</v>
      </c>
      <c r="B1581" t="s">
        <v>128</v>
      </c>
      <c r="C1581">
        <v>2000</v>
      </c>
      <c r="D1581">
        <v>1</v>
      </c>
      <c r="E1581">
        <v>10</v>
      </c>
      <c r="F1581">
        <v>41.21791219512194</v>
      </c>
    </row>
    <row r="1582" spans="1:6" x14ac:dyDescent="0.2">
      <c r="A1582" t="s">
        <v>143</v>
      </c>
      <c r="B1582" t="s">
        <v>128</v>
      </c>
      <c r="C1582">
        <v>2000</v>
      </c>
      <c r="D1582">
        <v>1</v>
      </c>
      <c r="E1582">
        <v>11</v>
      </c>
      <c r="F1582">
        <v>44.948843902439016</v>
      </c>
    </row>
    <row r="1583" spans="1:6" x14ac:dyDescent="0.2">
      <c r="A1583" t="s">
        <v>143</v>
      </c>
      <c r="B1583" t="s">
        <v>128</v>
      </c>
      <c r="C1583">
        <v>2000</v>
      </c>
      <c r="D1583">
        <v>1</v>
      </c>
      <c r="E1583">
        <v>12</v>
      </c>
      <c r="F1583">
        <v>43.172209756097566</v>
      </c>
    </row>
    <row r="1584" spans="1:6" x14ac:dyDescent="0.2">
      <c r="A1584" t="s">
        <v>143</v>
      </c>
      <c r="B1584" t="s">
        <v>128</v>
      </c>
      <c r="C1584">
        <v>2000</v>
      </c>
      <c r="D1584">
        <v>1</v>
      </c>
      <c r="E1584">
        <v>13</v>
      </c>
      <c r="F1584">
        <v>44.59351707317073</v>
      </c>
    </row>
    <row r="1585" spans="1:6" x14ac:dyDescent="0.2">
      <c r="A1585" t="s">
        <v>143</v>
      </c>
      <c r="B1585" t="s">
        <v>128</v>
      </c>
      <c r="C1585">
        <v>2000</v>
      </c>
      <c r="D1585">
        <v>1</v>
      </c>
      <c r="E1585">
        <v>14</v>
      </c>
      <c r="F1585">
        <v>35.177356097560974</v>
      </c>
    </row>
    <row r="1586" spans="1:6" x14ac:dyDescent="0.2">
      <c r="A1586" t="s">
        <v>143</v>
      </c>
      <c r="B1586" t="s">
        <v>128</v>
      </c>
      <c r="C1586">
        <v>2000</v>
      </c>
      <c r="D1586">
        <v>2</v>
      </c>
      <c r="E1586">
        <v>1</v>
      </c>
      <c r="F1586">
        <v>15.456717073170731</v>
      </c>
    </row>
    <row r="1587" spans="1:6" x14ac:dyDescent="0.2">
      <c r="A1587" t="s">
        <v>143</v>
      </c>
      <c r="B1587" t="s">
        <v>128</v>
      </c>
      <c r="C1587">
        <v>2000</v>
      </c>
      <c r="D1587">
        <v>2</v>
      </c>
      <c r="E1587">
        <v>2</v>
      </c>
      <c r="F1587">
        <v>23.096243902439024</v>
      </c>
    </row>
    <row r="1588" spans="1:6" x14ac:dyDescent="0.2">
      <c r="A1588" t="s">
        <v>143</v>
      </c>
      <c r="B1588" t="s">
        <v>128</v>
      </c>
      <c r="C1588">
        <v>2000</v>
      </c>
      <c r="D1588">
        <v>2</v>
      </c>
      <c r="E1588">
        <v>3</v>
      </c>
      <c r="F1588">
        <v>25.938858536585364</v>
      </c>
    </row>
    <row r="1589" spans="1:6" x14ac:dyDescent="0.2">
      <c r="A1589" t="s">
        <v>143</v>
      </c>
      <c r="B1589" t="s">
        <v>128</v>
      </c>
      <c r="C1589">
        <v>2000</v>
      </c>
      <c r="D1589">
        <v>2</v>
      </c>
      <c r="E1589">
        <v>4</v>
      </c>
      <c r="F1589">
        <v>36.243336585365846</v>
      </c>
    </row>
    <row r="1590" spans="1:6" x14ac:dyDescent="0.2">
      <c r="A1590" t="s">
        <v>143</v>
      </c>
      <c r="B1590" t="s">
        <v>128</v>
      </c>
      <c r="C1590">
        <v>2000</v>
      </c>
      <c r="D1590">
        <v>2</v>
      </c>
      <c r="E1590">
        <v>5</v>
      </c>
      <c r="F1590">
        <v>42.106229268292672</v>
      </c>
    </row>
    <row r="1591" spans="1:6" x14ac:dyDescent="0.2">
      <c r="A1591" t="s">
        <v>143</v>
      </c>
      <c r="B1591" t="s">
        <v>128</v>
      </c>
      <c r="C1591">
        <v>2000</v>
      </c>
      <c r="D1591">
        <v>2</v>
      </c>
      <c r="E1591">
        <v>6</v>
      </c>
      <c r="F1591">
        <v>49.035102439024392</v>
      </c>
    </row>
    <row r="1592" spans="1:6" x14ac:dyDescent="0.2">
      <c r="A1592" t="s">
        <v>143</v>
      </c>
      <c r="B1592" t="s">
        <v>128</v>
      </c>
      <c r="C1592">
        <v>2000</v>
      </c>
      <c r="D1592">
        <v>2</v>
      </c>
      <c r="E1592">
        <v>7</v>
      </c>
      <c r="F1592">
        <v>39.441278048780489</v>
      </c>
    </row>
    <row r="1593" spans="1:6" x14ac:dyDescent="0.2">
      <c r="A1593" t="s">
        <v>143</v>
      </c>
      <c r="B1593" t="s">
        <v>128</v>
      </c>
      <c r="C1593">
        <v>2000</v>
      </c>
      <c r="D1593">
        <v>2</v>
      </c>
      <c r="E1593">
        <v>8</v>
      </c>
      <c r="F1593">
        <v>30.025117073170726</v>
      </c>
    </row>
    <row r="1594" spans="1:6" x14ac:dyDescent="0.2">
      <c r="A1594" t="s">
        <v>143</v>
      </c>
      <c r="B1594" t="s">
        <v>128</v>
      </c>
      <c r="C1594">
        <v>2000</v>
      </c>
      <c r="D1594">
        <v>2</v>
      </c>
      <c r="E1594">
        <v>9</v>
      </c>
      <c r="F1594">
        <v>45.837160975609748</v>
      </c>
    </row>
    <row r="1595" spans="1:6" x14ac:dyDescent="0.2">
      <c r="A1595" t="s">
        <v>143</v>
      </c>
      <c r="B1595" t="s">
        <v>128</v>
      </c>
      <c r="C1595">
        <v>2000</v>
      </c>
      <c r="D1595">
        <v>2</v>
      </c>
      <c r="E1595">
        <v>10</v>
      </c>
      <c r="F1595">
        <v>42.816882926829265</v>
      </c>
    </row>
    <row r="1596" spans="1:6" x14ac:dyDescent="0.2">
      <c r="A1596" t="s">
        <v>143</v>
      </c>
      <c r="B1596" t="s">
        <v>128</v>
      </c>
      <c r="C1596">
        <v>2000</v>
      </c>
      <c r="D1596">
        <v>2</v>
      </c>
      <c r="E1596">
        <v>11</v>
      </c>
      <c r="F1596">
        <v>38.908287804878043</v>
      </c>
    </row>
    <row r="1597" spans="1:6" x14ac:dyDescent="0.2">
      <c r="A1597" t="s">
        <v>143</v>
      </c>
      <c r="B1597" t="s">
        <v>128</v>
      </c>
      <c r="C1597">
        <v>2000</v>
      </c>
      <c r="D1597">
        <v>2</v>
      </c>
      <c r="E1597">
        <v>12</v>
      </c>
      <c r="F1597">
        <v>46.370151219512195</v>
      </c>
    </row>
    <row r="1598" spans="1:6" x14ac:dyDescent="0.2">
      <c r="A1598" t="s">
        <v>143</v>
      </c>
      <c r="B1598" t="s">
        <v>128</v>
      </c>
      <c r="C1598">
        <v>2000</v>
      </c>
      <c r="D1598">
        <v>2</v>
      </c>
      <c r="E1598">
        <v>13</v>
      </c>
      <c r="F1598">
        <v>33.045395121951216</v>
      </c>
    </row>
    <row r="1599" spans="1:6" x14ac:dyDescent="0.2">
      <c r="A1599" t="s">
        <v>143</v>
      </c>
      <c r="B1599" t="s">
        <v>128</v>
      </c>
      <c r="C1599">
        <v>2000</v>
      </c>
      <c r="D1599">
        <v>2</v>
      </c>
      <c r="E1599">
        <v>14</v>
      </c>
      <c r="F1599">
        <v>45.304170731707316</v>
      </c>
    </row>
    <row r="1600" spans="1:6" x14ac:dyDescent="0.2">
      <c r="A1600" t="s">
        <v>143</v>
      </c>
      <c r="B1600" t="s">
        <v>128</v>
      </c>
      <c r="C1600">
        <v>2000</v>
      </c>
      <c r="D1600">
        <v>3</v>
      </c>
      <c r="E1600">
        <v>1</v>
      </c>
      <c r="F1600">
        <v>22.207926829268292</v>
      </c>
    </row>
    <row r="1601" spans="1:6" x14ac:dyDescent="0.2">
      <c r="A1601" t="s">
        <v>143</v>
      </c>
      <c r="B1601" t="s">
        <v>128</v>
      </c>
      <c r="C1601">
        <v>2000</v>
      </c>
      <c r="D1601">
        <v>3</v>
      </c>
      <c r="E1601">
        <v>2</v>
      </c>
      <c r="F1601">
        <v>21.497273170731702</v>
      </c>
    </row>
    <row r="1602" spans="1:6" x14ac:dyDescent="0.2">
      <c r="A1602" t="s">
        <v>143</v>
      </c>
      <c r="B1602" t="s">
        <v>128</v>
      </c>
      <c r="C1602">
        <v>2000</v>
      </c>
      <c r="D1602">
        <v>3</v>
      </c>
      <c r="E1602">
        <v>3</v>
      </c>
      <c r="F1602">
        <v>30.202780487804876</v>
      </c>
    </row>
    <row r="1603" spans="1:6" x14ac:dyDescent="0.2">
      <c r="A1603" t="s">
        <v>143</v>
      </c>
      <c r="B1603" t="s">
        <v>128</v>
      </c>
      <c r="C1603">
        <v>2000</v>
      </c>
      <c r="D1603">
        <v>3</v>
      </c>
      <c r="E1603">
        <v>4</v>
      </c>
      <c r="F1603">
        <v>37.309317073170732</v>
      </c>
    </row>
    <row r="1604" spans="1:6" x14ac:dyDescent="0.2">
      <c r="A1604" t="s">
        <v>143</v>
      </c>
      <c r="B1604" t="s">
        <v>128</v>
      </c>
      <c r="C1604">
        <v>2000</v>
      </c>
      <c r="D1604">
        <v>3</v>
      </c>
      <c r="E1604">
        <v>5</v>
      </c>
      <c r="F1604">
        <v>37.486980487804878</v>
      </c>
    </row>
    <row r="1605" spans="1:6" x14ac:dyDescent="0.2">
      <c r="A1605" t="s">
        <v>143</v>
      </c>
      <c r="B1605" t="s">
        <v>128</v>
      </c>
      <c r="C1605">
        <v>2000</v>
      </c>
      <c r="D1605">
        <v>3</v>
      </c>
      <c r="E1605">
        <v>6</v>
      </c>
      <c r="F1605">
        <v>54.542668292682926</v>
      </c>
    </row>
    <row r="1606" spans="1:6" x14ac:dyDescent="0.2">
      <c r="A1606" t="s">
        <v>143</v>
      </c>
      <c r="B1606" t="s">
        <v>128</v>
      </c>
      <c r="C1606">
        <v>2000</v>
      </c>
      <c r="D1606">
        <v>3</v>
      </c>
      <c r="E1606">
        <v>7</v>
      </c>
      <c r="F1606">
        <v>45.659497560975616</v>
      </c>
    </row>
    <row r="1607" spans="1:6" x14ac:dyDescent="0.2">
      <c r="A1607" t="s">
        <v>143</v>
      </c>
      <c r="B1607" t="s">
        <v>128</v>
      </c>
      <c r="C1607">
        <v>2000</v>
      </c>
      <c r="D1607">
        <v>3</v>
      </c>
      <c r="E1607">
        <v>8</v>
      </c>
      <c r="F1607">
        <v>44.948843902439016</v>
      </c>
    </row>
    <row r="1608" spans="1:6" x14ac:dyDescent="0.2">
      <c r="A1608" t="s">
        <v>143</v>
      </c>
      <c r="B1608" t="s">
        <v>128</v>
      </c>
      <c r="C1608">
        <v>2000</v>
      </c>
      <c r="D1608">
        <v>3</v>
      </c>
      <c r="E1608">
        <v>9</v>
      </c>
      <c r="F1608">
        <v>38.197634146341457</v>
      </c>
    </row>
    <row r="1609" spans="1:6" x14ac:dyDescent="0.2">
      <c r="A1609" t="s">
        <v>143</v>
      </c>
      <c r="B1609" t="s">
        <v>128</v>
      </c>
      <c r="C1609">
        <v>2000</v>
      </c>
      <c r="D1609">
        <v>3</v>
      </c>
      <c r="E1609">
        <v>10</v>
      </c>
      <c r="F1609">
        <v>48.857439024390239</v>
      </c>
    </row>
    <row r="1610" spans="1:6" x14ac:dyDescent="0.2">
      <c r="A1610" t="s">
        <v>143</v>
      </c>
      <c r="B1610" t="s">
        <v>128</v>
      </c>
      <c r="C1610">
        <v>2000</v>
      </c>
      <c r="D1610">
        <v>3</v>
      </c>
      <c r="E1610">
        <v>11</v>
      </c>
      <c r="F1610">
        <v>48.502112195121953</v>
      </c>
    </row>
    <row r="1611" spans="1:6" x14ac:dyDescent="0.2">
      <c r="A1611" t="s">
        <v>143</v>
      </c>
      <c r="B1611" t="s">
        <v>128</v>
      </c>
      <c r="C1611">
        <v>2000</v>
      </c>
      <c r="D1611">
        <v>3</v>
      </c>
      <c r="E1611">
        <v>12</v>
      </c>
      <c r="F1611">
        <v>35.710346341463413</v>
      </c>
    </row>
    <row r="1612" spans="1:6" x14ac:dyDescent="0.2">
      <c r="A1612" t="s">
        <v>143</v>
      </c>
      <c r="B1612" t="s">
        <v>128</v>
      </c>
      <c r="C1612">
        <v>2000</v>
      </c>
      <c r="D1612">
        <v>3</v>
      </c>
      <c r="E1612">
        <v>13</v>
      </c>
      <c r="F1612">
        <v>33.223058536585363</v>
      </c>
    </row>
    <row r="1613" spans="1:6" x14ac:dyDescent="0.2">
      <c r="A1613" t="s">
        <v>143</v>
      </c>
      <c r="B1613" t="s">
        <v>128</v>
      </c>
      <c r="C1613">
        <v>2000</v>
      </c>
      <c r="D1613">
        <v>3</v>
      </c>
      <c r="E1613">
        <v>14</v>
      </c>
      <c r="F1613">
        <v>34.289039024390242</v>
      </c>
    </row>
    <row r="1614" spans="1:6" x14ac:dyDescent="0.2">
      <c r="A1614" t="s">
        <v>143</v>
      </c>
      <c r="B1614" t="s">
        <v>128</v>
      </c>
      <c r="C1614">
        <v>2000</v>
      </c>
      <c r="D1614">
        <v>4</v>
      </c>
      <c r="E1614">
        <v>1</v>
      </c>
      <c r="F1614">
        <v>24.33988780487805</v>
      </c>
    </row>
    <row r="1615" spans="1:6" x14ac:dyDescent="0.2">
      <c r="A1615" t="s">
        <v>143</v>
      </c>
      <c r="B1615" t="s">
        <v>128</v>
      </c>
      <c r="C1615">
        <v>2000</v>
      </c>
      <c r="D1615">
        <v>4</v>
      </c>
      <c r="E1615">
        <v>2</v>
      </c>
      <c r="F1615">
        <v>33.223058536585363</v>
      </c>
    </row>
    <row r="1616" spans="1:6" x14ac:dyDescent="0.2">
      <c r="A1616" t="s">
        <v>143</v>
      </c>
      <c r="B1616" t="s">
        <v>128</v>
      </c>
      <c r="C1616">
        <v>2000</v>
      </c>
      <c r="D1616">
        <v>4</v>
      </c>
      <c r="E1616">
        <v>3</v>
      </c>
      <c r="F1616">
        <v>33.756048780487802</v>
      </c>
    </row>
    <row r="1617" spans="1:6" x14ac:dyDescent="0.2">
      <c r="A1617" t="s">
        <v>143</v>
      </c>
      <c r="B1617" t="s">
        <v>128</v>
      </c>
      <c r="C1617">
        <v>2000</v>
      </c>
      <c r="D1617">
        <v>4</v>
      </c>
      <c r="E1617">
        <v>4</v>
      </c>
      <c r="F1617">
        <v>40.507258536585368</v>
      </c>
    </row>
    <row r="1618" spans="1:6" x14ac:dyDescent="0.2">
      <c r="A1618" t="s">
        <v>143</v>
      </c>
      <c r="B1618" t="s">
        <v>128</v>
      </c>
      <c r="C1618">
        <v>2000</v>
      </c>
      <c r="D1618">
        <v>4</v>
      </c>
      <c r="E1618">
        <v>5</v>
      </c>
      <c r="F1618">
        <v>47.258468292682927</v>
      </c>
    </row>
    <row r="1619" spans="1:6" x14ac:dyDescent="0.2">
      <c r="A1619" t="s">
        <v>143</v>
      </c>
      <c r="B1619" t="s">
        <v>128</v>
      </c>
      <c r="C1619">
        <v>2000</v>
      </c>
      <c r="D1619">
        <v>4</v>
      </c>
      <c r="E1619">
        <v>6</v>
      </c>
      <c r="F1619">
        <v>42.639219512195119</v>
      </c>
    </row>
    <row r="1620" spans="1:6" x14ac:dyDescent="0.2">
      <c r="A1620" t="s">
        <v>143</v>
      </c>
      <c r="B1620" t="s">
        <v>128</v>
      </c>
      <c r="C1620">
        <v>2000</v>
      </c>
      <c r="D1620">
        <v>4</v>
      </c>
      <c r="E1620">
        <v>7</v>
      </c>
      <c r="F1620">
        <v>29.492126829268294</v>
      </c>
    </row>
    <row r="1621" spans="1:6" x14ac:dyDescent="0.2">
      <c r="A1621" t="s">
        <v>143</v>
      </c>
      <c r="B1621" t="s">
        <v>128</v>
      </c>
      <c r="C1621">
        <v>2000</v>
      </c>
      <c r="D1621">
        <v>4</v>
      </c>
      <c r="E1621">
        <v>8</v>
      </c>
      <c r="F1621">
        <v>45.481834146341463</v>
      </c>
    </row>
    <row r="1622" spans="1:6" x14ac:dyDescent="0.2">
      <c r="A1622" t="s">
        <v>143</v>
      </c>
      <c r="B1622" t="s">
        <v>128</v>
      </c>
      <c r="C1622">
        <v>2000</v>
      </c>
      <c r="D1622">
        <v>4</v>
      </c>
      <c r="E1622">
        <v>9</v>
      </c>
      <c r="F1622">
        <v>46.90314146341462</v>
      </c>
    </row>
    <row r="1623" spans="1:6" x14ac:dyDescent="0.2">
      <c r="A1623" t="s">
        <v>143</v>
      </c>
      <c r="B1623" t="s">
        <v>128</v>
      </c>
      <c r="C1623">
        <v>2000</v>
      </c>
      <c r="D1623">
        <v>4</v>
      </c>
      <c r="E1623">
        <v>10</v>
      </c>
      <c r="F1623">
        <v>44.948843902439016</v>
      </c>
    </row>
    <row r="1624" spans="1:6" x14ac:dyDescent="0.2">
      <c r="A1624" t="s">
        <v>143</v>
      </c>
      <c r="B1624" t="s">
        <v>128</v>
      </c>
      <c r="C1624">
        <v>2000</v>
      </c>
      <c r="D1624">
        <v>4</v>
      </c>
      <c r="E1624">
        <v>11</v>
      </c>
      <c r="F1624">
        <v>43.172209756097566</v>
      </c>
    </row>
    <row r="1625" spans="1:6" x14ac:dyDescent="0.2">
      <c r="A1625" t="s">
        <v>143</v>
      </c>
      <c r="B1625" t="s">
        <v>128</v>
      </c>
      <c r="C1625">
        <v>2000</v>
      </c>
      <c r="D1625">
        <v>4</v>
      </c>
      <c r="E1625">
        <v>12</v>
      </c>
      <c r="F1625">
        <v>39.263614634146343</v>
      </c>
    </row>
    <row r="1626" spans="1:6" x14ac:dyDescent="0.2">
      <c r="A1626" t="s">
        <v>143</v>
      </c>
      <c r="B1626" t="s">
        <v>128</v>
      </c>
      <c r="C1626">
        <v>2000</v>
      </c>
      <c r="D1626">
        <v>4</v>
      </c>
      <c r="E1626">
        <v>13</v>
      </c>
      <c r="F1626">
        <v>38.55296097560975</v>
      </c>
    </row>
    <row r="1627" spans="1:6" x14ac:dyDescent="0.2">
      <c r="A1627" t="s">
        <v>143</v>
      </c>
      <c r="B1627" t="s">
        <v>128</v>
      </c>
      <c r="C1627">
        <v>2000</v>
      </c>
      <c r="D1627">
        <v>4</v>
      </c>
      <c r="E1627">
        <v>14</v>
      </c>
      <c r="F1627">
        <v>45.481834146341463</v>
      </c>
    </row>
    <row r="1628" spans="1:6" x14ac:dyDescent="0.2">
      <c r="A1628" t="s">
        <v>143</v>
      </c>
      <c r="B1628" t="s">
        <v>128</v>
      </c>
      <c r="C1628">
        <v>2001</v>
      </c>
      <c r="D1628">
        <v>1</v>
      </c>
      <c r="E1628">
        <v>1</v>
      </c>
      <c r="F1628">
        <v>19.883221707317073</v>
      </c>
    </row>
    <row r="1629" spans="1:6" x14ac:dyDescent="0.2">
      <c r="A1629" t="s">
        <v>143</v>
      </c>
      <c r="B1629" t="s">
        <v>128</v>
      </c>
      <c r="C1629">
        <v>2001</v>
      </c>
      <c r="D1629">
        <v>1</v>
      </c>
      <c r="E1629">
        <v>2</v>
      </c>
      <c r="F1629">
        <v>21.87656390243902</v>
      </c>
    </row>
    <row r="1630" spans="1:6" x14ac:dyDescent="0.2">
      <c r="A1630" t="s">
        <v>143</v>
      </c>
      <c r="B1630" t="s">
        <v>128</v>
      </c>
      <c r="C1630">
        <v>2001</v>
      </c>
      <c r="D1630">
        <v>1</v>
      </c>
      <c r="E1630">
        <v>3</v>
      </c>
      <c r="F1630">
        <v>28.553402926829278</v>
      </c>
    </row>
    <row r="1631" spans="1:6" x14ac:dyDescent="0.2">
      <c r="A1631" t="s">
        <v>143</v>
      </c>
      <c r="B1631" t="s">
        <v>128</v>
      </c>
      <c r="C1631">
        <v>2001</v>
      </c>
      <c r="D1631">
        <v>1</v>
      </c>
      <c r="E1631">
        <v>4</v>
      </c>
      <c r="F1631">
        <v>35.570901219512194</v>
      </c>
    </row>
    <row r="1632" spans="1:6" x14ac:dyDescent="0.2">
      <c r="A1632" t="s">
        <v>143</v>
      </c>
      <c r="B1632" t="s">
        <v>128</v>
      </c>
      <c r="C1632">
        <v>2001</v>
      </c>
      <c r="D1632">
        <v>1</v>
      </c>
      <c r="E1632">
        <v>5</v>
      </c>
      <c r="F1632">
        <v>25.629393658536582</v>
      </c>
    </row>
    <row r="1633" spans="1:6" x14ac:dyDescent="0.2">
      <c r="A1633" t="s">
        <v>143</v>
      </c>
      <c r="B1633" t="s">
        <v>128</v>
      </c>
      <c r="C1633">
        <v>2001</v>
      </c>
      <c r="D1633">
        <v>1</v>
      </c>
      <c r="E1633">
        <v>6</v>
      </c>
      <c r="F1633">
        <v>31.201000975609755</v>
      </c>
    </row>
    <row r="1634" spans="1:6" x14ac:dyDescent="0.2">
      <c r="A1634" t="s">
        <v>143</v>
      </c>
      <c r="B1634" t="s">
        <v>128</v>
      </c>
      <c r="C1634">
        <v>2001</v>
      </c>
      <c r="D1634">
        <v>1</v>
      </c>
      <c r="E1634">
        <v>7</v>
      </c>
      <c r="F1634">
        <v>27.909476341463414</v>
      </c>
    </row>
    <row r="1635" spans="1:6" x14ac:dyDescent="0.2">
      <c r="A1635" t="s">
        <v>143</v>
      </c>
      <c r="B1635" t="s">
        <v>128</v>
      </c>
      <c r="C1635">
        <v>2001</v>
      </c>
      <c r="D1635">
        <v>1</v>
      </c>
      <c r="E1635">
        <v>8</v>
      </c>
      <c r="F1635">
        <v>19.838392682926827</v>
      </c>
    </row>
    <row r="1636" spans="1:6" x14ac:dyDescent="0.2">
      <c r="A1636" t="s">
        <v>143</v>
      </c>
      <c r="B1636" t="s">
        <v>128</v>
      </c>
      <c r="C1636">
        <v>2001</v>
      </c>
      <c r="D1636">
        <v>1</v>
      </c>
      <c r="E1636">
        <v>9</v>
      </c>
      <c r="F1636">
        <v>28.347230731707313</v>
      </c>
    </row>
    <row r="1637" spans="1:6" x14ac:dyDescent="0.2">
      <c r="A1637" t="s">
        <v>143</v>
      </c>
      <c r="B1637" t="s">
        <v>128</v>
      </c>
      <c r="C1637">
        <v>2001</v>
      </c>
      <c r="D1637">
        <v>1</v>
      </c>
      <c r="E1637">
        <v>10</v>
      </c>
      <c r="F1637">
        <v>32.425639024390243</v>
      </c>
    </row>
    <row r="1638" spans="1:6" x14ac:dyDescent="0.2">
      <c r="A1638" t="s">
        <v>143</v>
      </c>
      <c r="B1638" t="s">
        <v>128</v>
      </c>
      <c r="C1638">
        <v>2001</v>
      </c>
      <c r="D1638">
        <v>1</v>
      </c>
      <c r="E1638">
        <v>11</v>
      </c>
      <c r="F1638">
        <v>37.237012195121949</v>
      </c>
    </row>
    <row r="1639" spans="1:6" x14ac:dyDescent="0.2">
      <c r="A1639" t="s">
        <v>143</v>
      </c>
      <c r="B1639" t="s">
        <v>128</v>
      </c>
      <c r="C1639">
        <v>2001</v>
      </c>
      <c r="D1639">
        <v>1</v>
      </c>
      <c r="E1639">
        <v>12</v>
      </c>
      <c r="F1639">
        <v>29.996195121951214</v>
      </c>
    </row>
    <row r="1640" spans="1:6" x14ac:dyDescent="0.2">
      <c r="A1640" t="s">
        <v>143</v>
      </c>
      <c r="B1640" t="s">
        <v>128</v>
      </c>
      <c r="C1640">
        <v>2001</v>
      </c>
      <c r="D1640">
        <v>1</v>
      </c>
      <c r="E1640">
        <v>13</v>
      </c>
      <c r="F1640">
        <v>36.221851707317079</v>
      </c>
    </row>
    <row r="1641" spans="1:6" x14ac:dyDescent="0.2">
      <c r="A1641" t="s">
        <v>143</v>
      </c>
      <c r="B1641" t="s">
        <v>128</v>
      </c>
      <c r="C1641">
        <v>2001</v>
      </c>
      <c r="D1641">
        <v>1</v>
      </c>
      <c r="E1641">
        <v>14</v>
      </c>
      <c r="F1641">
        <v>30.624214634146334</v>
      </c>
    </row>
    <row r="1642" spans="1:6" x14ac:dyDescent="0.2">
      <c r="A1642" t="s">
        <v>143</v>
      </c>
      <c r="B1642" t="s">
        <v>128</v>
      </c>
      <c r="C1642">
        <v>2001</v>
      </c>
      <c r="D1642">
        <v>2</v>
      </c>
      <c r="E1642">
        <v>1</v>
      </c>
      <c r="F1642">
        <v>18.893264634146341</v>
      </c>
    </row>
    <row r="1643" spans="1:6" x14ac:dyDescent="0.2">
      <c r="A1643" t="s">
        <v>143</v>
      </c>
      <c r="B1643" t="s">
        <v>128</v>
      </c>
      <c r="C1643">
        <v>2001</v>
      </c>
      <c r="D1643">
        <v>2</v>
      </c>
      <c r="E1643">
        <v>2</v>
      </c>
      <c r="F1643">
        <v>29.814399999999996</v>
      </c>
    </row>
    <row r="1644" spans="1:6" x14ac:dyDescent="0.2">
      <c r="A1644" t="s">
        <v>143</v>
      </c>
      <c r="B1644" t="s">
        <v>128</v>
      </c>
      <c r="C1644">
        <v>2001</v>
      </c>
      <c r="D1644">
        <v>2</v>
      </c>
      <c r="E1644">
        <v>3</v>
      </c>
      <c r="F1644">
        <v>24.106033170731713</v>
      </c>
    </row>
    <row r="1645" spans="1:6" x14ac:dyDescent="0.2">
      <c r="A1645" t="s">
        <v>143</v>
      </c>
      <c r="B1645" t="s">
        <v>128</v>
      </c>
      <c r="C1645">
        <v>2001</v>
      </c>
      <c r="D1645">
        <v>2</v>
      </c>
      <c r="E1645">
        <v>4</v>
      </c>
      <c r="F1645">
        <v>23.036334146341463</v>
      </c>
    </row>
    <row r="1646" spans="1:6" x14ac:dyDescent="0.2">
      <c r="A1646" t="s">
        <v>143</v>
      </c>
      <c r="B1646" t="s">
        <v>128</v>
      </c>
      <c r="C1646">
        <v>2001</v>
      </c>
      <c r="D1646">
        <v>2</v>
      </c>
      <c r="E1646">
        <v>5</v>
      </c>
      <c r="F1646">
        <v>28.604842682926833</v>
      </c>
    </row>
    <row r="1647" spans="1:6" x14ac:dyDescent="0.2">
      <c r="A1647" t="s">
        <v>143</v>
      </c>
      <c r="B1647" t="s">
        <v>128</v>
      </c>
      <c r="C1647">
        <v>2001</v>
      </c>
      <c r="D1647">
        <v>2</v>
      </c>
      <c r="E1647">
        <v>6</v>
      </c>
      <c r="F1647">
        <v>20.63787804878049</v>
      </c>
    </row>
    <row r="1648" spans="1:6" x14ac:dyDescent="0.2">
      <c r="A1648" t="s">
        <v>143</v>
      </c>
      <c r="B1648" t="s">
        <v>128</v>
      </c>
      <c r="C1648">
        <v>2001</v>
      </c>
      <c r="D1648">
        <v>2</v>
      </c>
      <c r="E1648">
        <v>7</v>
      </c>
      <c r="F1648">
        <v>8.4038926829268288</v>
      </c>
    </row>
    <row r="1649" spans="1:6" x14ac:dyDescent="0.2">
      <c r="A1649" t="s">
        <v>143</v>
      </c>
      <c r="B1649" t="s">
        <v>128</v>
      </c>
      <c r="C1649">
        <v>2001</v>
      </c>
      <c r="D1649">
        <v>2</v>
      </c>
      <c r="E1649">
        <v>8</v>
      </c>
      <c r="F1649">
        <v>22.72397707317073</v>
      </c>
    </row>
    <row r="1650" spans="1:6" x14ac:dyDescent="0.2">
      <c r="A1650" t="s">
        <v>143</v>
      </c>
      <c r="B1650" t="s">
        <v>128</v>
      </c>
      <c r="C1650">
        <v>2001</v>
      </c>
      <c r="D1650">
        <v>2</v>
      </c>
      <c r="E1650">
        <v>9</v>
      </c>
      <c r="F1650">
        <v>18.427208048780486</v>
      </c>
    </row>
    <row r="1651" spans="1:6" x14ac:dyDescent="0.2">
      <c r="A1651" t="s">
        <v>143</v>
      </c>
      <c r="B1651" t="s">
        <v>128</v>
      </c>
      <c r="C1651">
        <v>2001</v>
      </c>
      <c r="D1651">
        <v>2</v>
      </c>
      <c r="E1651">
        <v>10</v>
      </c>
      <c r="F1651">
        <v>29.120273170731707</v>
      </c>
    </row>
    <row r="1652" spans="1:6" x14ac:dyDescent="0.2">
      <c r="A1652" t="s">
        <v>143</v>
      </c>
      <c r="B1652" t="s">
        <v>128</v>
      </c>
      <c r="C1652">
        <v>2001</v>
      </c>
      <c r="D1652">
        <v>2</v>
      </c>
      <c r="E1652">
        <v>11</v>
      </c>
      <c r="F1652">
        <v>32.68056536585366</v>
      </c>
    </row>
    <row r="1653" spans="1:6" x14ac:dyDescent="0.2">
      <c r="A1653" t="s">
        <v>143</v>
      </c>
      <c r="B1653" t="s">
        <v>128</v>
      </c>
      <c r="C1653">
        <v>2001</v>
      </c>
      <c r="D1653">
        <v>2</v>
      </c>
      <c r="E1653">
        <v>12</v>
      </c>
      <c r="F1653">
        <v>15.798202682926826</v>
      </c>
    </row>
    <row r="1654" spans="1:6" x14ac:dyDescent="0.2">
      <c r="A1654" t="s">
        <v>143</v>
      </c>
      <c r="B1654" t="s">
        <v>128</v>
      </c>
      <c r="C1654">
        <v>2001</v>
      </c>
      <c r="D1654">
        <v>2</v>
      </c>
      <c r="E1654">
        <v>13</v>
      </c>
      <c r="F1654">
        <v>26.150608536585363</v>
      </c>
    </row>
    <row r="1655" spans="1:6" x14ac:dyDescent="0.2">
      <c r="A1655" t="s">
        <v>143</v>
      </c>
      <c r="B1655" t="s">
        <v>128</v>
      </c>
      <c r="C1655">
        <v>2001</v>
      </c>
      <c r="D1655">
        <v>2</v>
      </c>
      <c r="E1655">
        <v>14</v>
      </c>
      <c r="F1655">
        <v>26.02975609756097</v>
      </c>
    </row>
    <row r="1656" spans="1:6" x14ac:dyDescent="0.2">
      <c r="A1656" t="s">
        <v>143</v>
      </c>
      <c r="B1656" t="s">
        <v>128</v>
      </c>
      <c r="C1656">
        <v>2001</v>
      </c>
      <c r="D1656">
        <v>3</v>
      </c>
      <c r="E1656">
        <v>1</v>
      </c>
      <c r="F1656">
        <v>16.250004878048777</v>
      </c>
    </row>
    <row r="1657" spans="1:6" x14ac:dyDescent="0.2">
      <c r="A1657" t="s">
        <v>143</v>
      </c>
      <c r="B1657" t="s">
        <v>128</v>
      </c>
      <c r="C1657">
        <v>2001</v>
      </c>
      <c r="D1657">
        <v>3</v>
      </c>
      <c r="E1657">
        <v>2</v>
      </c>
      <c r="F1657">
        <v>28.708341951219509</v>
      </c>
    </row>
    <row r="1658" spans="1:6" x14ac:dyDescent="0.2">
      <c r="A1658" t="s">
        <v>143</v>
      </c>
      <c r="B1658" t="s">
        <v>128</v>
      </c>
      <c r="C1658">
        <v>2001</v>
      </c>
      <c r="D1658">
        <v>3</v>
      </c>
      <c r="E1658">
        <v>3</v>
      </c>
      <c r="F1658">
        <v>15.166671219512192</v>
      </c>
    </row>
    <row r="1659" spans="1:6" x14ac:dyDescent="0.2">
      <c r="A1659" t="s">
        <v>143</v>
      </c>
      <c r="B1659" t="s">
        <v>128</v>
      </c>
      <c r="C1659">
        <v>2001</v>
      </c>
      <c r="D1659">
        <v>3</v>
      </c>
      <c r="E1659">
        <v>4</v>
      </c>
      <c r="F1659">
        <v>21.548919512195127</v>
      </c>
    </row>
    <row r="1660" spans="1:6" x14ac:dyDescent="0.2">
      <c r="A1660" t="s">
        <v>143</v>
      </c>
      <c r="B1660" t="s">
        <v>128</v>
      </c>
      <c r="C1660">
        <v>2001</v>
      </c>
      <c r="D1660">
        <v>3</v>
      </c>
      <c r="E1660">
        <v>5</v>
      </c>
      <c r="F1660">
        <v>31.616857317073176</v>
      </c>
    </row>
    <row r="1661" spans="1:6" x14ac:dyDescent="0.2">
      <c r="A1661" t="s">
        <v>143</v>
      </c>
      <c r="B1661" t="s">
        <v>128</v>
      </c>
      <c r="C1661">
        <v>2001</v>
      </c>
      <c r="D1661">
        <v>3</v>
      </c>
      <c r="E1661">
        <v>6</v>
      </c>
      <c r="F1661">
        <v>26.41958268292683</v>
      </c>
    </row>
    <row r="1662" spans="1:6" x14ac:dyDescent="0.2">
      <c r="A1662" t="s">
        <v>143</v>
      </c>
      <c r="B1662" t="s">
        <v>128</v>
      </c>
      <c r="C1662">
        <v>2001</v>
      </c>
      <c r="D1662">
        <v>3</v>
      </c>
      <c r="E1662">
        <v>7</v>
      </c>
      <c r="F1662">
        <v>20.339775365853662</v>
      </c>
    </row>
    <row r="1663" spans="1:6" x14ac:dyDescent="0.2">
      <c r="A1663" t="s">
        <v>143</v>
      </c>
      <c r="B1663" t="s">
        <v>128</v>
      </c>
      <c r="C1663">
        <v>2001</v>
      </c>
      <c r="D1663">
        <v>3</v>
      </c>
      <c r="E1663">
        <v>8</v>
      </c>
      <c r="F1663">
        <v>23.426780487804873</v>
      </c>
    </row>
    <row r="1664" spans="1:6" x14ac:dyDescent="0.2">
      <c r="A1664" t="s">
        <v>143</v>
      </c>
      <c r="B1664" t="s">
        <v>128</v>
      </c>
      <c r="C1664">
        <v>2001</v>
      </c>
      <c r="D1664">
        <v>3</v>
      </c>
      <c r="E1664">
        <v>9</v>
      </c>
      <c r="F1664">
        <v>28.938271463414633</v>
      </c>
    </row>
    <row r="1665" spans="1:6" x14ac:dyDescent="0.2">
      <c r="A1665" t="s">
        <v>143</v>
      </c>
      <c r="B1665" t="s">
        <v>128</v>
      </c>
      <c r="C1665">
        <v>2001</v>
      </c>
      <c r="D1665">
        <v>3</v>
      </c>
      <c r="E1665">
        <v>10</v>
      </c>
      <c r="F1665">
        <v>30.098454878048777</v>
      </c>
    </row>
    <row r="1666" spans="1:6" x14ac:dyDescent="0.2">
      <c r="A1666" t="s">
        <v>143</v>
      </c>
      <c r="B1666" t="s">
        <v>128</v>
      </c>
      <c r="C1666">
        <v>2001</v>
      </c>
      <c r="D1666">
        <v>3</v>
      </c>
      <c r="E1666">
        <v>11</v>
      </c>
      <c r="F1666">
        <v>27.263897073170725</v>
      </c>
    </row>
    <row r="1667" spans="1:6" x14ac:dyDescent="0.2">
      <c r="A1667" t="s">
        <v>143</v>
      </c>
      <c r="B1667" t="s">
        <v>128</v>
      </c>
      <c r="C1667">
        <v>2001</v>
      </c>
      <c r="D1667">
        <v>3</v>
      </c>
      <c r="E1667">
        <v>12</v>
      </c>
      <c r="F1667">
        <v>34.807361707317071</v>
      </c>
    </row>
    <row r="1668" spans="1:6" x14ac:dyDescent="0.2">
      <c r="A1668" t="s">
        <v>143</v>
      </c>
      <c r="B1668" t="s">
        <v>128</v>
      </c>
      <c r="C1668">
        <v>2001</v>
      </c>
      <c r="D1668">
        <v>3</v>
      </c>
      <c r="E1668">
        <v>13</v>
      </c>
      <c r="F1668">
        <v>29.746639999999996</v>
      </c>
    </row>
    <row r="1669" spans="1:6" x14ac:dyDescent="0.2">
      <c r="A1669" t="s">
        <v>143</v>
      </c>
      <c r="B1669" t="s">
        <v>128</v>
      </c>
      <c r="C1669">
        <v>2001</v>
      </c>
      <c r="D1669">
        <v>3</v>
      </c>
      <c r="E1669">
        <v>14</v>
      </c>
      <c r="F1669">
        <v>28.185061219512193</v>
      </c>
    </row>
    <row r="1670" spans="1:6" x14ac:dyDescent="0.2">
      <c r="A1670" t="s">
        <v>143</v>
      </c>
      <c r="B1670" t="s">
        <v>128</v>
      </c>
      <c r="C1670">
        <v>2001</v>
      </c>
      <c r="D1670">
        <v>4</v>
      </c>
      <c r="E1670">
        <v>1</v>
      </c>
      <c r="F1670">
        <v>19.632427073170735</v>
      </c>
    </row>
    <row r="1671" spans="1:6" x14ac:dyDescent="0.2">
      <c r="A1671" t="s">
        <v>143</v>
      </c>
      <c r="B1671" t="s">
        <v>128</v>
      </c>
      <c r="C1671">
        <v>2001</v>
      </c>
      <c r="D1671">
        <v>4</v>
      </c>
      <c r="E1671">
        <v>2</v>
      </c>
      <c r="F1671">
        <v>29.689415853658538</v>
      </c>
    </row>
    <row r="1672" spans="1:6" x14ac:dyDescent="0.2">
      <c r="A1672" t="s">
        <v>143</v>
      </c>
      <c r="B1672" t="s">
        <v>128</v>
      </c>
      <c r="C1672">
        <v>2001</v>
      </c>
      <c r="D1672">
        <v>4</v>
      </c>
      <c r="E1672">
        <v>3</v>
      </c>
      <c r="F1672" t="s">
        <v>17</v>
      </c>
    </row>
    <row r="1673" spans="1:6" x14ac:dyDescent="0.2">
      <c r="A1673" t="s">
        <v>143</v>
      </c>
      <c r="B1673" t="s">
        <v>128</v>
      </c>
      <c r="C1673">
        <v>2001</v>
      </c>
      <c r="D1673">
        <v>4</v>
      </c>
      <c r="E1673">
        <v>4</v>
      </c>
      <c r="F1673">
        <v>29.718544390243906</v>
      </c>
    </row>
    <row r="1674" spans="1:6" x14ac:dyDescent="0.2">
      <c r="A1674" t="s">
        <v>143</v>
      </c>
      <c r="B1674" t="s">
        <v>128</v>
      </c>
      <c r="C1674">
        <v>2001</v>
      </c>
      <c r="D1674">
        <v>4</v>
      </c>
      <c r="E1674">
        <v>5</v>
      </c>
      <c r="F1674">
        <v>25.895269024390245</v>
      </c>
    </row>
    <row r="1675" spans="1:6" x14ac:dyDescent="0.2">
      <c r="A1675" t="s">
        <v>143</v>
      </c>
      <c r="B1675" t="s">
        <v>128</v>
      </c>
      <c r="C1675">
        <v>2001</v>
      </c>
      <c r="D1675">
        <v>4</v>
      </c>
      <c r="E1675">
        <v>6</v>
      </c>
      <c r="F1675">
        <v>24.542341463414637</v>
      </c>
    </row>
    <row r="1676" spans="1:6" x14ac:dyDescent="0.2">
      <c r="A1676" t="s">
        <v>143</v>
      </c>
      <c r="B1676" t="s">
        <v>128</v>
      </c>
      <c r="C1676">
        <v>2001</v>
      </c>
      <c r="D1676">
        <v>4</v>
      </c>
      <c r="E1676">
        <v>7</v>
      </c>
      <c r="F1676">
        <v>28.004299024390242</v>
      </c>
    </row>
    <row r="1677" spans="1:6" x14ac:dyDescent="0.2">
      <c r="A1677" t="s">
        <v>143</v>
      </c>
      <c r="B1677" t="s">
        <v>128</v>
      </c>
      <c r="C1677">
        <v>2001</v>
      </c>
      <c r="D1677">
        <v>4</v>
      </c>
      <c r="E1677">
        <v>8</v>
      </c>
      <c r="F1677">
        <v>23.21916219512195</v>
      </c>
    </row>
    <row r="1678" spans="1:6" x14ac:dyDescent="0.2">
      <c r="A1678" t="s">
        <v>143</v>
      </c>
      <c r="B1678" t="s">
        <v>128</v>
      </c>
      <c r="C1678">
        <v>2001</v>
      </c>
      <c r="D1678">
        <v>4</v>
      </c>
      <c r="E1678">
        <v>9</v>
      </c>
      <c r="F1678">
        <v>24.570230487804874</v>
      </c>
    </row>
    <row r="1679" spans="1:6" x14ac:dyDescent="0.2">
      <c r="A1679" t="s">
        <v>143</v>
      </c>
      <c r="B1679" t="s">
        <v>128</v>
      </c>
      <c r="C1679">
        <v>2001</v>
      </c>
      <c r="D1679">
        <v>4</v>
      </c>
      <c r="E1679">
        <v>10</v>
      </c>
      <c r="F1679">
        <v>33.918424878048775</v>
      </c>
    </row>
    <row r="1680" spans="1:6" x14ac:dyDescent="0.2">
      <c r="A1680" t="s">
        <v>143</v>
      </c>
      <c r="B1680" t="s">
        <v>128</v>
      </c>
      <c r="C1680">
        <v>2001</v>
      </c>
      <c r="D1680">
        <v>4</v>
      </c>
      <c r="E1680">
        <v>11</v>
      </c>
      <c r="F1680">
        <v>29.326858536585359</v>
      </c>
    </row>
    <row r="1681" spans="1:6" x14ac:dyDescent="0.2">
      <c r="A1681" t="s">
        <v>143</v>
      </c>
      <c r="B1681" t="s">
        <v>128</v>
      </c>
      <c r="C1681">
        <v>2001</v>
      </c>
      <c r="D1681">
        <v>4</v>
      </c>
      <c r="E1681">
        <v>12</v>
      </c>
      <c r="F1681">
        <v>27.877868780487802</v>
      </c>
    </row>
    <row r="1682" spans="1:6" x14ac:dyDescent="0.2">
      <c r="A1682" t="s">
        <v>143</v>
      </c>
      <c r="B1682" t="s">
        <v>128</v>
      </c>
      <c r="C1682">
        <v>2001</v>
      </c>
      <c r="D1682">
        <v>4</v>
      </c>
      <c r="E1682">
        <v>13</v>
      </c>
      <c r="F1682">
        <v>27.858036585365848</v>
      </c>
    </row>
    <row r="1683" spans="1:6" x14ac:dyDescent="0.2">
      <c r="A1683" t="s">
        <v>143</v>
      </c>
      <c r="B1683" t="s">
        <v>128</v>
      </c>
      <c r="C1683">
        <v>2001</v>
      </c>
      <c r="D1683">
        <v>4</v>
      </c>
      <c r="E1683">
        <v>14</v>
      </c>
      <c r="F1683">
        <v>29.40783999999999</v>
      </c>
    </row>
    <row r="1684" spans="1:6" x14ac:dyDescent="0.2">
      <c r="A1684" t="s">
        <v>143</v>
      </c>
      <c r="B1684" t="s">
        <v>128</v>
      </c>
      <c r="C1684">
        <v>2002</v>
      </c>
      <c r="D1684">
        <v>1</v>
      </c>
      <c r="E1684">
        <v>1</v>
      </c>
      <c r="F1684">
        <v>31.45055609756098</v>
      </c>
    </row>
    <row r="1685" spans="1:6" x14ac:dyDescent="0.2">
      <c r="A1685" t="s">
        <v>143</v>
      </c>
      <c r="B1685" t="s">
        <v>128</v>
      </c>
      <c r="C1685">
        <v>2002</v>
      </c>
      <c r="D1685">
        <v>1</v>
      </c>
      <c r="E1685">
        <v>2</v>
      </c>
      <c r="F1685">
        <v>32.356432926829264</v>
      </c>
    </row>
    <row r="1686" spans="1:6" x14ac:dyDescent="0.2">
      <c r="A1686" t="s">
        <v>143</v>
      </c>
      <c r="B1686" t="s">
        <v>128</v>
      </c>
      <c r="C1686">
        <v>2002</v>
      </c>
      <c r="D1686">
        <v>1</v>
      </c>
      <c r="E1686">
        <v>3</v>
      </c>
      <c r="F1686">
        <v>52.871392682926803</v>
      </c>
    </row>
    <row r="1687" spans="1:6" x14ac:dyDescent="0.2">
      <c r="A1687" t="s">
        <v>143</v>
      </c>
      <c r="B1687" t="s">
        <v>128</v>
      </c>
      <c r="C1687">
        <v>2002</v>
      </c>
      <c r="D1687">
        <v>1</v>
      </c>
      <c r="E1687">
        <v>4</v>
      </c>
      <c r="F1687">
        <v>43.183365365853668</v>
      </c>
    </row>
    <row r="1688" spans="1:6" x14ac:dyDescent="0.2">
      <c r="A1688" t="s">
        <v>143</v>
      </c>
      <c r="B1688" t="s">
        <v>128</v>
      </c>
      <c r="C1688">
        <v>2002</v>
      </c>
      <c r="D1688">
        <v>1</v>
      </c>
      <c r="E1688">
        <v>5</v>
      </c>
      <c r="F1688">
        <v>41.637693658536591</v>
      </c>
    </row>
    <row r="1689" spans="1:6" x14ac:dyDescent="0.2">
      <c r="A1689" t="s">
        <v>143</v>
      </c>
      <c r="B1689" t="s">
        <v>128</v>
      </c>
      <c r="C1689">
        <v>2002</v>
      </c>
      <c r="D1689">
        <v>1</v>
      </c>
      <c r="E1689">
        <v>6</v>
      </c>
      <c r="F1689">
        <v>45.524184146341469</v>
      </c>
    </row>
    <row r="1690" spans="1:6" x14ac:dyDescent="0.2">
      <c r="A1690" t="s">
        <v>143</v>
      </c>
      <c r="B1690" t="s">
        <v>128</v>
      </c>
      <c r="C1690">
        <v>2002</v>
      </c>
      <c r="D1690">
        <v>1</v>
      </c>
      <c r="E1690">
        <v>7</v>
      </c>
      <c r="F1690">
        <v>45.760311219512204</v>
      </c>
    </row>
    <row r="1691" spans="1:6" x14ac:dyDescent="0.2">
      <c r="A1691" t="s">
        <v>143</v>
      </c>
      <c r="B1691" t="s">
        <v>128</v>
      </c>
      <c r="C1691">
        <v>2002</v>
      </c>
      <c r="D1691">
        <v>1</v>
      </c>
      <c r="E1691">
        <v>8</v>
      </c>
      <c r="F1691">
        <v>26.663146829268289</v>
      </c>
    </row>
    <row r="1692" spans="1:6" x14ac:dyDescent="0.2">
      <c r="A1692" t="s">
        <v>143</v>
      </c>
      <c r="B1692" t="s">
        <v>128</v>
      </c>
      <c r="C1692">
        <v>2002</v>
      </c>
      <c r="D1692">
        <v>1</v>
      </c>
      <c r="E1692">
        <v>9</v>
      </c>
      <c r="F1692">
        <v>40.70475414634145</v>
      </c>
    </row>
    <row r="1693" spans="1:6" x14ac:dyDescent="0.2">
      <c r="A1693" t="s">
        <v>143</v>
      </c>
      <c r="B1693" t="s">
        <v>128</v>
      </c>
      <c r="C1693">
        <v>2002</v>
      </c>
      <c r="D1693">
        <v>1</v>
      </c>
      <c r="E1693">
        <v>10</v>
      </c>
      <c r="F1693">
        <v>48.08274390243902</v>
      </c>
    </row>
    <row r="1694" spans="1:6" x14ac:dyDescent="0.2">
      <c r="A1694" t="s">
        <v>143</v>
      </c>
      <c r="B1694" t="s">
        <v>128</v>
      </c>
      <c r="C1694">
        <v>2002</v>
      </c>
      <c r="D1694">
        <v>1</v>
      </c>
      <c r="E1694">
        <v>11</v>
      </c>
      <c r="F1694">
        <v>49.755259024390242</v>
      </c>
    </row>
    <row r="1695" spans="1:6" x14ac:dyDescent="0.2">
      <c r="A1695" t="s">
        <v>143</v>
      </c>
      <c r="B1695" t="s">
        <v>128</v>
      </c>
      <c r="C1695">
        <v>2002</v>
      </c>
      <c r="D1695">
        <v>1</v>
      </c>
      <c r="E1695">
        <v>12</v>
      </c>
      <c r="F1695">
        <v>44.948843902439016</v>
      </c>
    </row>
    <row r="1696" spans="1:6" x14ac:dyDescent="0.2">
      <c r="A1696" t="s">
        <v>143</v>
      </c>
      <c r="B1696" t="s">
        <v>128</v>
      </c>
      <c r="C1696">
        <v>2002</v>
      </c>
      <c r="D1696">
        <v>1</v>
      </c>
      <c r="E1696">
        <v>13</v>
      </c>
      <c r="F1696">
        <v>54.720331707317072</v>
      </c>
    </row>
    <row r="1697" spans="1:6" x14ac:dyDescent="0.2">
      <c r="A1697" t="s">
        <v>143</v>
      </c>
      <c r="B1697" t="s">
        <v>128</v>
      </c>
      <c r="C1697">
        <v>2002</v>
      </c>
      <c r="D1697">
        <v>1</v>
      </c>
      <c r="E1697">
        <v>14</v>
      </c>
      <c r="F1697">
        <v>43.925213414634143</v>
      </c>
    </row>
    <row r="1698" spans="1:6" x14ac:dyDescent="0.2">
      <c r="A1698" t="s">
        <v>143</v>
      </c>
      <c r="B1698" t="s">
        <v>128</v>
      </c>
      <c r="C1698">
        <v>2002</v>
      </c>
      <c r="D1698">
        <v>2</v>
      </c>
      <c r="E1698">
        <v>1</v>
      </c>
      <c r="F1698">
        <v>25.183375853658536</v>
      </c>
    </row>
    <row r="1699" spans="1:6" x14ac:dyDescent="0.2">
      <c r="A1699" t="s">
        <v>143</v>
      </c>
      <c r="B1699" t="s">
        <v>128</v>
      </c>
      <c r="C1699">
        <v>2002</v>
      </c>
      <c r="D1699">
        <v>2</v>
      </c>
      <c r="E1699">
        <v>2</v>
      </c>
      <c r="F1699">
        <v>38.124709512195111</v>
      </c>
    </row>
    <row r="1700" spans="1:6" x14ac:dyDescent="0.2">
      <c r="A1700" t="s">
        <v>143</v>
      </c>
      <c r="B1700" t="s">
        <v>128</v>
      </c>
      <c r="C1700">
        <v>2002</v>
      </c>
      <c r="D1700">
        <v>2</v>
      </c>
      <c r="E1700">
        <v>3</v>
      </c>
      <c r="F1700">
        <v>47.116337560975609</v>
      </c>
    </row>
    <row r="1701" spans="1:6" x14ac:dyDescent="0.2">
      <c r="A1701" t="s">
        <v>143</v>
      </c>
      <c r="B1701" t="s">
        <v>128</v>
      </c>
      <c r="C1701">
        <v>2002</v>
      </c>
      <c r="D1701">
        <v>2</v>
      </c>
      <c r="E1701">
        <v>4</v>
      </c>
      <c r="F1701">
        <v>37.212635121951216</v>
      </c>
    </row>
    <row r="1702" spans="1:6" x14ac:dyDescent="0.2">
      <c r="A1702" t="s">
        <v>143</v>
      </c>
      <c r="B1702" t="s">
        <v>128</v>
      </c>
      <c r="C1702">
        <v>2002</v>
      </c>
      <c r="D1702">
        <v>2</v>
      </c>
      <c r="E1702">
        <v>5</v>
      </c>
      <c r="F1702">
        <v>53.249443902439019</v>
      </c>
    </row>
    <row r="1703" spans="1:6" x14ac:dyDescent="0.2">
      <c r="A1703" t="s">
        <v>143</v>
      </c>
      <c r="B1703" t="s">
        <v>128</v>
      </c>
      <c r="C1703">
        <v>2002</v>
      </c>
      <c r="D1703">
        <v>2</v>
      </c>
      <c r="E1703">
        <v>6</v>
      </c>
      <c r="F1703">
        <v>47.063038536585374</v>
      </c>
    </row>
    <row r="1704" spans="1:6" x14ac:dyDescent="0.2">
      <c r="A1704" t="s">
        <v>143</v>
      </c>
      <c r="B1704" t="s">
        <v>128</v>
      </c>
      <c r="C1704">
        <v>2002</v>
      </c>
      <c r="D1704">
        <v>2</v>
      </c>
      <c r="E1704">
        <v>7</v>
      </c>
      <c r="F1704">
        <v>39.446236097560977</v>
      </c>
    </row>
    <row r="1705" spans="1:6" x14ac:dyDescent="0.2">
      <c r="A1705" t="s">
        <v>143</v>
      </c>
      <c r="B1705" t="s">
        <v>128</v>
      </c>
      <c r="C1705">
        <v>2002</v>
      </c>
      <c r="D1705">
        <v>2</v>
      </c>
      <c r="E1705">
        <v>8</v>
      </c>
      <c r="F1705">
        <v>35.186445853658547</v>
      </c>
    </row>
    <row r="1706" spans="1:6" x14ac:dyDescent="0.2">
      <c r="A1706" t="s">
        <v>143</v>
      </c>
      <c r="B1706" t="s">
        <v>128</v>
      </c>
      <c r="C1706">
        <v>2002</v>
      </c>
      <c r="D1706">
        <v>2</v>
      </c>
      <c r="E1706">
        <v>9</v>
      </c>
      <c r="F1706">
        <v>39.586920731707309</v>
      </c>
    </row>
    <row r="1707" spans="1:6" x14ac:dyDescent="0.2">
      <c r="A1707" t="s">
        <v>143</v>
      </c>
      <c r="B1707" t="s">
        <v>128</v>
      </c>
      <c r="C1707">
        <v>2002</v>
      </c>
      <c r="D1707">
        <v>2</v>
      </c>
      <c r="E1707">
        <v>10</v>
      </c>
      <c r="F1707">
        <v>45.778284146341456</v>
      </c>
    </row>
    <row r="1708" spans="1:6" x14ac:dyDescent="0.2">
      <c r="A1708" t="s">
        <v>143</v>
      </c>
      <c r="B1708" t="s">
        <v>128</v>
      </c>
      <c r="C1708">
        <v>2002</v>
      </c>
      <c r="D1708">
        <v>2</v>
      </c>
      <c r="E1708">
        <v>11</v>
      </c>
      <c r="F1708">
        <v>48.359568292682916</v>
      </c>
    </row>
    <row r="1709" spans="1:6" x14ac:dyDescent="0.2">
      <c r="A1709" t="s">
        <v>143</v>
      </c>
      <c r="B1709" t="s">
        <v>128</v>
      </c>
      <c r="C1709">
        <v>2002</v>
      </c>
      <c r="D1709">
        <v>2</v>
      </c>
      <c r="E1709">
        <v>12</v>
      </c>
      <c r="F1709">
        <v>42.448954390243898</v>
      </c>
    </row>
    <row r="1710" spans="1:6" x14ac:dyDescent="0.2">
      <c r="A1710" t="s">
        <v>143</v>
      </c>
      <c r="B1710" t="s">
        <v>128</v>
      </c>
      <c r="C1710">
        <v>2002</v>
      </c>
      <c r="D1710">
        <v>2</v>
      </c>
      <c r="E1710">
        <v>13</v>
      </c>
      <c r="F1710">
        <v>36.6751</v>
      </c>
    </row>
    <row r="1711" spans="1:6" x14ac:dyDescent="0.2">
      <c r="A1711" t="s">
        <v>143</v>
      </c>
      <c r="B1711" t="s">
        <v>128</v>
      </c>
      <c r="C1711">
        <v>2002</v>
      </c>
      <c r="D1711">
        <v>2</v>
      </c>
      <c r="E1711">
        <v>14</v>
      </c>
      <c r="F1711">
        <v>46.980817560975602</v>
      </c>
    </row>
    <row r="1712" spans="1:6" x14ac:dyDescent="0.2">
      <c r="A1712" t="s">
        <v>143</v>
      </c>
      <c r="B1712" t="s">
        <v>128</v>
      </c>
      <c r="C1712">
        <v>2002</v>
      </c>
      <c r="D1712">
        <v>3</v>
      </c>
      <c r="E1712">
        <v>1</v>
      </c>
      <c r="F1712">
        <v>37.469627317073169</v>
      </c>
    </row>
    <row r="1713" spans="1:6" x14ac:dyDescent="0.2">
      <c r="A1713" t="s">
        <v>143</v>
      </c>
      <c r="B1713" t="s">
        <v>128</v>
      </c>
      <c r="C1713">
        <v>2002</v>
      </c>
      <c r="D1713">
        <v>3</v>
      </c>
      <c r="E1713">
        <v>2</v>
      </c>
      <c r="F1713">
        <v>38.683109756097551</v>
      </c>
    </row>
    <row r="1714" spans="1:6" x14ac:dyDescent="0.2">
      <c r="A1714" t="s">
        <v>143</v>
      </c>
      <c r="B1714" t="s">
        <v>128</v>
      </c>
      <c r="C1714">
        <v>2002</v>
      </c>
      <c r="D1714">
        <v>3</v>
      </c>
      <c r="E1714">
        <v>3</v>
      </c>
      <c r="F1714">
        <v>42.185558048780493</v>
      </c>
    </row>
    <row r="1715" spans="1:6" x14ac:dyDescent="0.2">
      <c r="A1715" t="s">
        <v>143</v>
      </c>
      <c r="B1715" t="s">
        <v>128</v>
      </c>
      <c r="C1715">
        <v>2002</v>
      </c>
      <c r="D1715">
        <v>3</v>
      </c>
      <c r="E1715">
        <v>4</v>
      </c>
      <c r="F1715">
        <v>51.64303609756098</v>
      </c>
    </row>
    <row r="1716" spans="1:6" x14ac:dyDescent="0.2">
      <c r="A1716" t="s">
        <v>143</v>
      </c>
      <c r="B1716" t="s">
        <v>128</v>
      </c>
      <c r="C1716">
        <v>2002</v>
      </c>
      <c r="D1716">
        <v>3</v>
      </c>
      <c r="E1716">
        <v>5</v>
      </c>
      <c r="F1716">
        <v>49.140460975609763</v>
      </c>
    </row>
    <row r="1717" spans="1:6" x14ac:dyDescent="0.2">
      <c r="A1717" t="s">
        <v>143</v>
      </c>
      <c r="B1717" t="s">
        <v>128</v>
      </c>
      <c r="C1717">
        <v>2002</v>
      </c>
      <c r="D1717">
        <v>3</v>
      </c>
      <c r="E1717">
        <v>6</v>
      </c>
      <c r="F1717">
        <v>35.218260000000001</v>
      </c>
    </row>
    <row r="1718" spans="1:6" x14ac:dyDescent="0.2">
      <c r="A1718" t="s">
        <v>143</v>
      </c>
      <c r="B1718" t="s">
        <v>128</v>
      </c>
      <c r="C1718">
        <v>2002</v>
      </c>
      <c r="D1718">
        <v>3</v>
      </c>
      <c r="E1718">
        <v>7</v>
      </c>
      <c r="F1718">
        <v>38.898371707317075</v>
      </c>
    </row>
    <row r="1719" spans="1:6" x14ac:dyDescent="0.2">
      <c r="A1719" t="s">
        <v>143</v>
      </c>
      <c r="B1719" t="s">
        <v>128</v>
      </c>
      <c r="C1719">
        <v>2002</v>
      </c>
      <c r="D1719">
        <v>3</v>
      </c>
      <c r="E1719">
        <v>8</v>
      </c>
      <c r="F1719">
        <v>38.228002195121945</v>
      </c>
    </row>
    <row r="1720" spans="1:6" x14ac:dyDescent="0.2">
      <c r="A1720" t="s">
        <v>143</v>
      </c>
      <c r="B1720" t="s">
        <v>128</v>
      </c>
      <c r="C1720">
        <v>2002</v>
      </c>
      <c r="D1720">
        <v>3</v>
      </c>
      <c r="E1720">
        <v>9</v>
      </c>
      <c r="F1720">
        <v>49.776330731707311</v>
      </c>
    </row>
    <row r="1721" spans="1:6" x14ac:dyDescent="0.2">
      <c r="A1721" t="s">
        <v>143</v>
      </c>
      <c r="B1721" t="s">
        <v>128</v>
      </c>
      <c r="C1721">
        <v>2002</v>
      </c>
      <c r="D1721">
        <v>3</v>
      </c>
      <c r="E1721">
        <v>10</v>
      </c>
      <c r="F1721">
        <v>45.215752195121951</v>
      </c>
    </row>
    <row r="1722" spans="1:6" x14ac:dyDescent="0.2">
      <c r="A1722" t="s">
        <v>143</v>
      </c>
      <c r="B1722" t="s">
        <v>128</v>
      </c>
      <c r="C1722">
        <v>2002</v>
      </c>
      <c r="D1722">
        <v>3</v>
      </c>
      <c r="E1722">
        <v>11</v>
      </c>
      <c r="F1722">
        <v>45.830963414634134</v>
      </c>
    </row>
    <row r="1723" spans="1:6" x14ac:dyDescent="0.2">
      <c r="A1723" t="s">
        <v>143</v>
      </c>
      <c r="B1723" t="s">
        <v>128</v>
      </c>
      <c r="C1723">
        <v>2002</v>
      </c>
      <c r="D1723">
        <v>3</v>
      </c>
      <c r="E1723">
        <v>12</v>
      </c>
      <c r="F1723">
        <v>44.701148048780489</v>
      </c>
    </row>
    <row r="1724" spans="1:6" x14ac:dyDescent="0.2">
      <c r="A1724" t="s">
        <v>143</v>
      </c>
      <c r="B1724" t="s">
        <v>128</v>
      </c>
      <c r="C1724">
        <v>2002</v>
      </c>
      <c r="D1724">
        <v>3</v>
      </c>
      <c r="E1724">
        <v>13</v>
      </c>
      <c r="F1724">
        <v>40.93117170731707</v>
      </c>
    </row>
    <row r="1725" spans="1:6" x14ac:dyDescent="0.2">
      <c r="A1725" t="s">
        <v>143</v>
      </c>
      <c r="B1725" t="s">
        <v>128</v>
      </c>
      <c r="C1725">
        <v>2002</v>
      </c>
      <c r="D1725">
        <v>3</v>
      </c>
      <c r="E1725">
        <v>14</v>
      </c>
      <c r="F1725">
        <v>48.471124390243901</v>
      </c>
    </row>
    <row r="1726" spans="1:6" x14ac:dyDescent="0.2">
      <c r="A1726" t="s">
        <v>143</v>
      </c>
      <c r="B1726" t="s">
        <v>128</v>
      </c>
      <c r="C1726">
        <v>2002</v>
      </c>
      <c r="D1726">
        <v>4</v>
      </c>
      <c r="E1726">
        <v>1</v>
      </c>
      <c r="F1726">
        <v>34.767490731707312</v>
      </c>
    </row>
    <row r="1727" spans="1:6" x14ac:dyDescent="0.2">
      <c r="A1727" t="s">
        <v>143</v>
      </c>
      <c r="B1727" t="s">
        <v>128</v>
      </c>
      <c r="C1727">
        <v>2002</v>
      </c>
      <c r="D1727">
        <v>4</v>
      </c>
      <c r="E1727">
        <v>2</v>
      </c>
      <c r="F1727">
        <v>36.430502926829263</v>
      </c>
    </row>
    <row r="1728" spans="1:6" x14ac:dyDescent="0.2">
      <c r="A1728" t="s">
        <v>143</v>
      </c>
      <c r="B1728" t="s">
        <v>128</v>
      </c>
      <c r="C1728">
        <v>2002</v>
      </c>
      <c r="D1728">
        <v>4</v>
      </c>
      <c r="E1728">
        <v>3</v>
      </c>
      <c r="F1728">
        <v>45.026519999999998</v>
      </c>
    </row>
    <row r="1729" spans="1:6" x14ac:dyDescent="0.2">
      <c r="A1729" t="s">
        <v>143</v>
      </c>
      <c r="B1729" t="s">
        <v>128</v>
      </c>
      <c r="C1729">
        <v>2002</v>
      </c>
      <c r="D1729">
        <v>4</v>
      </c>
      <c r="E1729">
        <v>4</v>
      </c>
      <c r="F1729">
        <v>60.333256097560977</v>
      </c>
    </row>
    <row r="1730" spans="1:6" x14ac:dyDescent="0.2">
      <c r="A1730" t="s">
        <v>143</v>
      </c>
      <c r="B1730" t="s">
        <v>128</v>
      </c>
      <c r="C1730">
        <v>2002</v>
      </c>
      <c r="D1730">
        <v>4</v>
      </c>
      <c r="E1730">
        <v>5</v>
      </c>
      <c r="F1730">
        <v>34.398322682926832</v>
      </c>
    </row>
    <row r="1731" spans="1:6" x14ac:dyDescent="0.2">
      <c r="A1731" t="s">
        <v>143</v>
      </c>
      <c r="B1731" t="s">
        <v>128</v>
      </c>
      <c r="C1731">
        <v>2002</v>
      </c>
      <c r="D1731">
        <v>4</v>
      </c>
      <c r="E1731">
        <v>6</v>
      </c>
      <c r="F1731">
        <v>42.391317073170732</v>
      </c>
    </row>
    <row r="1732" spans="1:6" x14ac:dyDescent="0.2">
      <c r="A1732" t="s">
        <v>143</v>
      </c>
      <c r="B1732" t="s">
        <v>128</v>
      </c>
      <c r="C1732">
        <v>2002</v>
      </c>
      <c r="D1732">
        <v>4</v>
      </c>
      <c r="E1732">
        <v>7</v>
      </c>
      <c r="F1732">
        <v>51.557509756097566</v>
      </c>
    </row>
    <row r="1733" spans="1:6" x14ac:dyDescent="0.2">
      <c r="A1733" t="s">
        <v>143</v>
      </c>
      <c r="B1733" t="s">
        <v>128</v>
      </c>
      <c r="C1733">
        <v>2002</v>
      </c>
      <c r="D1733">
        <v>4</v>
      </c>
      <c r="E1733">
        <v>8</v>
      </c>
      <c r="F1733">
        <v>43.30091243902438</v>
      </c>
    </row>
    <row r="1734" spans="1:6" x14ac:dyDescent="0.2">
      <c r="A1734" t="s">
        <v>143</v>
      </c>
      <c r="B1734" t="s">
        <v>128</v>
      </c>
      <c r="C1734">
        <v>2002</v>
      </c>
      <c r="D1734">
        <v>4</v>
      </c>
      <c r="E1734">
        <v>9</v>
      </c>
      <c r="F1734">
        <v>45.883642682926833</v>
      </c>
    </row>
    <row r="1735" spans="1:6" x14ac:dyDescent="0.2">
      <c r="A1735" t="s">
        <v>143</v>
      </c>
      <c r="B1735" t="s">
        <v>128</v>
      </c>
      <c r="C1735">
        <v>2002</v>
      </c>
      <c r="D1735">
        <v>4</v>
      </c>
      <c r="E1735">
        <v>10</v>
      </c>
      <c r="F1735">
        <v>44.134897560975602</v>
      </c>
    </row>
    <row r="1736" spans="1:6" x14ac:dyDescent="0.2">
      <c r="A1736" t="s">
        <v>143</v>
      </c>
      <c r="B1736" t="s">
        <v>128</v>
      </c>
      <c r="C1736">
        <v>2002</v>
      </c>
      <c r="D1736">
        <v>4</v>
      </c>
      <c r="E1736">
        <v>11</v>
      </c>
      <c r="F1736">
        <v>51.340595121951225</v>
      </c>
    </row>
    <row r="1737" spans="1:6" x14ac:dyDescent="0.2">
      <c r="A1737" t="s">
        <v>143</v>
      </c>
      <c r="B1737" t="s">
        <v>128</v>
      </c>
      <c r="C1737">
        <v>2002</v>
      </c>
      <c r="D1737">
        <v>4</v>
      </c>
      <c r="E1737">
        <v>12</v>
      </c>
      <c r="F1737">
        <v>50.317377804878042</v>
      </c>
    </row>
    <row r="1738" spans="1:6" x14ac:dyDescent="0.2">
      <c r="A1738" t="s">
        <v>143</v>
      </c>
      <c r="B1738" t="s">
        <v>128</v>
      </c>
      <c r="C1738">
        <v>2002</v>
      </c>
      <c r="D1738">
        <v>4</v>
      </c>
      <c r="E1738">
        <v>13</v>
      </c>
      <c r="F1738">
        <v>33.944454634146346</v>
      </c>
    </row>
    <row r="1739" spans="1:6" x14ac:dyDescent="0.2">
      <c r="A1739" t="s">
        <v>143</v>
      </c>
      <c r="B1739" t="s">
        <v>128</v>
      </c>
      <c r="C1739">
        <v>2002</v>
      </c>
      <c r="D1739">
        <v>4</v>
      </c>
      <c r="E1739">
        <v>14</v>
      </c>
      <c r="F1739">
        <v>51.579820975609756</v>
      </c>
    </row>
    <row r="1740" spans="1:6" x14ac:dyDescent="0.2">
      <c r="A1740" t="s">
        <v>143</v>
      </c>
      <c r="B1740" t="s">
        <v>128</v>
      </c>
      <c r="C1740">
        <v>2003</v>
      </c>
      <c r="D1740">
        <v>1</v>
      </c>
      <c r="E1740">
        <v>1</v>
      </c>
      <c r="F1740">
        <v>29.881097560975618</v>
      </c>
    </row>
    <row r="1741" spans="1:6" x14ac:dyDescent="0.2">
      <c r="A1741" t="s">
        <v>143</v>
      </c>
      <c r="B1741" t="s">
        <v>128</v>
      </c>
      <c r="C1741">
        <v>2003</v>
      </c>
      <c r="D1741">
        <v>1</v>
      </c>
      <c r="E1741">
        <v>2</v>
      </c>
      <c r="F1741">
        <v>32.094512195121958</v>
      </c>
    </row>
    <row r="1742" spans="1:6" x14ac:dyDescent="0.2">
      <c r="A1742" t="s">
        <v>143</v>
      </c>
      <c r="B1742" t="s">
        <v>128</v>
      </c>
      <c r="C1742">
        <v>2003</v>
      </c>
      <c r="D1742">
        <v>1</v>
      </c>
      <c r="E1742">
        <v>3</v>
      </c>
      <c r="F1742">
        <v>53.951981707317081</v>
      </c>
    </row>
    <row r="1743" spans="1:6" x14ac:dyDescent="0.2">
      <c r="A1743" t="s">
        <v>143</v>
      </c>
      <c r="B1743" t="s">
        <v>128</v>
      </c>
      <c r="C1743">
        <v>2003</v>
      </c>
      <c r="D1743">
        <v>1</v>
      </c>
      <c r="E1743">
        <v>4</v>
      </c>
      <c r="F1743">
        <v>50.355182926829272</v>
      </c>
    </row>
    <row r="1744" spans="1:6" x14ac:dyDescent="0.2">
      <c r="A1744" t="s">
        <v>143</v>
      </c>
      <c r="B1744" t="s">
        <v>128</v>
      </c>
      <c r="C1744">
        <v>2003</v>
      </c>
      <c r="D1744">
        <v>1</v>
      </c>
      <c r="E1744">
        <v>5</v>
      </c>
      <c r="F1744">
        <v>71.935975609756099</v>
      </c>
    </row>
    <row r="1745" spans="1:6" x14ac:dyDescent="0.2">
      <c r="A1745" t="s">
        <v>143</v>
      </c>
      <c r="B1745" t="s">
        <v>128</v>
      </c>
      <c r="C1745">
        <v>2003</v>
      </c>
      <c r="D1745">
        <v>1</v>
      </c>
      <c r="E1745">
        <v>6</v>
      </c>
      <c r="F1745">
        <v>80.78963414634147</v>
      </c>
    </row>
    <row r="1746" spans="1:6" x14ac:dyDescent="0.2">
      <c r="A1746" t="s">
        <v>143</v>
      </c>
      <c r="B1746" t="s">
        <v>128</v>
      </c>
      <c r="C1746">
        <v>2003</v>
      </c>
      <c r="D1746">
        <v>1</v>
      </c>
      <c r="E1746">
        <v>7</v>
      </c>
      <c r="F1746">
        <v>88.813262195121965</v>
      </c>
    </row>
    <row r="1747" spans="1:6" x14ac:dyDescent="0.2">
      <c r="A1747" t="s">
        <v>143</v>
      </c>
      <c r="B1747" t="s">
        <v>128</v>
      </c>
      <c r="C1747">
        <v>2003</v>
      </c>
      <c r="D1747">
        <v>1</v>
      </c>
      <c r="E1747">
        <v>8</v>
      </c>
      <c r="F1747">
        <v>70.275914634146346</v>
      </c>
    </row>
    <row r="1748" spans="1:6" x14ac:dyDescent="0.2">
      <c r="A1748" t="s">
        <v>143</v>
      </c>
      <c r="B1748" t="s">
        <v>128</v>
      </c>
      <c r="C1748">
        <v>2003</v>
      </c>
      <c r="D1748">
        <v>1</v>
      </c>
      <c r="E1748">
        <v>9</v>
      </c>
      <c r="F1748">
        <v>73.319359756097569</v>
      </c>
    </row>
    <row r="1749" spans="1:6" x14ac:dyDescent="0.2">
      <c r="A1749" t="s">
        <v>143</v>
      </c>
      <c r="B1749" t="s">
        <v>128</v>
      </c>
      <c r="C1749">
        <v>2003</v>
      </c>
      <c r="D1749">
        <v>1</v>
      </c>
      <c r="E1749">
        <v>10</v>
      </c>
      <c r="F1749">
        <v>83.279725609756113</v>
      </c>
    </row>
    <row r="1750" spans="1:6" x14ac:dyDescent="0.2">
      <c r="A1750" t="s">
        <v>143</v>
      </c>
      <c r="B1750" t="s">
        <v>128</v>
      </c>
      <c r="C1750">
        <v>2003</v>
      </c>
      <c r="D1750">
        <v>1</v>
      </c>
      <c r="E1750">
        <v>11</v>
      </c>
      <c r="F1750">
        <v>73.042682926829272</v>
      </c>
    </row>
    <row r="1751" spans="1:6" x14ac:dyDescent="0.2">
      <c r="A1751" t="s">
        <v>143</v>
      </c>
      <c r="B1751" t="s">
        <v>128</v>
      </c>
      <c r="C1751">
        <v>2003</v>
      </c>
      <c r="D1751">
        <v>1</v>
      </c>
      <c r="E1751">
        <v>12</v>
      </c>
      <c r="F1751">
        <v>97.943597560975618</v>
      </c>
    </row>
    <row r="1752" spans="1:6" x14ac:dyDescent="0.2">
      <c r="A1752" t="s">
        <v>143</v>
      </c>
      <c r="B1752" t="s">
        <v>128</v>
      </c>
      <c r="C1752">
        <v>2003</v>
      </c>
      <c r="D1752">
        <v>1</v>
      </c>
      <c r="E1752">
        <v>13</v>
      </c>
      <c r="F1752">
        <v>71.382621951219519</v>
      </c>
    </row>
    <row r="1753" spans="1:6" x14ac:dyDescent="0.2">
      <c r="A1753" t="s">
        <v>143</v>
      </c>
      <c r="B1753" t="s">
        <v>128</v>
      </c>
      <c r="C1753">
        <v>2003</v>
      </c>
      <c r="D1753">
        <v>1</v>
      </c>
      <c r="E1753">
        <v>14</v>
      </c>
      <c r="F1753">
        <v>76.639481707317088</v>
      </c>
    </row>
    <row r="1754" spans="1:6" x14ac:dyDescent="0.2">
      <c r="A1754" t="s">
        <v>143</v>
      </c>
      <c r="B1754" t="s">
        <v>128</v>
      </c>
      <c r="C1754">
        <v>2003</v>
      </c>
      <c r="D1754">
        <v>2</v>
      </c>
      <c r="E1754">
        <v>1</v>
      </c>
      <c r="F1754">
        <v>22.6875</v>
      </c>
    </row>
    <row r="1755" spans="1:6" x14ac:dyDescent="0.2">
      <c r="A1755" t="s">
        <v>143</v>
      </c>
      <c r="B1755" t="s">
        <v>128</v>
      </c>
      <c r="C1755">
        <v>2003</v>
      </c>
      <c r="D1755">
        <v>2</v>
      </c>
      <c r="E1755">
        <v>2</v>
      </c>
      <c r="F1755">
        <v>39.564786585365859</v>
      </c>
    </row>
    <row r="1756" spans="1:6" x14ac:dyDescent="0.2">
      <c r="A1756" t="s">
        <v>143</v>
      </c>
      <c r="B1756" t="s">
        <v>128</v>
      </c>
      <c r="C1756">
        <v>2003</v>
      </c>
      <c r="D1756">
        <v>2</v>
      </c>
      <c r="E1756">
        <v>3</v>
      </c>
      <c r="F1756">
        <v>44.268292682926834</v>
      </c>
    </row>
    <row r="1757" spans="1:6" x14ac:dyDescent="0.2">
      <c r="A1757" t="s">
        <v>143</v>
      </c>
      <c r="B1757" t="s">
        <v>128</v>
      </c>
      <c r="C1757">
        <v>2003</v>
      </c>
      <c r="D1757">
        <v>2</v>
      </c>
      <c r="E1757">
        <v>4</v>
      </c>
      <c r="F1757">
        <v>73.596036585365866</v>
      </c>
    </row>
    <row r="1758" spans="1:6" x14ac:dyDescent="0.2">
      <c r="A1758" t="s">
        <v>143</v>
      </c>
      <c r="B1758" t="s">
        <v>128</v>
      </c>
      <c r="C1758">
        <v>2003</v>
      </c>
      <c r="D1758">
        <v>2</v>
      </c>
      <c r="E1758">
        <v>5</v>
      </c>
      <c r="F1758">
        <v>69.999237804878064</v>
      </c>
    </row>
    <row r="1759" spans="1:6" x14ac:dyDescent="0.2">
      <c r="A1759" t="s">
        <v>143</v>
      </c>
      <c r="B1759" t="s">
        <v>128</v>
      </c>
      <c r="C1759">
        <v>2003</v>
      </c>
      <c r="D1759">
        <v>2</v>
      </c>
      <c r="E1759">
        <v>6</v>
      </c>
      <c r="F1759">
        <v>98.773628048780509</v>
      </c>
    </row>
    <row r="1760" spans="1:6" x14ac:dyDescent="0.2">
      <c r="A1760" t="s">
        <v>143</v>
      </c>
      <c r="B1760" t="s">
        <v>128</v>
      </c>
      <c r="C1760">
        <v>2003</v>
      </c>
      <c r="D1760">
        <v>2</v>
      </c>
      <c r="E1760">
        <v>7</v>
      </c>
      <c r="F1760">
        <v>84.939786585365866</v>
      </c>
    </row>
    <row r="1761" spans="1:6" x14ac:dyDescent="0.2">
      <c r="A1761" t="s">
        <v>143</v>
      </c>
      <c r="B1761" t="s">
        <v>128</v>
      </c>
      <c r="C1761">
        <v>2003</v>
      </c>
      <c r="D1761">
        <v>2</v>
      </c>
      <c r="E1761">
        <v>8</v>
      </c>
      <c r="F1761">
        <v>74.149390243902445</v>
      </c>
    </row>
    <row r="1762" spans="1:6" x14ac:dyDescent="0.2">
      <c r="A1762" t="s">
        <v>143</v>
      </c>
      <c r="B1762" t="s">
        <v>128</v>
      </c>
      <c r="C1762">
        <v>2003</v>
      </c>
      <c r="D1762">
        <v>2</v>
      </c>
      <c r="E1762">
        <v>9</v>
      </c>
      <c r="F1762">
        <v>90.473323170731732</v>
      </c>
    </row>
    <row r="1763" spans="1:6" x14ac:dyDescent="0.2">
      <c r="A1763" t="s">
        <v>143</v>
      </c>
      <c r="B1763" t="s">
        <v>128</v>
      </c>
      <c r="C1763">
        <v>2003</v>
      </c>
      <c r="D1763">
        <v>2</v>
      </c>
      <c r="E1763">
        <v>10</v>
      </c>
      <c r="F1763">
        <v>97.113567073170742</v>
      </c>
    </row>
    <row r="1764" spans="1:6" x14ac:dyDescent="0.2">
      <c r="A1764" t="s">
        <v>143</v>
      </c>
      <c r="B1764" t="s">
        <v>128</v>
      </c>
      <c r="C1764">
        <v>2003</v>
      </c>
      <c r="D1764">
        <v>2</v>
      </c>
      <c r="E1764">
        <v>11</v>
      </c>
      <c r="F1764">
        <v>87.153201219512212</v>
      </c>
    </row>
    <row r="1765" spans="1:6" x14ac:dyDescent="0.2">
      <c r="A1765" t="s">
        <v>143</v>
      </c>
      <c r="B1765" t="s">
        <v>128</v>
      </c>
      <c r="C1765">
        <v>2003</v>
      </c>
      <c r="D1765">
        <v>2</v>
      </c>
      <c r="E1765">
        <v>12</v>
      </c>
      <c r="F1765">
        <v>97.666920731707307</v>
      </c>
    </row>
    <row r="1766" spans="1:6" x14ac:dyDescent="0.2">
      <c r="A1766" t="s">
        <v>143</v>
      </c>
      <c r="B1766" t="s">
        <v>128</v>
      </c>
      <c r="C1766">
        <v>2003</v>
      </c>
      <c r="D1766">
        <v>2</v>
      </c>
      <c r="E1766">
        <v>13</v>
      </c>
      <c r="F1766">
        <v>77.746189024390247</v>
      </c>
    </row>
    <row r="1767" spans="1:6" x14ac:dyDescent="0.2">
      <c r="A1767" t="s">
        <v>143</v>
      </c>
      <c r="B1767" t="s">
        <v>128</v>
      </c>
      <c r="C1767">
        <v>2003</v>
      </c>
      <c r="D1767">
        <v>2</v>
      </c>
      <c r="E1767">
        <v>14</v>
      </c>
      <c r="F1767">
        <v>95.730182926829286</v>
      </c>
    </row>
    <row r="1768" spans="1:6" x14ac:dyDescent="0.2">
      <c r="A1768" t="s">
        <v>143</v>
      </c>
      <c r="B1768" t="s">
        <v>128</v>
      </c>
      <c r="C1768">
        <v>2003</v>
      </c>
      <c r="D1768">
        <v>3</v>
      </c>
      <c r="E1768">
        <v>1</v>
      </c>
      <c r="F1768">
        <v>32.094512195121958</v>
      </c>
    </row>
    <row r="1769" spans="1:6" x14ac:dyDescent="0.2">
      <c r="A1769" t="s">
        <v>143</v>
      </c>
      <c r="B1769" t="s">
        <v>128</v>
      </c>
      <c r="C1769">
        <v>2003</v>
      </c>
      <c r="D1769">
        <v>3</v>
      </c>
      <c r="E1769">
        <v>2</v>
      </c>
      <c r="F1769">
        <v>38.734756097560982</v>
      </c>
    </row>
    <row r="1770" spans="1:6" x14ac:dyDescent="0.2">
      <c r="A1770" t="s">
        <v>143</v>
      </c>
      <c r="B1770" t="s">
        <v>128</v>
      </c>
      <c r="C1770">
        <v>2003</v>
      </c>
      <c r="D1770">
        <v>3</v>
      </c>
      <c r="E1770">
        <v>3</v>
      </c>
      <c r="F1770">
        <v>63.082317073170742</v>
      </c>
    </row>
    <row r="1771" spans="1:6" x14ac:dyDescent="0.2">
      <c r="A1771" t="s">
        <v>143</v>
      </c>
      <c r="B1771" t="s">
        <v>128</v>
      </c>
      <c r="C1771">
        <v>2003</v>
      </c>
      <c r="D1771">
        <v>3</v>
      </c>
      <c r="E1771">
        <v>4</v>
      </c>
      <c r="F1771">
        <v>74.426067073170742</v>
      </c>
    </row>
    <row r="1772" spans="1:6" x14ac:dyDescent="0.2">
      <c r="A1772" t="s">
        <v>143</v>
      </c>
      <c r="B1772" t="s">
        <v>128</v>
      </c>
      <c r="C1772">
        <v>2003</v>
      </c>
      <c r="D1772">
        <v>3</v>
      </c>
      <c r="E1772">
        <v>5</v>
      </c>
      <c r="F1772">
        <v>73.319359756097569</v>
      </c>
    </row>
    <row r="1773" spans="1:6" x14ac:dyDescent="0.2">
      <c r="A1773" t="s">
        <v>143</v>
      </c>
      <c r="B1773" t="s">
        <v>128</v>
      </c>
      <c r="C1773">
        <v>2003</v>
      </c>
      <c r="D1773">
        <v>3</v>
      </c>
      <c r="E1773">
        <v>6</v>
      </c>
      <c r="F1773">
        <v>91.856707317073202</v>
      </c>
    </row>
    <row r="1774" spans="1:6" x14ac:dyDescent="0.2">
      <c r="A1774" t="s">
        <v>143</v>
      </c>
      <c r="B1774" t="s">
        <v>128</v>
      </c>
      <c r="C1774">
        <v>2003</v>
      </c>
      <c r="D1774">
        <v>3</v>
      </c>
      <c r="E1774">
        <v>7</v>
      </c>
      <c r="F1774">
        <v>85.769817073170742</v>
      </c>
    </row>
    <row r="1775" spans="1:6" x14ac:dyDescent="0.2">
      <c r="A1775" t="s">
        <v>143</v>
      </c>
      <c r="B1775" t="s">
        <v>128</v>
      </c>
      <c r="C1775">
        <v>2003</v>
      </c>
      <c r="D1775">
        <v>3</v>
      </c>
      <c r="E1775">
        <v>8</v>
      </c>
      <c r="F1775">
        <v>91.580030487804891</v>
      </c>
    </row>
    <row r="1776" spans="1:6" x14ac:dyDescent="0.2">
      <c r="A1776" t="s">
        <v>143</v>
      </c>
      <c r="B1776" t="s">
        <v>128</v>
      </c>
      <c r="C1776">
        <v>2003</v>
      </c>
      <c r="D1776">
        <v>3</v>
      </c>
      <c r="E1776">
        <v>9</v>
      </c>
      <c r="F1776">
        <v>72.489329268292693</v>
      </c>
    </row>
    <row r="1777" spans="1:6" x14ac:dyDescent="0.2">
      <c r="A1777" t="s">
        <v>143</v>
      </c>
      <c r="B1777" t="s">
        <v>128</v>
      </c>
      <c r="C1777">
        <v>2003</v>
      </c>
      <c r="D1777">
        <v>3</v>
      </c>
      <c r="E1777">
        <v>10</v>
      </c>
      <c r="F1777">
        <v>96.006859756097583</v>
      </c>
    </row>
    <row r="1778" spans="1:6" x14ac:dyDescent="0.2">
      <c r="A1778" t="s">
        <v>143</v>
      </c>
      <c r="B1778" t="s">
        <v>128</v>
      </c>
      <c r="C1778">
        <v>2003</v>
      </c>
      <c r="D1778">
        <v>3</v>
      </c>
      <c r="E1778">
        <v>11</v>
      </c>
      <c r="F1778">
        <v>86.876524390243915</v>
      </c>
    </row>
    <row r="1779" spans="1:6" x14ac:dyDescent="0.2">
      <c r="A1779" t="s">
        <v>143</v>
      </c>
      <c r="B1779" t="s">
        <v>128</v>
      </c>
      <c r="C1779">
        <v>2003</v>
      </c>
      <c r="D1779">
        <v>3</v>
      </c>
      <c r="E1779">
        <v>12</v>
      </c>
      <c r="F1779">
        <v>78.576219512195138</v>
      </c>
    </row>
    <row r="1780" spans="1:6" x14ac:dyDescent="0.2">
      <c r="A1780" t="s">
        <v>143</v>
      </c>
      <c r="B1780" t="s">
        <v>128</v>
      </c>
      <c r="C1780">
        <v>2003</v>
      </c>
      <c r="D1780">
        <v>3</v>
      </c>
      <c r="E1780">
        <v>13</v>
      </c>
      <c r="F1780">
        <v>71.935975609756099</v>
      </c>
    </row>
    <row r="1781" spans="1:6" x14ac:dyDescent="0.2">
      <c r="A1781" t="s">
        <v>143</v>
      </c>
      <c r="B1781" t="s">
        <v>128</v>
      </c>
      <c r="C1781">
        <v>2003</v>
      </c>
      <c r="D1781">
        <v>3</v>
      </c>
      <c r="E1781">
        <v>14</v>
      </c>
      <c r="F1781">
        <v>88.259908536585371</v>
      </c>
    </row>
    <row r="1782" spans="1:6" x14ac:dyDescent="0.2">
      <c r="A1782" t="s">
        <v>143</v>
      </c>
      <c r="B1782" t="s">
        <v>128</v>
      </c>
      <c r="C1782">
        <v>2003</v>
      </c>
      <c r="D1782">
        <v>4</v>
      </c>
      <c r="E1782">
        <v>1</v>
      </c>
      <c r="F1782">
        <v>36.798018292682933</v>
      </c>
    </row>
    <row r="1783" spans="1:6" x14ac:dyDescent="0.2">
      <c r="A1783" t="s">
        <v>143</v>
      </c>
      <c r="B1783" t="s">
        <v>128</v>
      </c>
      <c r="C1783">
        <v>2003</v>
      </c>
      <c r="D1783">
        <v>4</v>
      </c>
      <c r="E1783">
        <v>2</v>
      </c>
      <c r="F1783">
        <v>48.141768292682926</v>
      </c>
    </row>
    <row r="1784" spans="1:6" x14ac:dyDescent="0.2">
      <c r="A1784" t="s">
        <v>143</v>
      </c>
      <c r="B1784" t="s">
        <v>128</v>
      </c>
      <c r="C1784">
        <v>2003</v>
      </c>
      <c r="D1784">
        <v>4</v>
      </c>
      <c r="E1784">
        <v>3</v>
      </c>
      <c r="F1784">
        <v>57.548780487804883</v>
      </c>
    </row>
    <row r="1785" spans="1:6" x14ac:dyDescent="0.2">
      <c r="A1785" t="s">
        <v>143</v>
      </c>
      <c r="B1785" t="s">
        <v>128</v>
      </c>
      <c r="C1785">
        <v>2003</v>
      </c>
      <c r="D1785">
        <v>4</v>
      </c>
      <c r="E1785">
        <v>4</v>
      </c>
      <c r="F1785">
        <v>72.766006097560989</v>
      </c>
    </row>
    <row r="1786" spans="1:6" x14ac:dyDescent="0.2">
      <c r="A1786" t="s">
        <v>143</v>
      </c>
      <c r="B1786" t="s">
        <v>128</v>
      </c>
      <c r="C1786">
        <v>2003</v>
      </c>
      <c r="D1786">
        <v>4</v>
      </c>
      <c r="E1786">
        <v>5</v>
      </c>
      <c r="F1786">
        <v>87.706554878048792</v>
      </c>
    </row>
    <row r="1787" spans="1:6" x14ac:dyDescent="0.2">
      <c r="A1787" t="s">
        <v>143</v>
      </c>
      <c r="B1787" t="s">
        <v>128</v>
      </c>
      <c r="C1787">
        <v>2003</v>
      </c>
      <c r="D1787">
        <v>4</v>
      </c>
      <c r="E1787">
        <v>6</v>
      </c>
      <c r="F1787">
        <v>85.493140243902445</v>
      </c>
    </row>
    <row r="1788" spans="1:6" x14ac:dyDescent="0.2">
      <c r="A1788" t="s">
        <v>143</v>
      </c>
      <c r="B1788" t="s">
        <v>128</v>
      </c>
      <c r="C1788">
        <v>2003</v>
      </c>
      <c r="D1788">
        <v>4</v>
      </c>
      <c r="E1788">
        <v>7</v>
      </c>
      <c r="F1788">
        <v>93.793445121951237</v>
      </c>
    </row>
    <row r="1789" spans="1:6" x14ac:dyDescent="0.2">
      <c r="A1789" t="s">
        <v>143</v>
      </c>
      <c r="B1789" t="s">
        <v>128</v>
      </c>
      <c r="C1789">
        <v>2003</v>
      </c>
      <c r="D1789">
        <v>4</v>
      </c>
      <c r="E1789">
        <v>8</v>
      </c>
      <c r="F1789">
        <v>81.896341463414643</v>
      </c>
    </row>
    <row r="1790" spans="1:6" x14ac:dyDescent="0.2">
      <c r="A1790" t="s">
        <v>143</v>
      </c>
      <c r="B1790" t="s">
        <v>128</v>
      </c>
      <c r="C1790">
        <v>2003</v>
      </c>
      <c r="D1790">
        <v>4</v>
      </c>
      <c r="E1790">
        <v>9</v>
      </c>
      <c r="F1790">
        <v>93.793445121951237</v>
      </c>
    </row>
    <row r="1791" spans="1:6" x14ac:dyDescent="0.2">
      <c r="A1791" t="s">
        <v>143</v>
      </c>
      <c r="B1791" t="s">
        <v>128</v>
      </c>
      <c r="C1791">
        <v>2003</v>
      </c>
      <c r="D1791">
        <v>4</v>
      </c>
      <c r="E1791">
        <v>10</v>
      </c>
      <c r="F1791">
        <v>89.089939024390276</v>
      </c>
    </row>
    <row r="1792" spans="1:6" x14ac:dyDescent="0.2">
      <c r="A1792" t="s">
        <v>143</v>
      </c>
      <c r="B1792" t="s">
        <v>128</v>
      </c>
      <c r="C1792">
        <v>2003</v>
      </c>
      <c r="D1792">
        <v>4</v>
      </c>
      <c r="E1792">
        <v>11</v>
      </c>
      <c r="F1792">
        <v>89.643292682926841</v>
      </c>
    </row>
    <row r="1793" spans="1:6" x14ac:dyDescent="0.2">
      <c r="A1793" t="s">
        <v>143</v>
      </c>
      <c r="B1793" t="s">
        <v>128</v>
      </c>
      <c r="C1793">
        <v>2003</v>
      </c>
      <c r="D1793">
        <v>4</v>
      </c>
      <c r="E1793">
        <v>12</v>
      </c>
      <c r="F1793">
        <v>100.15701219512198</v>
      </c>
    </row>
    <row r="1794" spans="1:6" x14ac:dyDescent="0.2">
      <c r="A1794" t="s">
        <v>143</v>
      </c>
      <c r="B1794" t="s">
        <v>128</v>
      </c>
      <c r="C1794">
        <v>2003</v>
      </c>
      <c r="D1794">
        <v>4</v>
      </c>
      <c r="E1794">
        <v>13</v>
      </c>
      <c r="F1794">
        <v>68.339176829268297</v>
      </c>
    </row>
    <row r="1795" spans="1:6" x14ac:dyDescent="0.2">
      <c r="A1795" t="s">
        <v>143</v>
      </c>
      <c r="B1795" t="s">
        <v>128</v>
      </c>
      <c r="C1795">
        <v>2003</v>
      </c>
      <c r="D1795">
        <v>4</v>
      </c>
      <c r="E1795">
        <v>14</v>
      </c>
      <c r="F1795">
        <v>96.006859756097583</v>
      </c>
    </row>
    <row r="1796" spans="1:6" x14ac:dyDescent="0.2">
      <c r="A1796" t="s">
        <v>143</v>
      </c>
      <c r="B1796" t="s">
        <v>128</v>
      </c>
      <c r="C1796">
        <v>2004</v>
      </c>
      <c r="D1796">
        <v>1</v>
      </c>
      <c r="E1796">
        <v>1</v>
      </c>
      <c r="F1796">
        <v>28.829725609756103</v>
      </c>
    </row>
    <row r="1797" spans="1:6" x14ac:dyDescent="0.2">
      <c r="A1797" t="s">
        <v>143</v>
      </c>
      <c r="B1797" t="s">
        <v>128</v>
      </c>
      <c r="C1797">
        <v>2004</v>
      </c>
      <c r="D1797">
        <v>1</v>
      </c>
      <c r="E1797">
        <v>2</v>
      </c>
      <c r="F1797">
        <v>15.862804878048783</v>
      </c>
    </row>
    <row r="1798" spans="1:6" x14ac:dyDescent="0.2">
      <c r="A1798" t="s">
        <v>143</v>
      </c>
      <c r="B1798" t="s">
        <v>128</v>
      </c>
      <c r="C1798">
        <v>2004</v>
      </c>
      <c r="D1798">
        <v>1</v>
      </c>
      <c r="E1798">
        <v>3</v>
      </c>
      <c r="F1798">
        <v>25.8969512195122</v>
      </c>
    </row>
    <row r="1799" spans="1:6" x14ac:dyDescent="0.2">
      <c r="A1799" t="s">
        <v>143</v>
      </c>
      <c r="B1799" t="s">
        <v>128</v>
      </c>
      <c r="C1799">
        <v>2004</v>
      </c>
      <c r="D1799">
        <v>1</v>
      </c>
      <c r="E1799">
        <v>4</v>
      </c>
      <c r="F1799">
        <v>26.19207317073171</v>
      </c>
    </row>
    <row r="1800" spans="1:6" x14ac:dyDescent="0.2">
      <c r="A1800" t="s">
        <v>143</v>
      </c>
      <c r="B1800" t="s">
        <v>128</v>
      </c>
      <c r="C1800">
        <v>2004</v>
      </c>
      <c r="D1800">
        <v>1</v>
      </c>
      <c r="E1800">
        <v>5</v>
      </c>
      <c r="F1800">
        <v>45.780792682926837</v>
      </c>
    </row>
    <row r="1801" spans="1:6" x14ac:dyDescent="0.2">
      <c r="A1801" t="s">
        <v>143</v>
      </c>
      <c r="B1801" t="s">
        <v>128</v>
      </c>
      <c r="C1801">
        <v>2004</v>
      </c>
      <c r="D1801">
        <v>1</v>
      </c>
      <c r="E1801">
        <v>6</v>
      </c>
      <c r="F1801">
        <v>46.850609756097569</v>
      </c>
    </row>
    <row r="1802" spans="1:6" x14ac:dyDescent="0.2">
      <c r="A1802" t="s">
        <v>143</v>
      </c>
      <c r="B1802" t="s">
        <v>128</v>
      </c>
      <c r="C1802">
        <v>2004</v>
      </c>
      <c r="D1802">
        <v>1</v>
      </c>
      <c r="E1802">
        <v>7</v>
      </c>
      <c r="F1802">
        <v>64.816158536585377</v>
      </c>
    </row>
    <row r="1803" spans="1:6" x14ac:dyDescent="0.2">
      <c r="A1803" t="s">
        <v>143</v>
      </c>
      <c r="B1803" t="s">
        <v>128</v>
      </c>
      <c r="C1803">
        <v>2004</v>
      </c>
      <c r="D1803">
        <v>1</v>
      </c>
      <c r="E1803">
        <v>8</v>
      </c>
      <c r="F1803">
        <v>60.647560975609764</v>
      </c>
    </row>
    <row r="1804" spans="1:6" x14ac:dyDescent="0.2">
      <c r="A1804" t="s">
        <v>143</v>
      </c>
      <c r="B1804" t="s">
        <v>128</v>
      </c>
      <c r="C1804">
        <v>2004</v>
      </c>
      <c r="D1804">
        <v>1</v>
      </c>
      <c r="E1804">
        <v>9</v>
      </c>
      <c r="F1804">
        <v>53.656859756097568</v>
      </c>
    </row>
    <row r="1805" spans="1:6" x14ac:dyDescent="0.2">
      <c r="A1805" t="s">
        <v>143</v>
      </c>
      <c r="B1805" t="s">
        <v>128</v>
      </c>
      <c r="C1805">
        <v>2004</v>
      </c>
      <c r="D1805">
        <v>1</v>
      </c>
      <c r="E1805">
        <v>10</v>
      </c>
      <c r="F1805">
        <v>51.757012195121952</v>
      </c>
    </row>
    <row r="1806" spans="1:6" x14ac:dyDescent="0.2">
      <c r="A1806" t="s">
        <v>143</v>
      </c>
      <c r="B1806" t="s">
        <v>128</v>
      </c>
      <c r="C1806">
        <v>2004</v>
      </c>
      <c r="D1806">
        <v>1</v>
      </c>
      <c r="E1806">
        <v>11</v>
      </c>
      <c r="F1806">
        <v>52.845274390243908</v>
      </c>
    </row>
    <row r="1807" spans="1:6" x14ac:dyDescent="0.2">
      <c r="A1807" t="s">
        <v>143</v>
      </c>
      <c r="B1807" t="s">
        <v>128</v>
      </c>
      <c r="C1807">
        <v>2004</v>
      </c>
      <c r="D1807">
        <v>1</v>
      </c>
      <c r="E1807">
        <v>12</v>
      </c>
      <c r="F1807">
        <v>58.268140243902444</v>
      </c>
    </row>
    <row r="1808" spans="1:6" x14ac:dyDescent="0.2">
      <c r="A1808" t="s">
        <v>143</v>
      </c>
      <c r="B1808" t="s">
        <v>128</v>
      </c>
      <c r="C1808">
        <v>2004</v>
      </c>
      <c r="D1808">
        <v>1</v>
      </c>
      <c r="E1808">
        <v>13</v>
      </c>
      <c r="F1808">
        <v>53.361737804878061</v>
      </c>
    </row>
    <row r="1809" spans="1:6" x14ac:dyDescent="0.2">
      <c r="A1809" t="s">
        <v>143</v>
      </c>
      <c r="B1809" t="s">
        <v>128</v>
      </c>
      <c r="C1809">
        <v>2004</v>
      </c>
      <c r="D1809">
        <v>1</v>
      </c>
      <c r="E1809">
        <v>14</v>
      </c>
      <c r="F1809">
        <v>56.29451219512196</v>
      </c>
    </row>
    <row r="1810" spans="1:6" x14ac:dyDescent="0.2">
      <c r="A1810" t="s">
        <v>143</v>
      </c>
      <c r="B1810" t="s">
        <v>128</v>
      </c>
      <c r="C1810">
        <v>2004</v>
      </c>
      <c r="D1810">
        <v>2</v>
      </c>
      <c r="E1810">
        <v>1</v>
      </c>
      <c r="F1810">
        <v>19.072256097560977</v>
      </c>
    </row>
    <row r="1811" spans="1:6" x14ac:dyDescent="0.2">
      <c r="A1811" t="s">
        <v>143</v>
      </c>
      <c r="B1811" t="s">
        <v>128</v>
      </c>
      <c r="C1811">
        <v>2004</v>
      </c>
      <c r="D1811">
        <v>2</v>
      </c>
      <c r="E1811">
        <v>2</v>
      </c>
      <c r="F1811">
        <v>20.086737804878052</v>
      </c>
    </row>
    <row r="1812" spans="1:6" x14ac:dyDescent="0.2">
      <c r="A1812" t="s">
        <v>143</v>
      </c>
      <c r="B1812" t="s">
        <v>128</v>
      </c>
      <c r="C1812">
        <v>2004</v>
      </c>
      <c r="D1812">
        <v>2</v>
      </c>
      <c r="E1812">
        <v>3</v>
      </c>
      <c r="F1812">
        <v>23.720426829268295</v>
      </c>
    </row>
    <row r="1813" spans="1:6" x14ac:dyDescent="0.2">
      <c r="A1813" t="s">
        <v>143</v>
      </c>
      <c r="B1813" t="s">
        <v>128</v>
      </c>
      <c r="C1813">
        <v>2004</v>
      </c>
      <c r="D1813">
        <v>2</v>
      </c>
      <c r="E1813">
        <v>4</v>
      </c>
      <c r="F1813">
        <v>39.122103658536595</v>
      </c>
    </row>
    <row r="1814" spans="1:6" x14ac:dyDescent="0.2">
      <c r="A1814" t="s">
        <v>143</v>
      </c>
      <c r="B1814" t="s">
        <v>128</v>
      </c>
      <c r="C1814">
        <v>2004</v>
      </c>
      <c r="D1814">
        <v>2</v>
      </c>
      <c r="E1814">
        <v>5</v>
      </c>
      <c r="F1814">
        <v>50.558079268292694</v>
      </c>
    </row>
    <row r="1815" spans="1:6" x14ac:dyDescent="0.2">
      <c r="A1815" t="s">
        <v>143</v>
      </c>
      <c r="B1815" t="s">
        <v>128</v>
      </c>
      <c r="C1815">
        <v>2004</v>
      </c>
      <c r="D1815">
        <v>2</v>
      </c>
      <c r="E1815">
        <v>6</v>
      </c>
      <c r="F1815">
        <v>63.543445121951237</v>
      </c>
    </row>
    <row r="1816" spans="1:6" x14ac:dyDescent="0.2">
      <c r="A1816" t="s">
        <v>143</v>
      </c>
      <c r="B1816" t="s">
        <v>128</v>
      </c>
      <c r="C1816">
        <v>2004</v>
      </c>
      <c r="D1816">
        <v>2</v>
      </c>
      <c r="E1816">
        <v>7</v>
      </c>
      <c r="F1816">
        <v>59.264176829268301</v>
      </c>
    </row>
    <row r="1817" spans="1:6" x14ac:dyDescent="0.2">
      <c r="A1817" t="s">
        <v>143</v>
      </c>
      <c r="B1817" t="s">
        <v>128</v>
      </c>
      <c r="C1817">
        <v>2004</v>
      </c>
      <c r="D1817">
        <v>2</v>
      </c>
      <c r="E1817">
        <v>8</v>
      </c>
      <c r="F1817">
        <v>61.625152439024397</v>
      </c>
    </row>
    <row r="1818" spans="1:6" x14ac:dyDescent="0.2">
      <c r="A1818" t="s">
        <v>143</v>
      </c>
      <c r="B1818" t="s">
        <v>128</v>
      </c>
      <c r="C1818">
        <v>2004</v>
      </c>
      <c r="D1818">
        <v>2</v>
      </c>
      <c r="E1818">
        <v>9</v>
      </c>
      <c r="F1818">
        <v>62.233841463414649</v>
      </c>
    </row>
    <row r="1819" spans="1:6" x14ac:dyDescent="0.2">
      <c r="A1819" t="s">
        <v>143</v>
      </c>
      <c r="B1819" t="s">
        <v>128</v>
      </c>
      <c r="C1819">
        <v>2004</v>
      </c>
      <c r="D1819">
        <v>2</v>
      </c>
      <c r="E1819">
        <v>10</v>
      </c>
      <c r="F1819">
        <v>56.995426829268304</v>
      </c>
    </row>
    <row r="1820" spans="1:6" x14ac:dyDescent="0.2">
      <c r="A1820" t="s">
        <v>143</v>
      </c>
      <c r="B1820" t="s">
        <v>128</v>
      </c>
      <c r="C1820">
        <v>2004</v>
      </c>
      <c r="D1820">
        <v>2</v>
      </c>
      <c r="E1820">
        <v>11</v>
      </c>
      <c r="F1820">
        <v>65.775304878048786</v>
      </c>
    </row>
    <row r="1821" spans="1:6" x14ac:dyDescent="0.2">
      <c r="A1821" t="s">
        <v>143</v>
      </c>
      <c r="B1821" t="s">
        <v>128</v>
      </c>
      <c r="C1821">
        <v>2004</v>
      </c>
      <c r="D1821">
        <v>2</v>
      </c>
      <c r="E1821">
        <v>12</v>
      </c>
      <c r="F1821">
        <v>69.685670731707333</v>
      </c>
    </row>
    <row r="1822" spans="1:6" x14ac:dyDescent="0.2">
      <c r="A1822" t="s">
        <v>143</v>
      </c>
      <c r="B1822" t="s">
        <v>128</v>
      </c>
      <c r="C1822">
        <v>2004</v>
      </c>
      <c r="D1822">
        <v>2</v>
      </c>
      <c r="E1822">
        <v>13</v>
      </c>
      <c r="F1822">
        <v>54.837347560975623</v>
      </c>
    </row>
    <row r="1823" spans="1:6" x14ac:dyDescent="0.2">
      <c r="A1823" t="s">
        <v>143</v>
      </c>
      <c r="B1823" t="s">
        <v>128</v>
      </c>
      <c r="C1823">
        <v>2004</v>
      </c>
      <c r="D1823">
        <v>2</v>
      </c>
      <c r="E1823">
        <v>14</v>
      </c>
      <c r="F1823">
        <v>63.045426829268301</v>
      </c>
    </row>
    <row r="1824" spans="1:6" x14ac:dyDescent="0.2">
      <c r="A1824" t="s">
        <v>143</v>
      </c>
      <c r="B1824" t="s">
        <v>128</v>
      </c>
      <c r="C1824">
        <v>2004</v>
      </c>
      <c r="D1824">
        <v>3</v>
      </c>
      <c r="E1824">
        <v>1</v>
      </c>
      <c r="F1824">
        <v>23.572865853658538</v>
      </c>
    </row>
    <row r="1825" spans="1:6" x14ac:dyDescent="0.2">
      <c r="A1825" t="s">
        <v>143</v>
      </c>
      <c r="B1825" t="s">
        <v>128</v>
      </c>
      <c r="C1825">
        <v>2004</v>
      </c>
      <c r="D1825">
        <v>3</v>
      </c>
      <c r="E1825">
        <v>2</v>
      </c>
      <c r="F1825">
        <v>20.289634146341466</v>
      </c>
    </row>
    <row r="1826" spans="1:6" x14ac:dyDescent="0.2">
      <c r="A1826" t="s">
        <v>143</v>
      </c>
      <c r="B1826" t="s">
        <v>128</v>
      </c>
      <c r="C1826">
        <v>2004</v>
      </c>
      <c r="D1826">
        <v>3</v>
      </c>
      <c r="E1826">
        <v>3</v>
      </c>
      <c r="F1826">
        <v>34.953506097560982</v>
      </c>
    </row>
    <row r="1827" spans="1:6" x14ac:dyDescent="0.2">
      <c r="A1827" t="s">
        <v>143</v>
      </c>
      <c r="B1827" t="s">
        <v>128</v>
      </c>
      <c r="C1827">
        <v>2004</v>
      </c>
      <c r="D1827">
        <v>3</v>
      </c>
      <c r="E1827">
        <v>4</v>
      </c>
      <c r="F1827">
        <v>41.888871951219521</v>
      </c>
    </row>
    <row r="1828" spans="1:6" x14ac:dyDescent="0.2">
      <c r="A1828" t="s">
        <v>143</v>
      </c>
      <c r="B1828" t="s">
        <v>128</v>
      </c>
      <c r="C1828">
        <v>2004</v>
      </c>
      <c r="D1828">
        <v>3</v>
      </c>
      <c r="E1828">
        <v>5</v>
      </c>
      <c r="F1828">
        <v>58.139024390243911</v>
      </c>
    </row>
    <row r="1829" spans="1:6" x14ac:dyDescent="0.2">
      <c r="A1829" t="s">
        <v>143</v>
      </c>
      <c r="B1829" t="s">
        <v>128</v>
      </c>
      <c r="C1829">
        <v>2004</v>
      </c>
      <c r="D1829">
        <v>3</v>
      </c>
      <c r="E1829">
        <v>6</v>
      </c>
      <c r="F1829">
        <v>63.266768292682926</v>
      </c>
    </row>
    <row r="1830" spans="1:6" x14ac:dyDescent="0.2">
      <c r="A1830" t="s">
        <v>143</v>
      </c>
      <c r="B1830" t="s">
        <v>128</v>
      </c>
      <c r="C1830">
        <v>2004</v>
      </c>
      <c r="D1830">
        <v>3</v>
      </c>
      <c r="E1830">
        <v>7</v>
      </c>
      <c r="F1830">
        <v>61.3484756097561</v>
      </c>
    </row>
    <row r="1831" spans="1:6" x14ac:dyDescent="0.2">
      <c r="A1831" t="s">
        <v>143</v>
      </c>
      <c r="B1831" t="s">
        <v>128</v>
      </c>
      <c r="C1831">
        <v>2004</v>
      </c>
      <c r="D1831">
        <v>3</v>
      </c>
      <c r="E1831">
        <v>8</v>
      </c>
      <c r="F1831">
        <v>59.78064024390244</v>
      </c>
    </row>
    <row r="1832" spans="1:6" x14ac:dyDescent="0.2">
      <c r="A1832" t="s">
        <v>143</v>
      </c>
      <c r="B1832" t="s">
        <v>128</v>
      </c>
      <c r="C1832">
        <v>2004</v>
      </c>
      <c r="D1832">
        <v>3</v>
      </c>
      <c r="E1832">
        <v>9</v>
      </c>
      <c r="F1832">
        <v>56.11006097560977</v>
      </c>
    </row>
    <row r="1833" spans="1:6" x14ac:dyDescent="0.2">
      <c r="A1833" t="s">
        <v>143</v>
      </c>
      <c r="B1833" t="s">
        <v>128</v>
      </c>
      <c r="C1833">
        <v>2004</v>
      </c>
      <c r="D1833">
        <v>3</v>
      </c>
      <c r="E1833">
        <v>10</v>
      </c>
      <c r="F1833">
        <v>58.175914634146345</v>
      </c>
    </row>
    <row r="1834" spans="1:6" x14ac:dyDescent="0.2">
      <c r="A1834" t="s">
        <v>143</v>
      </c>
      <c r="B1834" t="s">
        <v>128</v>
      </c>
      <c r="C1834">
        <v>2004</v>
      </c>
      <c r="D1834">
        <v>3</v>
      </c>
      <c r="E1834">
        <v>11</v>
      </c>
      <c r="F1834">
        <v>71.382621951219534</v>
      </c>
    </row>
    <row r="1835" spans="1:6" x14ac:dyDescent="0.2">
      <c r="A1835" t="s">
        <v>143</v>
      </c>
      <c r="B1835" t="s">
        <v>128</v>
      </c>
      <c r="C1835">
        <v>2004</v>
      </c>
      <c r="D1835">
        <v>3</v>
      </c>
      <c r="E1835">
        <v>12</v>
      </c>
      <c r="F1835">
        <v>62.658079268292688</v>
      </c>
    </row>
    <row r="1836" spans="1:6" x14ac:dyDescent="0.2">
      <c r="A1836" t="s">
        <v>143</v>
      </c>
      <c r="B1836" t="s">
        <v>128</v>
      </c>
      <c r="C1836">
        <v>2004</v>
      </c>
      <c r="D1836">
        <v>3</v>
      </c>
      <c r="E1836">
        <v>13</v>
      </c>
      <c r="F1836">
        <v>47.367073170731715</v>
      </c>
    </row>
    <row r="1837" spans="1:6" x14ac:dyDescent="0.2">
      <c r="A1837" t="s">
        <v>143</v>
      </c>
      <c r="B1837" t="s">
        <v>128</v>
      </c>
      <c r="C1837">
        <v>2004</v>
      </c>
      <c r="D1837">
        <v>3</v>
      </c>
      <c r="E1837">
        <v>14</v>
      </c>
      <c r="F1837">
        <v>65.609298780487819</v>
      </c>
    </row>
    <row r="1838" spans="1:6" x14ac:dyDescent="0.2">
      <c r="A1838" t="s">
        <v>143</v>
      </c>
      <c r="B1838" t="s">
        <v>128</v>
      </c>
      <c r="C1838">
        <v>2004</v>
      </c>
      <c r="D1838">
        <v>4</v>
      </c>
      <c r="E1838">
        <v>1</v>
      </c>
      <c r="F1838">
        <v>30.342225609756103</v>
      </c>
    </row>
    <row r="1839" spans="1:6" x14ac:dyDescent="0.2">
      <c r="A1839" t="s">
        <v>143</v>
      </c>
      <c r="B1839" t="s">
        <v>128</v>
      </c>
      <c r="C1839">
        <v>2004</v>
      </c>
      <c r="D1839">
        <v>4</v>
      </c>
      <c r="E1839">
        <v>2</v>
      </c>
      <c r="F1839">
        <v>23.92332317073171</v>
      </c>
    </row>
    <row r="1840" spans="1:6" x14ac:dyDescent="0.2">
      <c r="A1840" t="s">
        <v>143</v>
      </c>
      <c r="B1840" t="s">
        <v>128</v>
      </c>
      <c r="C1840">
        <v>2004</v>
      </c>
      <c r="D1840">
        <v>4</v>
      </c>
      <c r="E1840">
        <v>3</v>
      </c>
      <c r="F1840">
        <v>30.877134146341465</v>
      </c>
    </row>
    <row r="1841" spans="1:6" x14ac:dyDescent="0.2">
      <c r="A1841" t="s">
        <v>143</v>
      </c>
      <c r="B1841" t="s">
        <v>128</v>
      </c>
      <c r="C1841">
        <v>2004</v>
      </c>
      <c r="D1841">
        <v>4</v>
      </c>
      <c r="E1841">
        <v>4</v>
      </c>
      <c r="F1841">
        <v>37.166920731707329</v>
      </c>
    </row>
    <row r="1842" spans="1:6" x14ac:dyDescent="0.2">
      <c r="A1842" t="s">
        <v>143</v>
      </c>
      <c r="B1842" t="s">
        <v>128</v>
      </c>
      <c r="C1842">
        <v>2004</v>
      </c>
      <c r="D1842">
        <v>4</v>
      </c>
      <c r="E1842">
        <v>5</v>
      </c>
      <c r="F1842">
        <v>60.592225609756106</v>
      </c>
    </row>
    <row r="1843" spans="1:6" x14ac:dyDescent="0.2">
      <c r="A1843" t="s">
        <v>143</v>
      </c>
      <c r="B1843" t="s">
        <v>128</v>
      </c>
      <c r="C1843">
        <v>2004</v>
      </c>
      <c r="D1843">
        <v>4</v>
      </c>
      <c r="E1843">
        <v>6</v>
      </c>
      <c r="F1843">
        <v>51.240548780487813</v>
      </c>
    </row>
    <row r="1844" spans="1:6" x14ac:dyDescent="0.2">
      <c r="A1844" t="s">
        <v>143</v>
      </c>
      <c r="B1844" t="s">
        <v>128</v>
      </c>
      <c r="C1844">
        <v>2004</v>
      </c>
      <c r="D1844">
        <v>4</v>
      </c>
      <c r="E1844">
        <v>7</v>
      </c>
      <c r="F1844">
        <v>57.751676829268298</v>
      </c>
    </row>
    <row r="1845" spans="1:6" x14ac:dyDescent="0.2">
      <c r="A1845" t="s">
        <v>143</v>
      </c>
      <c r="B1845" t="s">
        <v>128</v>
      </c>
      <c r="C1845">
        <v>2004</v>
      </c>
      <c r="D1845">
        <v>4</v>
      </c>
      <c r="E1845">
        <v>8</v>
      </c>
      <c r="F1845">
        <v>61.293140243902442</v>
      </c>
    </row>
    <row r="1846" spans="1:6" x14ac:dyDescent="0.2">
      <c r="A1846" t="s">
        <v>143</v>
      </c>
      <c r="B1846" t="s">
        <v>128</v>
      </c>
      <c r="C1846">
        <v>2004</v>
      </c>
      <c r="D1846">
        <v>4</v>
      </c>
      <c r="E1846">
        <v>9</v>
      </c>
      <c r="F1846">
        <v>58.969054878048787</v>
      </c>
    </row>
    <row r="1847" spans="1:6" x14ac:dyDescent="0.2">
      <c r="A1847" t="s">
        <v>143</v>
      </c>
      <c r="B1847" t="s">
        <v>128</v>
      </c>
      <c r="C1847">
        <v>2004</v>
      </c>
      <c r="D1847">
        <v>4</v>
      </c>
      <c r="E1847">
        <v>10</v>
      </c>
      <c r="F1847">
        <v>63.082317073170749</v>
      </c>
    </row>
    <row r="1848" spans="1:6" x14ac:dyDescent="0.2">
      <c r="A1848" t="s">
        <v>143</v>
      </c>
      <c r="B1848" t="s">
        <v>128</v>
      </c>
      <c r="C1848">
        <v>2004</v>
      </c>
      <c r="D1848">
        <v>4</v>
      </c>
      <c r="E1848">
        <v>11</v>
      </c>
      <c r="F1848">
        <v>63.746341463414645</v>
      </c>
    </row>
    <row r="1849" spans="1:6" x14ac:dyDescent="0.2">
      <c r="A1849" t="s">
        <v>143</v>
      </c>
      <c r="B1849" t="s">
        <v>128</v>
      </c>
      <c r="C1849">
        <v>2004</v>
      </c>
      <c r="D1849">
        <v>4</v>
      </c>
      <c r="E1849">
        <v>12</v>
      </c>
      <c r="F1849">
        <v>64.078353658536599</v>
      </c>
    </row>
    <row r="1850" spans="1:6" x14ac:dyDescent="0.2">
      <c r="A1850" t="s">
        <v>143</v>
      </c>
      <c r="B1850" t="s">
        <v>128</v>
      </c>
      <c r="C1850">
        <v>2004</v>
      </c>
      <c r="D1850">
        <v>4</v>
      </c>
      <c r="E1850">
        <v>13</v>
      </c>
      <c r="F1850">
        <v>51.996798780487822</v>
      </c>
    </row>
    <row r="1851" spans="1:6" x14ac:dyDescent="0.2">
      <c r="A1851" t="s">
        <v>143</v>
      </c>
      <c r="B1851" t="s">
        <v>128</v>
      </c>
      <c r="C1851">
        <v>2004</v>
      </c>
      <c r="D1851">
        <v>4</v>
      </c>
      <c r="E1851">
        <v>14</v>
      </c>
      <c r="F1851">
        <v>58.323475609756102</v>
      </c>
    </row>
    <row r="1852" spans="1:6" x14ac:dyDescent="0.2">
      <c r="A1852" t="s">
        <v>143</v>
      </c>
      <c r="B1852" t="s">
        <v>27</v>
      </c>
      <c r="C1852">
        <v>2005</v>
      </c>
      <c r="D1852">
        <v>1</v>
      </c>
      <c r="E1852">
        <v>1</v>
      </c>
      <c r="F1852">
        <v>25.244089838472824</v>
      </c>
    </row>
    <row r="1853" spans="1:6" x14ac:dyDescent="0.2">
      <c r="A1853" t="s">
        <v>143</v>
      </c>
      <c r="B1853" t="s">
        <v>27</v>
      </c>
      <c r="C1853">
        <v>2005</v>
      </c>
      <c r="D1853">
        <v>1</v>
      </c>
      <c r="E1853">
        <v>2</v>
      </c>
      <c r="F1853">
        <v>21.668994553528229</v>
      </c>
    </row>
    <row r="1854" spans="1:6" x14ac:dyDescent="0.2">
      <c r="A1854" t="s">
        <v>143</v>
      </c>
      <c r="B1854" t="s">
        <v>27</v>
      </c>
      <c r="C1854">
        <v>2005</v>
      </c>
      <c r="D1854">
        <v>1</v>
      </c>
      <c r="E1854">
        <v>3</v>
      </c>
      <c r="F1854">
        <v>26.541831975454574</v>
      </c>
    </row>
    <row r="1855" spans="1:6" x14ac:dyDescent="0.2">
      <c r="A1855" t="s">
        <v>143</v>
      </c>
      <c r="B1855" t="s">
        <v>27</v>
      </c>
      <c r="C1855">
        <v>2005</v>
      </c>
      <c r="D1855">
        <v>1</v>
      </c>
      <c r="E1855">
        <v>4</v>
      </c>
      <c r="F1855">
        <v>31.254480918895819</v>
      </c>
    </row>
    <row r="1856" spans="1:6" x14ac:dyDescent="0.2">
      <c r="A1856" t="s">
        <v>143</v>
      </c>
      <c r="B1856" t="s">
        <v>27</v>
      </c>
      <c r="C1856">
        <v>2005</v>
      </c>
      <c r="D1856">
        <v>1</v>
      </c>
      <c r="E1856">
        <v>5</v>
      </c>
      <c r="F1856">
        <v>34.436756942308229</v>
      </c>
    </row>
    <row r="1857" spans="1:6" x14ac:dyDescent="0.2">
      <c r="A1857" t="s">
        <v>143</v>
      </c>
      <c r="B1857" t="s">
        <v>27</v>
      </c>
      <c r="C1857">
        <v>2005</v>
      </c>
      <c r="D1857">
        <v>1</v>
      </c>
      <c r="E1857">
        <v>6</v>
      </c>
      <c r="F1857">
        <v>32.529864759885712</v>
      </c>
    </row>
    <row r="1858" spans="1:6" x14ac:dyDescent="0.2">
      <c r="A1858" t="s">
        <v>143</v>
      </c>
      <c r="B1858" t="s">
        <v>27</v>
      </c>
      <c r="C1858">
        <v>2005</v>
      </c>
      <c r="D1858">
        <v>1</v>
      </c>
      <c r="E1858">
        <v>7</v>
      </c>
      <c r="F1858">
        <v>51.339962865693913</v>
      </c>
    </row>
    <row r="1859" spans="1:6" x14ac:dyDescent="0.2">
      <c r="A1859" t="s">
        <v>143</v>
      </c>
      <c r="B1859" t="s">
        <v>27</v>
      </c>
      <c r="C1859">
        <v>2005</v>
      </c>
      <c r="D1859">
        <v>1</v>
      </c>
      <c r="E1859">
        <v>8</v>
      </c>
      <c r="F1859">
        <v>49.080309525701217</v>
      </c>
    </row>
    <row r="1860" spans="1:6" x14ac:dyDescent="0.2">
      <c r="A1860" t="s">
        <v>143</v>
      </c>
      <c r="B1860" t="s">
        <v>27</v>
      </c>
      <c r="C1860">
        <v>2005</v>
      </c>
      <c r="D1860">
        <v>1</v>
      </c>
      <c r="E1860">
        <v>9</v>
      </c>
      <c r="F1860">
        <v>37.046587355015241</v>
      </c>
    </row>
    <row r="1861" spans="1:6" x14ac:dyDescent="0.2">
      <c r="A1861" t="s">
        <v>143</v>
      </c>
      <c r="B1861" t="s">
        <v>27</v>
      </c>
      <c r="C1861">
        <v>2005</v>
      </c>
      <c r="D1861">
        <v>1</v>
      </c>
      <c r="E1861">
        <v>10</v>
      </c>
      <c r="F1861">
        <v>36.978264415426828</v>
      </c>
    </row>
    <row r="1862" spans="1:6" x14ac:dyDescent="0.2">
      <c r="A1862" t="s">
        <v>143</v>
      </c>
      <c r="B1862" t="s">
        <v>27</v>
      </c>
      <c r="C1862">
        <v>2005</v>
      </c>
      <c r="D1862">
        <v>1</v>
      </c>
      <c r="E1862">
        <v>11</v>
      </c>
      <c r="F1862">
        <v>25.061124245152438</v>
      </c>
    </row>
    <row r="1863" spans="1:6" x14ac:dyDescent="0.2">
      <c r="A1863" t="s">
        <v>143</v>
      </c>
      <c r="B1863" t="s">
        <v>27</v>
      </c>
      <c r="C1863">
        <v>2005</v>
      </c>
      <c r="D1863">
        <v>1</v>
      </c>
      <c r="E1863">
        <v>12</v>
      </c>
      <c r="F1863">
        <v>37.296764365320122</v>
      </c>
    </row>
    <row r="1864" spans="1:6" x14ac:dyDescent="0.2">
      <c r="A1864" t="s">
        <v>143</v>
      </c>
      <c r="B1864" t="s">
        <v>27</v>
      </c>
      <c r="C1864">
        <v>2005</v>
      </c>
      <c r="D1864">
        <v>1</v>
      </c>
      <c r="E1864">
        <v>13</v>
      </c>
      <c r="F1864">
        <v>22.749951160045732</v>
      </c>
    </row>
    <row r="1865" spans="1:6" x14ac:dyDescent="0.2">
      <c r="A1865" t="s">
        <v>143</v>
      </c>
      <c r="B1865" t="s">
        <v>27</v>
      </c>
      <c r="C1865">
        <v>2005</v>
      </c>
      <c r="D1865">
        <v>1</v>
      </c>
      <c r="E1865">
        <v>14</v>
      </c>
      <c r="F1865">
        <v>36.178866702637194</v>
      </c>
    </row>
    <row r="1866" spans="1:6" x14ac:dyDescent="0.2">
      <c r="A1866" t="s">
        <v>143</v>
      </c>
      <c r="B1866" t="s">
        <v>27</v>
      </c>
      <c r="C1866">
        <v>2005</v>
      </c>
      <c r="D1866">
        <v>2</v>
      </c>
      <c r="E1866">
        <v>1</v>
      </c>
      <c r="F1866">
        <v>18.660620253344305</v>
      </c>
    </row>
    <row r="1867" spans="1:6" x14ac:dyDescent="0.2">
      <c r="A1867" t="s">
        <v>143</v>
      </c>
      <c r="B1867" t="s">
        <v>27</v>
      </c>
      <c r="C1867">
        <v>2005</v>
      </c>
      <c r="D1867">
        <v>2</v>
      </c>
      <c r="E1867">
        <v>2</v>
      </c>
      <c r="F1867">
        <v>25.498099406982526</v>
      </c>
    </row>
    <row r="1868" spans="1:6" x14ac:dyDescent="0.2">
      <c r="A1868" t="s">
        <v>143</v>
      </c>
      <c r="B1868" t="s">
        <v>27</v>
      </c>
      <c r="C1868">
        <v>2005</v>
      </c>
      <c r="D1868">
        <v>2</v>
      </c>
      <c r="E1868">
        <v>3</v>
      </c>
      <c r="F1868">
        <v>28.970300956554876</v>
      </c>
    </row>
    <row r="1869" spans="1:6" x14ac:dyDescent="0.2">
      <c r="A1869" t="s">
        <v>143</v>
      </c>
      <c r="B1869" t="s">
        <v>27</v>
      </c>
      <c r="C1869">
        <v>2005</v>
      </c>
      <c r="D1869">
        <v>2</v>
      </c>
      <c r="E1869">
        <v>4</v>
      </c>
      <c r="F1869">
        <v>35.908869266507004</v>
      </c>
    </row>
    <row r="1870" spans="1:6" x14ac:dyDescent="0.2">
      <c r="A1870" t="s">
        <v>143</v>
      </c>
      <c r="B1870" t="s">
        <v>27</v>
      </c>
      <c r="C1870">
        <v>2005</v>
      </c>
      <c r="D1870">
        <v>2</v>
      </c>
      <c r="E1870">
        <v>5</v>
      </c>
      <c r="F1870">
        <v>34.916445898289176</v>
      </c>
    </row>
    <row r="1871" spans="1:6" x14ac:dyDescent="0.2">
      <c r="A1871" t="s">
        <v>143</v>
      </c>
      <c r="B1871" t="s">
        <v>27</v>
      </c>
      <c r="C1871">
        <v>2005</v>
      </c>
      <c r="D1871">
        <v>2</v>
      </c>
      <c r="E1871">
        <v>6</v>
      </c>
      <c r="F1871">
        <v>46.177980222890724</v>
      </c>
    </row>
    <row r="1872" spans="1:6" x14ac:dyDescent="0.2">
      <c r="A1872" t="s">
        <v>143</v>
      </c>
      <c r="B1872" t="s">
        <v>27</v>
      </c>
      <c r="C1872">
        <v>2005</v>
      </c>
      <c r="D1872">
        <v>2</v>
      </c>
      <c r="E1872">
        <v>7</v>
      </c>
      <c r="F1872">
        <v>46.035196301231373</v>
      </c>
    </row>
    <row r="1873" spans="1:6" x14ac:dyDescent="0.2">
      <c r="A1873" t="s">
        <v>143</v>
      </c>
      <c r="B1873" t="s">
        <v>27</v>
      </c>
      <c r="C1873">
        <v>2005</v>
      </c>
      <c r="D1873">
        <v>2</v>
      </c>
      <c r="E1873">
        <v>8</v>
      </c>
      <c r="F1873">
        <v>47.860390002881104</v>
      </c>
    </row>
    <row r="1874" spans="1:6" x14ac:dyDescent="0.2">
      <c r="A1874" t="s">
        <v>143</v>
      </c>
      <c r="B1874" t="s">
        <v>27</v>
      </c>
      <c r="C1874">
        <v>2005</v>
      </c>
      <c r="D1874">
        <v>2</v>
      </c>
      <c r="E1874">
        <v>9</v>
      </c>
      <c r="F1874">
        <v>45.973919085975609</v>
      </c>
    </row>
    <row r="1875" spans="1:6" x14ac:dyDescent="0.2">
      <c r="A1875" t="s">
        <v>143</v>
      </c>
      <c r="B1875" t="s">
        <v>27</v>
      </c>
      <c r="C1875">
        <v>2005</v>
      </c>
      <c r="D1875">
        <v>2</v>
      </c>
      <c r="E1875">
        <v>10</v>
      </c>
      <c r="F1875">
        <v>38.504460800152437</v>
      </c>
    </row>
    <row r="1876" spans="1:6" x14ac:dyDescent="0.2">
      <c r="A1876" t="s">
        <v>143</v>
      </c>
      <c r="B1876" t="s">
        <v>27</v>
      </c>
      <c r="C1876">
        <v>2005</v>
      </c>
      <c r="D1876">
        <v>2</v>
      </c>
      <c r="E1876">
        <v>11</v>
      </c>
      <c r="F1876">
        <v>35.606846648932923</v>
      </c>
    </row>
    <row r="1877" spans="1:6" x14ac:dyDescent="0.2">
      <c r="A1877" t="s">
        <v>143</v>
      </c>
      <c r="B1877" t="s">
        <v>27</v>
      </c>
      <c r="C1877">
        <v>2005</v>
      </c>
      <c r="D1877">
        <v>2</v>
      </c>
      <c r="E1877">
        <v>12</v>
      </c>
      <c r="F1877">
        <v>42.945760840259148</v>
      </c>
    </row>
    <row r="1878" spans="1:6" x14ac:dyDescent="0.2">
      <c r="A1878" t="s">
        <v>143</v>
      </c>
      <c r="B1878" t="s">
        <v>27</v>
      </c>
      <c r="C1878">
        <v>2005</v>
      </c>
      <c r="D1878">
        <v>2</v>
      </c>
      <c r="E1878">
        <v>13</v>
      </c>
      <c r="F1878">
        <v>43.834382589954274</v>
      </c>
    </row>
    <row r="1879" spans="1:6" x14ac:dyDescent="0.2">
      <c r="A1879" t="s">
        <v>143</v>
      </c>
      <c r="B1879" t="s">
        <v>27</v>
      </c>
      <c r="C1879">
        <v>2005</v>
      </c>
      <c r="D1879">
        <v>2</v>
      </c>
      <c r="E1879">
        <v>14</v>
      </c>
      <c r="F1879">
        <v>44.4916153295122</v>
      </c>
    </row>
    <row r="1880" spans="1:6" x14ac:dyDescent="0.2">
      <c r="A1880" t="s">
        <v>143</v>
      </c>
      <c r="B1880" t="s">
        <v>27</v>
      </c>
      <c r="C1880">
        <v>2005</v>
      </c>
      <c r="D1880">
        <v>3</v>
      </c>
      <c r="E1880">
        <v>1</v>
      </c>
      <c r="F1880">
        <v>25.860040681143428</v>
      </c>
    </row>
    <row r="1881" spans="1:6" x14ac:dyDescent="0.2">
      <c r="A1881" t="s">
        <v>143</v>
      </c>
      <c r="B1881" t="s">
        <v>27</v>
      </c>
      <c r="C1881">
        <v>2005</v>
      </c>
      <c r="D1881">
        <v>3</v>
      </c>
      <c r="E1881">
        <v>2</v>
      </c>
      <c r="F1881">
        <v>24.559550027013422</v>
      </c>
    </row>
    <row r="1882" spans="1:6" x14ac:dyDescent="0.2">
      <c r="A1882" t="s">
        <v>143</v>
      </c>
      <c r="B1882" t="s">
        <v>27</v>
      </c>
      <c r="C1882">
        <v>2005</v>
      </c>
      <c r="D1882">
        <v>3</v>
      </c>
      <c r="E1882">
        <v>3</v>
      </c>
      <c r="F1882">
        <v>26.166784366642098</v>
      </c>
    </row>
    <row r="1883" spans="1:6" x14ac:dyDescent="0.2">
      <c r="A1883" t="s">
        <v>143</v>
      </c>
      <c r="B1883" t="s">
        <v>27</v>
      </c>
      <c r="C1883">
        <v>2005</v>
      </c>
      <c r="D1883">
        <v>3</v>
      </c>
      <c r="E1883">
        <v>4</v>
      </c>
      <c r="F1883">
        <v>34.568278835107989</v>
      </c>
    </row>
    <row r="1884" spans="1:6" x14ac:dyDescent="0.2">
      <c r="A1884" t="s">
        <v>143</v>
      </c>
      <c r="B1884" t="s">
        <v>27</v>
      </c>
      <c r="C1884">
        <v>2005</v>
      </c>
      <c r="D1884">
        <v>3</v>
      </c>
      <c r="E1884">
        <v>5</v>
      </c>
      <c r="F1884">
        <v>37.299724890451571</v>
      </c>
    </row>
    <row r="1885" spans="1:6" x14ac:dyDescent="0.2">
      <c r="A1885" t="s">
        <v>143</v>
      </c>
      <c r="B1885" t="s">
        <v>27</v>
      </c>
      <c r="C1885">
        <v>2005</v>
      </c>
      <c r="D1885">
        <v>3</v>
      </c>
      <c r="E1885">
        <v>6</v>
      </c>
      <c r="F1885">
        <v>44.531312683845343</v>
      </c>
    </row>
    <row r="1886" spans="1:6" x14ac:dyDescent="0.2">
      <c r="A1886" t="s">
        <v>143</v>
      </c>
      <c r="B1886" t="s">
        <v>27</v>
      </c>
      <c r="C1886">
        <v>2005</v>
      </c>
      <c r="D1886">
        <v>3</v>
      </c>
      <c r="E1886">
        <v>7</v>
      </c>
      <c r="F1886">
        <v>30.513565219256609</v>
      </c>
    </row>
    <row r="1887" spans="1:6" x14ac:dyDescent="0.2">
      <c r="A1887" t="s">
        <v>143</v>
      </c>
      <c r="B1887" t="s">
        <v>27</v>
      </c>
      <c r="C1887">
        <v>2005</v>
      </c>
      <c r="D1887">
        <v>3</v>
      </c>
      <c r="E1887">
        <v>8</v>
      </c>
      <c r="F1887">
        <v>41.144997466006096</v>
      </c>
    </row>
    <row r="1888" spans="1:6" x14ac:dyDescent="0.2">
      <c r="A1888" t="s">
        <v>143</v>
      </c>
      <c r="B1888" t="s">
        <v>27</v>
      </c>
      <c r="C1888">
        <v>2005</v>
      </c>
      <c r="D1888">
        <v>3</v>
      </c>
      <c r="E1888">
        <v>9</v>
      </c>
      <c r="F1888">
        <v>32.177013796661591</v>
      </c>
    </row>
    <row r="1889" spans="1:6" x14ac:dyDescent="0.2">
      <c r="A1889" t="s">
        <v>143</v>
      </c>
      <c r="B1889" t="s">
        <v>27</v>
      </c>
      <c r="C1889">
        <v>2005</v>
      </c>
      <c r="D1889">
        <v>3</v>
      </c>
      <c r="E1889">
        <v>10</v>
      </c>
      <c r="F1889">
        <v>43.32314060937501</v>
      </c>
    </row>
    <row r="1890" spans="1:6" x14ac:dyDescent="0.2">
      <c r="A1890" t="s">
        <v>143</v>
      </c>
      <c r="B1890" t="s">
        <v>27</v>
      </c>
      <c r="C1890">
        <v>2005</v>
      </c>
      <c r="D1890">
        <v>3</v>
      </c>
      <c r="E1890">
        <v>11</v>
      </c>
      <c r="F1890">
        <v>45.557407979573178</v>
      </c>
    </row>
    <row r="1891" spans="1:6" x14ac:dyDescent="0.2">
      <c r="A1891" t="s">
        <v>143</v>
      </c>
      <c r="B1891" t="s">
        <v>27</v>
      </c>
      <c r="C1891">
        <v>2005</v>
      </c>
      <c r="D1891">
        <v>3</v>
      </c>
      <c r="E1891">
        <v>12</v>
      </c>
      <c r="F1891">
        <v>41.387675307637195</v>
      </c>
    </row>
    <row r="1892" spans="1:6" x14ac:dyDescent="0.2">
      <c r="A1892" t="s">
        <v>143</v>
      </c>
      <c r="B1892" t="s">
        <v>27</v>
      </c>
      <c r="C1892">
        <v>2005</v>
      </c>
      <c r="D1892">
        <v>3</v>
      </c>
      <c r="E1892">
        <v>13</v>
      </c>
      <c r="F1892">
        <v>48.010369541615852</v>
      </c>
    </row>
    <row r="1893" spans="1:6" x14ac:dyDescent="0.2">
      <c r="A1893" t="s">
        <v>143</v>
      </c>
      <c r="B1893" t="s">
        <v>27</v>
      </c>
      <c r="C1893">
        <v>2005</v>
      </c>
      <c r="D1893">
        <v>3</v>
      </c>
      <c r="E1893">
        <v>14</v>
      </c>
      <c r="F1893">
        <v>43.810598381737805</v>
      </c>
    </row>
    <row r="1894" spans="1:6" x14ac:dyDescent="0.2">
      <c r="A1894" t="s">
        <v>143</v>
      </c>
      <c r="B1894" t="s">
        <v>27</v>
      </c>
      <c r="C1894">
        <v>2005</v>
      </c>
      <c r="D1894">
        <v>4</v>
      </c>
      <c r="E1894">
        <v>1</v>
      </c>
      <c r="F1894">
        <v>23.01773960578652</v>
      </c>
    </row>
    <row r="1895" spans="1:6" x14ac:dyDescent="0.2">
      <c r="A1895" t="s">
        <v>143</v>
      </c>
      <c r="B1895" t="s">
        <v>27</v>
      </c>
      <c r="C1895">
        <v>2005</v>
      </c>
      <c r="D1895">
        <v>4</v>
      </c>
      <c r="E1895">
        <v>2</v>
      </c>
      <c r="F1895">
        <v>23.940456048583091</v>
      </c>
    </row>
    <row r="1896" spans="1:6" x14ac:dyDescent="0.2">
      <c r="A1896" t="s">
        <v>143</v>
      </c>
      <c r="B1896" t="s">
        <v>27</v>
      </c>
      <c r="C1896">
        <v>2005</v>
      </c>
      <c r="D1896">
        <v>4</v>
      </c>
      <c r="E1896">
        <v>3</v>
      </c>
      <c r="F1896">
        <v>33.100811264599223</v>
      </c>
    </row>
    <row r="1897" spans="1:6" x14ac:dyDescent="0.2">
      <c r="A1897" t="s">
        <v>143</v>
      </c>
      <c r="B1897" t="s">
        <v>27</v>
      </c>
      <c r="C1897">
        <v>2005</v>
      </c>
      <c r="D1897">
        <v>4</v>
      </c>
      <c r="E1897">
        <v>4</v>
      </c>
      <c r="F1897">
        <v>31.546548155658957</v>
      </c>
    </row>
    <row r="1898" spans="1:6" x14ac:dyDescent="0.2">
      <c r="A1898" t="s">
        <v>143</v>
      </c>
      <c r="B1898" t="s">
        <v>27</v>
      </c>
      <c r="C1898">
        <v>2005</v>
      </c>
      <c r="D1898">
        <v>4</v>
      </c>
      <c r="E1898">
        <v>5</v>
      </c>
      <c r="F1898">
        <v>45.820697412005252</v>
      </c>
    </row>
    <row r="1899" spans="1:6" x14ac:dyDescent="0.2">
      <c r="A1899" t="s">
        <v>143</v>
      </c>
      <c r="B1899" t="s">
        <v>27</v>
      </c>
      <c r="C1899">
        <v>2005</v>
      </c>
      <c r="D1899">
        <v>4</v>
      </c>
      <c r="E1899">
        <v>6</v>
      </c>
      <c r="F1899">
        <v>31.944693912114797</v>
      </c>
    </row>
    <row r="1900" spans="1:6" x14ac:dyDescent="0.2">
      <c r="A1900" t="s">
        <v>143</v>
      </c>
      <c r="B1900" t="s">
        <v>27</v>
      </c>
      <c r="C1900">
        <v>2005</v>
      </c>
      <c r="D1900">
        <v>4</v>
      </c>
      <c r="E1900">
        <v>7</v>
      </c>
      <c r="F1900">
        <v>43.229460727941976</v>
      </c>
    </row>
    <row r="1901" spans="1:6" x14ac:dyDescent="0.2">
      <c r="A1901" t="s">
        <v>143</v>
      </c>
      <c r="B1901" t="s">
        <v>27</v>
      </c>
      <c r="C1901">
        <v>2005</v>
      </c>
      <c r="D1901">
        <v>4</v>
      </c>
      <c r="E1901">
        <v>8</v>
      </c>
      <c r="F1901">
        <v>41.485700570975609</v>
      </c>
    </row>
    <row r="1902" spans="1:6" x14ac:dyDescent="0.2">
      <c r="A1902" t="s">
        <v>143</v>
      </c>
      <c r="B1902" t="s">
        <v>27</v>
      </c>
      <c r="C1902">
        <v>2005</v>
      </c>
      <c r="D1902">
        <v>4</v>
      </c>
      <c r="E1902">
        <v>9</v>
      </c>
      <c r="F1902">
        <v>33.892564531173782</v>
      </c>
    </row>
    <row r="1903" spans="1:6" x14ac:dyDescent="0.2">
      <c r="A1903" t="s">
        <v>143</v>
      </c>
      <c r="B1903" t="s">
        <v>27</v>
      </c>
      <c r="C1903">
        <v>2005</v>
      </c>
      <c r="D1903">
        <v>4</v>
      </c>
      <c r="E1903">
        <v>10</v>
      </c>
      <c r="F1903">
        <v>36.551039814085371</v>
      </c>
    </row>
    <row r="1904" spans="1:6" x14ac:dyDescent="0.2">
      <c r="A1904" t="s">
        <v>143</v>
      </c>
      <c r="B1904" t="s">
        <v>27</v>
      </c>
      <c r="C1904">
        <v>2005</v>
      </c>
      <c r="D1904">
        <v>4</v>
      </c>
      <c r="E1904">
        <v>11</v>
      </c>
      <c r="F1904">
        <v>36.893778496890249</v>
      </c>
    </row>
    <row r="1905" spans="1:6" x14ac:dyDescent="0.2">
      <c r="A1905" t="s">
        <v>143</v>
      </c>
      <c r="B1905" t="s">
        <v>27</v>
      </c>
      <c r="C1905">
        <v>2005</v>
      </c>
      <c r="D1905">
        <v>4</v>
      </c>
      <c r="E1905">
        <v>12</v>
      </c>
      <c r="F1905">
        <v>39.159519481432923</v>
      </c>
    </row>
    <row r="1906" spans="1:6" x14ac:dyDescent="0.2">
      <c r="A1906" t="s">
        <v>143</v>
      </c>
      <c r="B1906" t="s">
        <v>27</v>
      </c>
      <c r="C1906">
        <v>2005</v>
      </c>
      <c r="D1906">
        <v>4</v>
      </c>
      <c r="E1906">
        <v>13</v>
      </c>
      <c r="F1906">
        <v>43.480170111661586</v>
      </c>
    </row>
    <row r="1907" spans="1:6" x14ac:dyDescent="0.2">
      <c r="A1907" t="s">
        <v>143</v>
      </c>
      <c r="B1907" t="s">
        <v>27</v>
      </c>
      <c r="C1907">
        <v>2005</v>
      </c>
      <c r="D1907">
        <v>4</v>
      </c>
      <c r="E1907">
        <v>14</v>
      </c>
      <c r="F1907">
        <v>29.770929868323169</v>
      </c>
    </row>
    <row r="1908" spans="1:6" x14ac:dyDescent="0.2">
      <c r="A1908" t="s">
        <v>143</v>
      </c>
      <c r="B1908" t="s">
        <v>27</v>
      </c>
      <c r="C1908">
        <v>2006</v>
      </c>
      <c r="D1908">
        <v>1</v>
      </c>
      <c r="E1908">
        <v>1</v>
      </c>
      <c r="F1908">
        <v>38.123480022631938</v>
      </c>
    </row>
    <row r="1909" spans="1:6" x14ac:dyDescent="0.2">
      <c r="A1909" t="s">
        <v>143</v>
      </c>
      <c r="B1909" t="s">
        <v>27</v>
      </c>
      <c r="C1909">
        <v>2006</v>
      </c>
      <c r="D1909">
        <v>1</v>
      </c>
      <c r="E1909">
        <v>2</v>
      </c>
      <c r="F1909">
        <v>35.998916318905643</v>
      </c>
    </row>
    <row r="1910" spans="1:6" x14ac:dyDescent="0.2">
      <c r="A1910" t="s">
        <v>143</v>
      </c>
      <c r="B1910" t="s">
        <v>27</v>
      </c>
      <c r="C1910">
        <v>2006</v>
      </c>
      <c r="D1910">
        <v>1</v>
      </c>
      <c r="E1910">
        <v>3</v>
      </c>
      <c r="F1910">
        <v>33.999538279310279</v>
      </c>
    </row>
    <row r="1911" spans="1:6" x14ac:dyDescent="0.2">
      <c r="A1911" t="s">
        <v>143</v>
      </c>
      <c r="B1911" t="s">
        <v>27</v>
      </c>
      <c r="C1911">
        <v>2006</v>
      </c>
      <c r="D1911">
        <v>1</v>
      </c>
      <c r="E1911">
        <v>4</v>
      </c>
      <c r="F1911" t="s">
        <v>17</v>
      </c>
    </row>
    <row r="1912" spans="1:6" x14ac:dyDescent="0.2">
      <c r="A1912" t="s">
        <v>143</v>
      </c>
      <c r="B1912" t="s">
        <v>27</v>
      </c>
      <c r="C1912">
        <v>2006</v>
      </c>
      <c r="D1912">
        <v>1</v>
      </c>
      <c r="E1912">
        <v>5</v>
      </c>
      <c r="F1912">
        <v>41.561369327476903</v>
      </c>
    </row>
    <row r="1913" spans="1:6" x14ac:dyDescent="0.2">
      <c r="A1913" t="s">
        <v>143</v>
      </c>
      <c r="B1913" t="s">
        <v>27</v>
      </c>
      <c r="C1913">
        <v>2006</v>
      </c>
      <c r="D1913">
        <v>1</v>
      </c>
      <c r="E1913">
        <v>6</v>
      </c>
      <c r="F1913">
        <v>44.841017177972553</v>
      </c>
    </row>
    <row r="1914" spans="1:6" x14ac:dyDescent="0.2">
      <c r="A1914" t="s">
        <v>143</v>
      </c>
      <c r="B1914" t="s">
        <v>27</v>
      </c>
      <c r="C1914">
        <v>2006</v>
      </c>
      <c r="D1914">
        <v>1</v>
      </c>
      <c r="E1914">
        <v>7</v>
      </c>
      <c r="F1914">
        <v>37.943847682350615</v>
      </c>
    </row>
    <row r="1915" spans="1:6" x14ac:dyDescent="0.2">
      <c r="A1915" t="s">
        <v>143</v>
      </c>
      <c r="B1915" t="s">
        <v>27</v>
      </c>
      <c r="C1915">
        <v>2006</v>
      </c>
      <c r="D1915">
        <v>1</v>
      </c>
      <c r="E1915">
        <v>8</v>
      </c>
      <c r="F1915">
        <v>45.16929024806403</v>
      </c>
    </row>
    <row r="1916" spans="1:6" x14ac:dyDescent="0.2">
      <c r="A1916" t="s">
        <v>143</v>
      </c>
      <c r="B1916" t="s">
        <v>27</v>
      </c>
      <c r="C1916">
        <v>2006</v>
      </c>
      <c r="D1916">
        <v>1</v>
      </c>
      <c r="E1916">
        <v>9</v>
      </c>
      <c r="F1916">
        <v>44.181472997179874</v>
      </c>
    </row>
    <row r="1917" spans="1:6" x14ac:dyDescent="0.2">
      <c r="A1917" t="s">
        <v>143</v>
      </c>
      <c r="B1917" t="s">
        <v>27</v>
      </c>
      <c r="C1917">
        <v>2006</v>
      </c>
      <c r="D1917">
        <v>1</v>
      </c>
      <c r="E1917">
        <v>10</v>
      </c>
      <c r="F1917">
        <v>41.63714511536584</v>
      </c>
    </row>
    <row r="1918" spans="1:6" x14ac:dyDescent="0.2">
      <c r="A1918" t="s">
        <v>143</v>
      </c>
      <c r="B1918" t="s">
        <v>27</v>
      </c>
      <c r="C1918">
        <v>2006</v>
      </c>
      <c r="D1918">
        <v>1</v>
      </c>
      <c r="E1918">
        <v>11</v>
      </c>
      <c r="F1918">
        <v>18.189868835975609</v>
      </c>
    </row>
    <row r="1919" spans="1:6" x14ac:dyDescent="0.2">
      <c r="A1919" t="s">
        <v>143</v>
      </c>
      <c r="B1919" t="s">
        <v>27</v>
      </c>
      <c r="C1919">
        <v>2006</v>
      </c>
      <c r="D1919">
        <v>1</v>
      </c>
      <c r="E1919">
        <v>12</v>
      </c>
      <c r="F1919">
        <v>44.806251011600608</v>
      </c>
    </row>
    <row r="1920" spans="1:6" x14ac:dyDescent="0.2">
      <c r="A1920" t="s">
        <v>143</v>
      </c>
      <c r="B1920" t="s">
        <v>27</v>
      </c>
      <c r="C1920">
        <v>2006</v>
      </c>
      <c r="D1920">
        <v>1</v>
      </c>
      <c r="E1920">
        <v>13</v>
      </c>
      <c r="F1920">
        <v>18.901220797317073</v>
      </c>
    </row>
    <row r="1921" spans="1:6" x14ac:dyDescent="0.2">
      <c r="A1921" t="s">
        <v>143</v>
      </c>
      <c r="B1921" t="s">
        <v>27</v>
      </c>
      <c r="C1921">
        <v>2006</v>
      </c>
      <c r="D1921">
        <v>1</v>
      </c>
      <c r="E1921">
        <v>14</v>
      </c>
      <c r="F1921">
        <v>34.631154199359756</v>
      </c>
    </row>
    <row r="1922" spans="1:6" x14ac:dyDescent="0.2">
      <c r="A1922" t="s">
        <v>143</v>
      </c>
      <c r="B1922" t="s">
        <v>27</v>
      </c>
      <c r="C1922">
        <v>2006</v>
      </c>
      <c r="D1922">
        <v>2</v>
      </c>
      <c r="E1922">
        <v>1</v>
      </c>
      <c r="F1922">
        <v>37.182363622201095</v>
      </c>
    </row>
    <row r="1923" spans="1:6" x14ac:dyDescent="0.2">
      <c r="A1923" t="s">
        <v>143</v>
      </c>
      <c r="B1923" t="s">
        <v>27</v>
      </c>
      <c r="C1923">
        <v>2006</v>
      </c>
      <c r="D1923">
        <v>2</v>
      </c>
      <c r="E1923">
        <v>2</v>
      </c>
      <c r="F1923">
        <v>32.930979737105439</v>
      </c>
    </row>
    <row r="1924" spans="1:6" x14ac:dyDescent="0.2">
      <c r="A1924" t="s">
        <v>143</v>
      </c>
      <c r="B1924" t="s">
        <v>27</v>
      </c>
      <c r="C1924">
        <v>2006</v>
      </c>
      <c r="D1924">
        <v>2</v>
      </c>
      <c r="E1924">
        <v>3</v>
      </c>
      <c r="F1924">
        <v>41.367955817876449</v>
      </c>
    </row>
    <row r="1925" spans="1:6" x14ac:dyDescent="0.2">
      <c r="A1925" t="s">
        <v>143</v>
      </c>
      <c r="B1925" t="s">
        <v>27</v>
      </c>
      <c r="C1925">
        <v>2006</v>
      </c>
      <c r="D1925">
        <v>2</v>
      </c>
      <c r="E1925">
        <v>4</v>
      </c>
      <c r="F1925">
        <v>48.077926307187454</v>
      </c>
    </row>
    <row r="1926" spans="1:6" x14ac:dyDescent="0.2">
      <c r="A1926" t="s">
        <v>143</v>
      </c>
      <c r="B1926" t="s">
        <v>27</v>
      </c>
      <c r="C1926">
        <v>2006</v>
      </c>
      <c r="D1926">
        <v>2</v>
      </c>
      <c r="E1926">
        <v>5</v>
      </c>
      <c r="F1926">
        <v>38.441321325512085</v>
      </c>
    </row>
    <row r="1927" spans="1:6" x14ac:dyDescent="0.2">
      <c r="A1927" t="s">
        <v>143</v>
      </c>
      <c r="B1927" t="s">
        <v>27</v>
      </c>
      <c r="C1927">
        <v>2006</v>
      </c>
      <c r="D1927">
        <v>2</v>
      </c>
      <c r="E1927">
        <v>6</v>
      </c>
      <c r="F1927">
        <v>36.733162241047623</v>
      </c>
    </row>
    <row r="1928" spans="1:6" x14ac:dyDescent="0.2">
      <c r="A1928" t="s">
        <v>143</v>
      </c>
      <c r="B1928" t="s">
        <v>27</v>
      </c>
      <c r="C1928">
        <v>2006</v>
      </c>
      <c r="D1928">
        <v>2</v>
      </c>
      <c r="E1928">
        <v>7</v>
      </c>
      <c r="F1928">
        <v>41.874095803562469</v>
      </c>
    </row>
    <row r="1929" spans="1:6" x14ac:dyDescent="0.2">
      <c r="A1929" t="s">
        <v>143</v>
      </c>
      <c r="B1929" t="s">
        <v>27</v>
      </c>
      <c r="C1929">
        <v>2006</v>
      </c>
      <c r="D1929">
        <v>2</v>
      </c>
      <c r="E1929">
        <v>8</v>
      </c>
      <c r="F1929">
        <v>49.188886584817077</v>
      </c>
    </row>
    <row r="1930" spans="1:6" x14ac:dyDescent="0.2">
      <c r="A1930" t="s">
        <v>143</v>
      </c>
      <c r="B1930" t="s">
        <v>27</v>
      </c>
      <c r="C1930">
        <v>2006</v>
      </c>
      <c r="D1930">
        <v>2</v>
      </c>
      <c r="E1930">
        <v>9</v>
      </c>
      <c r="F1930">
        <v>42.7233470125</v>
      </c>
    </row>
    <row r="1931" spans="1:6" x14ac:dyDescent="0.2">
      <c r="A1931" t="s">
        <v>143</v>
      </c>
      <c r="B1931" t="s">
        <v>27</v>
      </c>
      <c r="C1931">
        <v>2006</v>
      </c>
      <c r="D1931">
        <v>2</v>
      </c>
      <c r="E1931">
        <v>10</v>
      </c>
      <c r="F1931">
        <v>37.26148323512195</v>
      </c>
    </row>
    <row r="1932" spans="1:6" x14ac:dyDescent="0.2">
      <c r="A1932" t="s">
        <v>143</v>
      </c>
      <c r="B1932" t="s">
        <v>27</v>
      </c>
      <c r="C1932">
        <v>2006</v>
      </c>
      <c r="D1932">
        <v>2</v>
      </c>
      <c r="E1932">
        <v>11</v>
      </c>
      <c r="F1932">
        <v>35.725230466615855</v>
      </c>
    </row>
    <row r="1933" spans="1:6" x14ac:dyDescent="0.2">
      <c r="A1933" t="s">
        <v>143</v>
      </c>
      <c r="B1933" t="s">
        <v>27</v>
      </c>
      <c r="C1933">
        <v>2006</v>
      </c>
      <c r="D1933">
        <v>2</v>
      </c>
      <c r="E1933">
        <v>12</v>
      </c>
      <c r="F1933">
        <v>43.536828278658533</v>
      </c>
    </row>
    <row r="1934" spans="1:6" x14ac:dyDescent="0.2">
      <c r="A1934" t="s">
        <v>143</v>
      </c>
      <c r="B1934" t="s">
        <v>27</v>
      </c>
      <c r="C1934">
        <v>2006</v>
      </c>
      <c r="D1934">
        <v>2</v>
      </c>
      <c r="E1934">
        <v>13</v>
      </c>
      <c r="F1934">
        <v>37.622064699664634</v>
      </c>
    </row>
    <row r="1935" spans="1:6" x14ac:dyDescent="0.2">
      <c r="A1935" t="s">
        <v>143</v>
      </c>
      <c r="B1935" t="s">
        <v>27</v>
      </c>
      <c r="C1935">
        <v>2006</v>
      </c>
      <c r="D1935">
        <v>2</v>
      </c>
      <c r="E1935">
        <v>14</v>
      </c>
      <c r="F1935">
        <v>34.490887572256106</v>
      </c>
    </row>
    <row r="1936" spans="1:6" x14ac:dyDescent="0.2">
      <c r="A1936" t="s">
        <v>143</v>
      </c>
      <c r="B1936" t="s">
        <v>27</v>
      </c>
      <c r="C1936">
        <v>2006</v>
      </c>
      <c r="D1936">
        <v>3</v>
      </c>
      <c r="E1936">
        <v>1</v>
      </c>
      <c r="F1936">
        <v>44.089075680955169</v>
      </c>
    </row>
    <row r="1937" spans="1:6" x14ac:dyDescent="0.2">
      <c r="A1937" t="s">
        <v>143</v>
      </c>
      <c r="B1937" t="s">
        <v>27</v>
      </c>
      <c r="C1937">
        <v>2006</v>
      </c>
      <c r="D1937">
        <v>3</v>
      </c>
      <c r="E1937">
        <v>2</v>
      </c>
      <c r="F1937">
        <v>32.150148302062036</v>
      </c>
    </row>
    <row r="1938" spans="1:6" x14ac:dyDescent="0.2">
      <c r="A1938" t="s">
        <v>143</v>
      </c>
      <c r="B1938" t="s">
        <v>27</v>
      </c>
      <c r="C1938">
        <v>2006</v>
      </c>
      <c r="D1938">
        <v>3</v>
      </c>
      <c r="E1938">
        <v>3</v>
      </c>
      <c r="F1938">
        <v>33.926634626490156</v>
      </c>
    </row>
    <row r="1939" spans="1:6" x14ac:dyDescent="0.2">
      <c r="A1939" t="s">
        <v>143</v>
      </c>
      <c r="B1939" t="s">
        <v>27</v>
      </c>
      <c r="C1939">
        <v>2006</v>
      </c>
      <c r="D1939">
        <v>3</v>
      </c>
      <c r="E1939">
        <v>4</v>
      </c>
      <c r="F1939">
        <v>41.455533218933702</v>
      </c>
    </row>
    <row r="1940" spans="1:6" x14ac:dyDescent="0.2">
      <c r="A1940" t="s">
        <v>143</v>
      </c>
      <c r="B1940" t="s">
        <v>27</v>
      </c>
      <c r="C1940">
        <v>2006</v>
      </c>
      <c r="D1940">
        <v>3</v>
      </c>
      <c r="E1940">
        <v>5</v>
      </c>
      <c r="F1940">
        <v>22.055692733690396</v>
      </c>
    </row>
    <row r="1941" spans="1:6" x14ac:dyDescent="0.2">
      <c r="A1941" t="s">
        <v>143</v>
      </c>
      <c r="B1941" t="s">
        <v>27</v>
      </c>
      <c r="C1941">
        <v>2006</v>
      </c>
      <c r="D1941">
        <v>3</v>
      </c>
      <c r="E1941">
        <v>6</v>
      </c>
      <c r="F1941">
        <v>49.444576680623115</v>
      </c>
    </row>
    <row r="1942" spans="1:6" x14ac:dyDescent="0.2">
      <c r="A1942" t="s">
        <v>143</v>
      </c>
      <c r="B1942" t="s">
        <v>27</v>
      </c>
      <c r="C1942">
        <v>2006</v>
      </c>
      <c r="D1942">
        <v>3</v>
      </c>
      <c r="E1942">
        <v>7</v>
      </c>
      <c r="F1942">
        <v>41.369294478124552</v>
      </c>
    </row>
    <row r="1943" spans="1:6" x14ac:dyDescent="0.2">
      <c r="A1943" t="s">
        <v>143</v>
      </c>
      <c r="B1943" t="s">
        <v>27</v>
      </c>
      <c r="C1943">
        <v>2006</v>
      </c>
      <c r="D1943">
        <v>3</v>
      </c>
      <c r="E1943">
        <v>8</v>
      </c>
      <c r="F1943">
        <v>56.13450275057928</v>
      </c>
    </row>
    <row r="1944" spans="1:6" x14ac:dyDescent="0.2">
      <c r="A1944" t="s">
        <v>143</v>
      </c>
      <c r="B1944" t="s">
        <v>27</v>
      </c>
      <c r="C1944">
        <v>2006</v>
      </c>
      <c r="D1944">
        <v>3</v>
      </c>
      <c r="E1944">
        <v>9</v>
      </c>
      <c r="F1944">
        <v>31.36769522009147</v>
      </c>
    </row>
    <row r="1945" spans="1:6" x14ac:dyDescent="0.2">
      <c r="A1945" t="s">
        <v>143</v>
      </c>
      <c r="B1945" t="s">
        <v>27</v>
      </c>
      <c r="C1945">
        <v>2006</v>
      </c>
      <c r="D1945">
        <v>3</v>
      </c>
      <c r="E1945">
        <v>10</v>
      </c>
      <c r="F1945">
        <v>44.773855397545731</v>
      </c>
    </row>
    <row r="1946" spans="1:6" x14ac:dyDescent="0.2">
      <c r="A1946" t="s">
        <v>143</v>
      </c>
      <c r="B1946" t="s">
        <v>27</v>
      </c>
      <c r="C1946">
        <v>2006</v>
      </c>
      <c r="D1946">
        <v>3</v>
      </c>
      <c r="E1946">
        <v>11</v>
      </c>
      <c r="F1946">
        <v>31.779235141097562</v>
      </c>
    </row>
    <row r="1947" spans="1:6" x14ac:dyDescent="0.2">
      <c r="A1947" t="s">
        <v>143</v>
      </c>
      <c r="B1947" t="s">
        <v>27</v>
      </c>
      <c r="C1947">
        <v>2006</v>
      </c>
      <c r="D1947">
        <v>3</v>
      </c>
      <c r="E1947">
        <v>12</v>
      </c>
      <c r="F1947">
        <v>24.900520941463416</v>
      </c>
    </row>
    <row r="1948" spans="1:6" x14ac:dyDescent="0.2">
      <c r="A1948" t="s">
        <v>143</v>
      </c>
      <c r="B1948" t="s">
        <v>27</v>
      </c>
      <c r="C1948">
        <v>2006</v>
      </c>
      <c r="D1948">
        <v>3</v>
      </c>
      <c r="E1948">
        <v>13</v>
      </c>
      <c r="F1948">
        <v>16.016811538414633</v>
      </c>
    </row>
    <row r="1949" spans="1:6" x14ac:dyDescent="0.2">
      <c r="A1949" t="s">
        <v>143</v>
      </c>
      <c r="B1949" t="s">
        <v>27</v>
      </c>
      <c r="C1949">
        <v>2006</v>
      </c>
      <c r="D1949">
        <v>3</v>
      </c>
      <c r="E1949">
        <v>14</v>
      </c>
      <c r="F1949">
        <v>43.348214017256097</v>
      </c>
    </row>
    <row r="1950" spans="1:6" x14ac:dyDescent="0.2">
      <c r="A1950" t="s">
        <v>143</v>
      </c>
      <c r="B1950" t="s">
        <v>27</v>
      </c>
      <c r="C1950">
        <v>2006</v>
      </c>
      <c r="D1950">
        <v>4</v>
      </c>
      <c r="E1950">
        <v>1</v>
      </c>
      <c r="F1950">
        <v>46.658988624990869</v>
      </c>
    </row>
    <row r="1951" spans="1:6" x14ac:dyDescent="0.2">
      <c r="A1951" t="s">
        <v>143</v>
      </c>
      <c r="B1951" t="s">
        <v>27</v>
      </c>
      <c r="C1951">
        <v>2006</v>
      </c>
      <c r="D1951">
        <v>4</v>
      </c>
      <c r="E1951">
        <v>2</v>
      </c>
      <c r="F1951">
        <v>36.773857347743537</v>
      </c>
    </row>
    <row r="1952" spans="1:6" x14ac:dyDescent="0.2">
      <c r="A1952" t="s">
        <v>143</v>
      </c>
      <c r="B1952" t="s">
        <v>27</v>
      </c>
      <c r="C1952">
        <v>2006</v>
      </c>
      <c r="D1952">
        <v>4</v>
      </c>
      <c r="E1952">
        <v>3</v>
      </c>
      <c r="F1952">
        <v>44.548485527968452</v>
      </c>
    </row>
    <row r="1953" spans="1:6" x14ac:dyDescent="0.2">
      <c r="A1953" t="s">
        <v>143</v>
      </c>
      <c r="B1953" t="s">
        <v>27</v>
      </c>
      <c r="C1953">
        <v>2006</v>
      </c>
      <c r="D1953">
        <v>4</v>
      </c>
      <c r="E1953">
        <v>4</v>
      </c>
      <c r="F1953">
        <v>39.776713425901626</v>
      </c>
    </row>
    <row r="1954" spans="1:6" x14ac:dyDescent="0.2">
      <c r="A1954" t="s">
        <v>143</v>
      </c>
      <c r="B1954" t="s">
        <v>27</v>
      </c>
      <c r="C1954">
        <v>2006</v>
      </c>
      <c r="D1954">
        <v>4</v>
      </c>
      <c r="E1954">
        <v>5</v>
      </c>
      <c r="F1954">
        <v>33.257605057141809</v>
      </c>
    </row>
    <row r="1955" spans="1:6" x14ac:dyDescent="0.2">
      <c r="A1955" t="s">
        <v>143</v>
      </c>
      <c r="B1955" t="s">
        <v>27</v>
      </c>
      <c r="C1955">
        <v>2006</v>
      </c>
      <c r="D1955">
        <v>4</v>
      </c>
      <c r="E1955">
        <v>6</v>
      </c>
      <c r="F1955">
        <v>30.164752714179112</v>
      </c>
    </row>
    <row r="1956" spans="1:6" x14ac:dyDescent="0.2">
      <c r="A1956" t="s">
        <v>143</v>
      </c>
      <c r="B1956" t="s">
        <v>27</v>
      </c>
      <c r="C1956">
        <v>2006</v>
      </c>
      <c r="D1956">
        <v>4</v>
      </c>
      <c r="E1956">
        <v>7</v>
      </c>
      <c r="F1956">
        <v>41.672088705432117</v>
      </c>
    </row>
    <row r="1957" spans="1:6" x14ac:dyDescent="0.2">
      <c r="A1957" t="s">
        <v>143</v>
      </c>
      <c r="B1957" t="s">
        <v>27</v>
      </c>
      <c r="C1957">
        <v>2006</v>
      </c>
      <c r="D1957">
        <v>4</v>
      </c>
      <c r="E1957">
        <v>8</v>
      </c>
      <c r="F1957">
        <v>61.933121786585382</v>
      </c>
    </row>
    <row r="1958" spans="1:6" x14ac:dyDescent="0.2">
      <c r="A1958" t="s">
        <v>143</v>
      </c>
      <c r="B1958" t="s">
        <v>27</v>
      </c>
      <c r="C1958">
        <v>2006</v>
      </c>
      <c r="D1958">
        <v>4</v>
      </c>
      <c r="E1958">
        <v>9</v>
      </c>
      <c r="F1958">
        <v>62.709264374725628</v>
      </c>
    </row>
    <row r="1959" spans="1:6" x14ac:dyDescent="0.2">
      <c r="A1959" t="s">
        <v>143</v>
      </c>
      <c r="B1959" t="s">
        <v>27</v>
      </c>
      <c r="C1959">
        <v>2006</v>
      </c>
      <c r="D1959">
        <v>4</v>
      </c>
      <c r="E1959">
        <v>10</v>
      </c>
      <c r="F1959">
        <v>23.06291610512195</v>
      </c>
    </row>
    <row r="1960" spans="1:6" x14ac:dyDescent="0.2">
      <c r="A1960" t="s">
        <v>143</v>
      </c>
      <c r="B1960" t="s">
        <v>27</v>
      </c>
      <c r="C1960">
        <v>2006</v>
      </c>
      <c r="D1960">
        <v>4</v>
      </c>
      <c r="E1960">
        <v>11</v>
      </c>
      <c r="F1960">
        <v>56.251545427134154</v>
      </c>
    </row>
    <row r="1961" spans="1:6" x14ac:dyDescent="0.2">
      <c r="A1961" t="s">
        <v>143</v>
      </c>
      <c r="B1961" t="s">
        <v>27</v>
      </c>
      <c r="C1961">
        <v>2006</v>
      </c>
      <c r="D1961">
        <v>4</v>
      </c>
      <c r="E1961">
        <v>12</v>
      </c>
      <c r="F1961">
        <v>48.693724698185967</v>
      </c>
    </row>
    <row r="1962" spans="1:6" x14ac:dyDescent="0.2">
      <c r="A1962" t="s">
        <v>143</v>
      </c>
      <c r="B1962" t="s">
        <v>27</v>
      </c>
      <c r="C1962">
        <v>2006</v>
      </c>
      <c r="D1962">
        <v>4</v>
      </c>
      <c r="E1962">
        <v>13</v>
      </c>
      <c r="F1962">
        <v>25.047494661280489</v>
      </c>
    </row>
    <row r="1963" spans="1:6" x14ac:dyDescent="0.2">
      <c r="A1963" t="s">
        <v>143</v>
      </c>
      <c r="B1963" t="s">
        <v>27</v>
      </c>
      <c r="C1963">
        <v>2006</v>
      </c>
      <c r="D1963">
        <v>4</v>
      </c>
      <c r="E1963">
        <v>14</v>
      </c>
      <c r="F1963">
        <v>62.027027097682932</v>
      </c>
    </row>
    <row r="1964" spans="1:6" x14ac:dyDescent="0.2">
      <c r="A1964" t="s">
        <v>143</v>
      </c>
      <c r="B1964" t="s">
        <v>27</v>
      </c>
      <c r="C1964">
        <v>2007</v>
      </c>
      <c r="D1964">
        <v>1</v>
      </c>
      <c r="E1964">
        <v>1</v>
      </c>
      <c r="F1964" s="9">
        <v>36.944938333333333</v>
      </c>
    </row>
    <row r="1965" spans="1:6" x14ac:dyDescent="0.2">
      <c r="A1965" t="s">
        <v>143</v>
      </c>
      <c r="B1965" t="s">
        <v>27</v>
      </c>
      <c r="C1965">
        <v>2007</v>
      </c>
      <c r="D1965">
        <v>1</v>
      </c>
      <c r="E1965">
        <v>2</v>
      </c>
      <c r="F1965" s="9">
        <v>29.284114999999996</v>
      </c>
    </row>
    <row r="1966" spans="1:6" x14ac:dyDescent="0.2">
      <c r="A1966" t="s">
        <v>143</v>
      </c>
      <c r="B1966" t="s">
        <v>27</v>
      </c>
      <c r="C1966">
        <v>2007</v>
      </c>
      <c r="D1966">
        <v>1</v>
      </c>
      <c r="E1966">
        <v>3</v>
      </c>
      <c r="F1966" s="9">
        <v>56.714804999999998</v>
      </c>
    </row>
    <row r="1967" spans="1:6" x14ac:dyDescent="0.2">
      <c r="A1967" t="s">
        <v>143</v>
      </c>
      <c r="B1967" t="s">
        <v>27</v>
      </c>
      <c r="C1967">
        <v>2007</v>
      </c>
      <c r="D1967">
        <v>1</v>
      </c>
      <c r="E1967">
        <v>4</v>
      </c>
      <c r="F1967" s="9">
        <v>51.765070000000009</v>
      </c>
    </row>
    <row r="1968" spans="1:6" x14ac:dyDescent="0.2">
      <c r="A1968" t="s">
        <v>143</v>
      </c>
      <c r="B1968" t="s">
        <v>27</v>
      </c>
      <c r="C1968">
        <v>2007</v>
      </c>
      <c r="D1968">
        <v>1</v>
      </c>
      <c r="E1968">
        <v>5</v>
      </c>
      <c r="F1968" s="9">
        <v>38.660264999999995</v>
      </c>
    </row>
    <row r="1969" spans="1:6" x14ac:dyDescent="0.2">
      <c r="A1969" t="s">
        <v>143</v>
      </c>
      <c r="B1969" t="s">
        <v>27</v>
      </c>
      <c r="C1969">
        <v>2007</v>
      </c>
      <c r="D1969">
        <v>1</v>
      </c>
      <c r="E1969">
        <v>6</v>
      </c>
      <c r="F1969" s="9">
        <v>42.352578333333341</v>
      </c>
    </row>
    <row r="1970" spans="1:6" x14ac:dyDescent="0.2">
      <c r="A1970" t="s">
        <v>143</v>
      </c>
      <c r="B1970" t="s">
        <v>27</v>
      </c>
      <c r="C1970">
        <v>2007</v>
      </c>
      <c r="D1970">
        <v>1</v>
      </c>
      <c r="E1970">
        <v>7</v>
      </c>
      <c r="F1970" s="9">
        <v>50.311403333333331</v>
      </c>
    </row>
    <row r="1971" spans="1:6" x14ac:dyDescent="0.2">
      <c r="A1971" t="s">
        <v>143</v>
      </c>
      <c r="B1971" t="s">
        <v>27</v>
      </c>
      <c r="C1971">
        <v>2007</v>
      </c>
      <c r="D1971">
        <v>1</v>
      </c>
      <c r="E1971">
        <v>8</v>
      </c>
      <c r="F1971" t="s">
        <v>17</v>
      </c>
    </row>
    <row r="1972" spans="1:6" x14ac:dyDescent="0.2">
      <c r="A1972" t="s">
        <v>143</v>
      </c>
      <c r="B1972" t="s">
        <v>27</v>
      </c>
      <c r="C1972">
        <v>2007</v>
      </c>
      <c r="D1972">
        <v>1</v>
      </c>
      <c r="E1972">
        <v>9</v>
      </c>
      <c r="F1972" t="s">
        <v>17</v>
      </c>
    </row>
    <row r="1973" spans="1:6" x14ac:dyDescent="0.2">
      <c r="A1973" t="s">
        <v>143</v>
      </c>
      <c r="B1973" t="s">
        <v>27</v>
      </c>
      <c r="C1973">
        <v>2007</v>
      </c>
      <c r="D1973">
        <v>1</v>
      </c>
      <c r="E1973">
        <v>10</v>
      </c>
      <c r="F1973" t="s">
        <v>17</v>
      </c>
    </row>
    <row r="1974" spans="1:6" x14ac:dyDescent="0.2">
      <c r="A1974" t="s">
        <v>143</v>
      </c>
      <c r="B1974" t="s">
        <v>27</v>
      </c>
      <c r="C1974">
        <v>2007</v>
      </c>
      <c r="D1974">
        <v>1</v>
      </c>
      <c r="E1974">
        <v>11</v>
      </c>
      <c r="F1974" t="s">
        <v>17</v>
      </c>
    </row>
    <row r="1975" spans="1:6" x14ac:dyDescent="0.2">
      <c r="A1975" t="s">
        <v>143</v>
      </c>
      <c r="B1975" t="s">
        <v>27</v>
      </c>
      <c r="C1975">
        <v>2007</v>
      </c>
      <c r="D1975">
        <v>1</v>
      </c>
      <c r="E1975">
        <v>12</v>
      </c>
      <c r="F1975" t="s">
        <v>17</v>
      </c>
    </row>
    <row r="1976" spans="1:6" x14ac:dyDescent="0.2">
      <c r="A1976" t="s">
        <v>143</v>
      </c>
      <c r="B1976" t="s">
        <v>27</v>
      </c>
      <c r="C1976">
        <v>2007</v>
      </c>
      <c r="D1976">
        <v>1</v>
      </c>
      <c r="E1976">
        <v>13</v>
      </c>
      <c r="F1976" t="s">
        <v>17</v>
      </c>
    </row>
    <row r="1977" spans="1:6" x14ac:dyDescent="0.2">
      <c r="A1977" t="s">
        <v>143</v>
      </c>
      <c r="B1977" t="s">
        <v>27</v>
      </c>
      <c r="C1977">
        <v>2007</v>
      </c>
      <c r="D1977">
        <v>1</v>
      </c>
      <c r="E1977">
        <v>14</v>
      </c>
      <c r="F1977" t="s">
        <v>17</v>
      </c>
    </row>
    <row r="1978" spans="1:6" x14ac:dyDescent="0.2">
      <c r="A1978" t="s">
        <v>143</v>
      </c>
      <c r="B1978" t="s">
        <v>27</v>
      </c>
      <c r="C1978">
        <v>2007</v>
      </c>
      <c r="D1978">
        <v>2</v>
      </c>
      <c r="E1978">
        <v>1</v>
      </c>
      <c r="F1978" s="9">
        <v>30.556073333333337</v>
      </c>
    </row>
    <row r="1979" spans="1:6" x14ac:dyDescent="0.2">
      <c r="A1979" t="s">
        <v>143</v>
      </c>
      <c r="B1979" t="s">
        <v>27</v>
      </c>
      <c r="C1979">
        <v>2007</v>
      </c>
      <c r="D1979">
        <v>2</v>
      </c>
      <c r="E1979">
        <v>2</v>
      </c>
      <c r="F1979" s="9">
        <v>45.906793333333333</v>
      </c>
    </row>
    <row r="1980" spans="1:6" x14ac:dyDescent="0.2">
      <c r="A1980" t="s">
        <v>143</v>
      </c>
      <c r="B1980" t="s">
        <v>27</v>
      </c>
      <c r="C1980">
        <v>2007</v>
      </c>
      <c r="D1980">
        <v>2</v>
      </c>
      <c r="E1980">
        <v>3</v>
      </c>
      <c r="F1980" s="9">
        <v>43.34834</v>
      </c>
    </row>
    <row r="1981" spans="1:6" x14ac:dyDescent="0.2">
      <c r="A1981" t="s">
        <v>143</v>
      </c>
      <c r="B1981" t="s">
        <v>27</v>
      </c>
      <c r="C1981">
        <v>2007</v>
      </c>
      <c r="D1981">
        <v>2</v>
      </c>
      <c r="E1981">
        <v>4</v>
      </c>
      <c r="F1981" s="9">
        <v>56.031581666666661</v>
      </c>
    </row>
    <row r="1982" spans="1:6" x14ac:dyDescent="0.2">
      <c r="A1982" t="s">
        <v>143</v>
      </c>
      <c r="B1982" t="s">
        <v>27</v>
      </c>
      <c r="C1982">
        <v>2007</v>
      </c>
      <c r="D1982">
        <v>2</v>
      </c>
      <c r="E1982">
        <v>5</v>
      </c>
      <c r="F1982" s="9">
        <v>62.253275000000009</v>
      </c>
    </row>
    <row r="1983" spans="1:6" x14ac:dyDescent="0.2">
      <c r="A1983" t="s">
        <v>143</v>
      </c>
      <c r="B1983" t="s">
        <v>27</v>
      </c>
      <c r="C1983">
        <v>2007</v>
      </c>
      <c r="D1983">
        <v>2</v>
      </c>
      <c r="E1983">
        <v>6</v>
      </c>
      <c r="F1983" t="s">
        <v>17</v>
      </c>
    </row>
    <row r="1984" spans="1:6" x14ac:dyDescent="0.2">
      <c r="A1984" t="s">
        <v>143</v>
      </c>
      <c r="B1984" t="s">
        <v>27</v>
      </c>
      <c r="C1984">
        <v>2007</v>
      </c>
      <c r="D1984">
        <v>2</v>
      </c>
      <c r="E1984">
        <v>7</v>
      </c>
      <c r="F1984" t="s">
        <v>17</v>
      </c>
    </row>
    <row r="1985" spans="1:6" x14ac:dyDescent="0.2">
      <c r="A1985" t="s">
        <v>143</v>
      </c>
      <c r="B1985" t="s">
        <v>27</v>
      </c>
      <c r="C1985">
        <v>2007</v>
      </c>
      <c r="D1985">
        <v>2</v>
      </c>
      <c r="E1985">
        <v>8</v>
      </c>
      <c r="F1985" t="s">
        <v>17</v>
      </c>
    </row>
    <row r="1986" spans="1:6" x14ac:dyDescent="0.2">
      <c r="A1986" t="s">
        <v>143</v>
      </c>
      <c r="B1986" t="s">
        <v>27</v>
      </c>
      <c r="C1986">
        <v>2007</v>
      </c>
      <c r="D1986">
        <v>2</v>
      </c>
      <c r="E1986">
        <v>9</v>
      </c>
      <c r="F1986" t="s">
        <v>17</v>
      </c>
    </row>
    <row r="1987" spans="1:6" x14ac:dyDescent="0.2">
      <c r="A1987" t="s">
        <v>143</v>
      </c>
      <c r="B1987" t="s">
        <v>27</v>
      </c>
      <c r="C1987">
        <v>2007</v>
      </c>
      <c r="D1987">
        <v>2</v>
      </c>
      <c r="E1987">
        <v>10</v>
      </c>
      <c r="F1987" t="s">
        <v>17</v>
      </c>
    </row>
    <row r="1988" spans="1:6" x14ac:dyDescent="0.2">
      <c r="A1988" t="s">
        <v>143</v>
      </c>
      <c r="B1988" t="s">
        <v>27</v>
      </c>
      <c r="C1988">
        <v>2007</v>
      </c>
      <c r="D1988">
        <v>2</v>
      </c>
      <c r="E1988">
        <v>11</v>
      </c>
      <c r="F1988" t="s">
        <v>17</v>
      </c>
    </row>
    <row r="1989" spans="1:6" x14ac:dyDescent="0.2">
      <c r="A1989" t="s">
        <v>143</v>
      </c>
      <c r="B1989" t="s">
        <v>27</v>
      </c>
      <c r="C1989">
        <v>2007</v>
      </c>
      <c r="D1989">
        <v>2</v>
      </c>
      <c r="E1989">
        <v>12</v>
      </c>
      <c r="F1989" t="s">
        <v>17</v>
      </c>
    </row>
    <row r="1990" spans="1:6" x14ac:dyDescent="0.2">
      <c r="A1990" t="s">
        <v>143</v>
      </c>
      <c r="B1990" t="s">
        <v>27</v>
      </c>
      <c r="C1990">
        <v>2007</v>
      </c>
      <c r="D1990">
        <v>2</v>
      </c>
      <c r="E1990">
        <v>13</v>
      </c>
      <c r="F1990" t="s">
        <v>17</v>
      </c>
    </row>
    <row r="1991" spans="1:6" x14ac:dyDescent="0.2">
      <c r="A1991" t="s">
        <v>143</v>
      </c>
      <c r="B1991" t="s">
        <v>27</v>
      </c>
      <c r="C1991">
        <v>2007</v>
      </c>
      <c r="D1991">
        <v>2</v>
      </c>
      <c r="E1991">
        <v>14</v>
      </c>
      <c r="F1991" t="s">
        <v>17</v>
      </c>
    </row>
    <row r="1992" spans="1:6" x14ac:dyDescent="0.2">
      <c r="A1992" t="s">
        <v>143</v>
      </c>
      <c r="B1992" t="s">
        <v>27</v>
      </c>
      <c r="C1992">
        <v>2007</v>
      </c>
      <c r="D1992">
        <v>3</v>
      </c>
      <c r="E1992">
        <v>1</v>
      </c>
      <c r="F1992" s="9">
        <v>45.114545000000014</v>
      </c>
    </row>
    <row r="1993" spans="1:6" x14ac:dyDescent="0.2">
      <c r="A1993" t="s">
        <v>143</v>
      </c>
      <c r="B1993" t="s">
        <v>27</v>
      </c>
      <c r="C1993">
        <v>2007</v>
      </c>
      <c r="D1993">
        <v>3</v>
      </c>
      <c r="E1993">
        <v>2</v>
      </c>
      <c r="F1993" s="9">
        <v>39.030949999999997</v>
      </c>
    </row>
    <row r="1994" spans="1:6" x14ac:dyDescent="0.2">
      <c r="A1994" t="s">
        <v>143</v>
      </c>
      <c r="B1994" t="s">
        <v>27</v>
      </c>
      <c r="C1994">
        <v>2007</v>
      </c>
      <c r="D1994">
        <v>3</v>
      </c>
      <c r="E1994">
        <v>3</v>
      </c>
      <c r="F1994" s="9">
        <v>41.712965000000011</v>
      </c>
    </row>
    <row r="1995" spans="1:6" x14ac:dyDescent="0.2">
      <c r="A1995" t="s">
        <v>143</v>
      </c>
      <c r="B1995" t="s">
        <v>27</v>
      </c>
      <c r="C1995">
        <v>2007</v>
      </c>
      <c r="D1995">
        <v>3</v>
      </c>
      <c r="E1995">
        <v>4</v>
      </c>
      <c r="F1995" s="9">
        <v>46.51733333333334</v>
      </c>
    </row>
    <row r="1996" spans="1:6" x14ac:dyDescent="0.2">
      <c r="A1996" t="s">
        <v>143</v>
      </c>
      <c r="B1996" t="s">
        <v>27</v>
      </c>
      <c r="C1996">
        <v>2007</v>
      </c>
      <c r="D1996">
        <v>3</v>
      </c>
      <c r="E1996">
        <v>5</v>
      </c>
      <c r="F1996" s="9">
        <v>38.871046666666658</v>
      </c>
    </row>
    <row r="1997" spans="1:6" x14ac:dyDescent="0.2">
      <c r="A1997" t="s">
        <v>143</v>
      </c>
      <c r="B1997" t="s">
        <v>27</v>
      </c>
      <c r="C1997">
        <v>2007</v>
      </c>
      <c r="D1997">
        <v>3</v>
      </c>
      <c r="E1997">
        <v>6</v>
      </c>
      <c r="F1997" t="s">
        <v>17</v>
      </c>
    </row>
    <row r="1998" spans="1:6" x14ac:dyDescent="0.2">
      <c r="A1998" t="s">
        <v>143</v>
      </c>
      <c r="B1998" t="s">
        <v>27</v>
      </c>
      <c r="C1998">
        <v>2007</v>
      </c>
      <c r="D1998">
        <v>3</v>
      </c>
      <c r="E1998">
        <v>7</v>
      </c>
      <c r="F1998" t="s">
        <v>17</v>
      </c>
    </row>
    <row r="1999" spans="1:6" x14ac:dyDescent="0.2">
      <c r="A1999" t="s">
        <v>143</v>
      </c>
      <c r="B1999" t="s">
        <v>27</v>
      </c>
      <c r="C1999">
        <v>2007</v>
      </c>
      <c r="D1999">
        <v>3</v>
      </c>
      <c r="E1999">
        <v>8</v>
      </c>
      <c r="F1999" t="s">
        <v>17</v>
      </c>
    </row>
    <row r="2000" spans="1:6" x14ac:dyDescent="0.2">
      <c r="A2000" t="s">
        <v>143</v>
      </c>
      <c r="B2000" t="s">
        <v>27</v>
      </c>
      <c r="C2000">
        <v>2007</v>
      </c>
      <c r="D2000">
        <v>3</v>
      </c>
      <c r="E2000">
        <v>9</v>
      </c>
      <c r="F2000" t="s">
        <v>17</v>
      </c>
    </row>
    <row r="2001" spans="1:6" x14ac:dyDescent="0.2">
      <c r="A2001" t="s">
        <v>143</v>
      </c>
      <c r="B2001" t="s">
        <v>27</v>
      </c>
      <c r="C2001">
        <v>2007</v>
      </c>
      <c r="D2001">
        <v>3</v>
      </c>
      <c r="E2001">
        <v>10</v>
      </c>
      <c r="F2001" t="s">
        <v>17</v>
      </c>
    </row>
    <row r="2002" spans="1:6" x14ac:dyDescent="0.2">
      <c r="A2002" t="s">
        <v>143</v>
      </c>
      <c r="B2002" t="s">
        <v>27</v>
      </c>
      <c r="C2002">
        <v>2007</v>
      </c>
      <c r="D2002">
        <v>3</v>
      </c>
      <c r="E2002">
        <v>11</v>
      </c>
      <c r="F2002" t="s">
        <v>17</v>
      </c>
    </row>
    <row r="2003" spans="1:6" x14ac:dyDescent="0.2">
      <c r="A2003" t="s">
        <v>143</v>
      </c>
      <c r="B2003" t="s">
        <v>27</v>
      </c>
      <c r="C2003">
        <v>2007</v>
      </c>
      <c r="D2003">
        <v>3</v>
      </c>
      <c r="E2003">
        <v>12</v>
      </c>
      <c r="F2003" t="s">
        <v>17</v>
      </c>
    </row>
    <row r="2004" spans="1:6" x14ac:dyDescent="0.2">
      <c r="A2004" t="s">
        <v>143</v>
      </c>
      <c r="B2004" t="s">
        <v>27</v>
      </c>
      <c r="C2004">
        <v>2007</v>
      </c>
      <c r="D2004">
        <v>3</v>
      </c>
      <c r="E2004">
        <v>13</v>
      </c>
      <c r="F2004" t="s">
        <v>17</v>
      </c>
    </row>
    <row r="2005" spans="1:6" x14ac:dyDescent="0.2">
      <c r="A2005" t="s">
        <v>143</v>
      </c>
      <c r="B2005" t="s">
        <v>27</v>
      </c>
      <c r="C2005">
        <v>2007</v>
      </c>
      <c r="D2005">
        <v>3</v>
      </c>
      <c r="E2005">
        <v>14</v>
      </c>
      <c r="F2005" t="s">
        <v>17</v>
      </c>
    </row>
    <row r="2006" spans="1:6" x14ac:dyDescent="0.2">
      <c r="A2006" t="s">
        <v>143</v>
      </c>
      <c r="B2006" t="s">
        <v>27</v>
      </c>
      <c r="C2006">
        <v>2007</v>
      </c>
      <c r="D2006">
        <v>4</v>
      </c>
      <c r="E2006">
        <v>1</v>
      </c>
      <c r="F2006" s="9">
        <v>33.957653333333333</v>
      </c>
    </row>
    <row r="2007" spans="1:6" x14ac:dyDescent="0.2">
      <c r="A2007" t="s">
        <v>143</v>
      </c>
      <c r="B2007" t="s">
        <v>27</v>
      </c>
      <c r="C2007">
        <v>2007</v>
      </c>
      <c r="D2007">
        <v>4</v>
      </c>
      <c r="E2007">
        <v>2</v>
      </c>
      <c r="F2007" s="9">
        <v>40.695398333333337</v>
      </c>
    </row>
    <row r="2008" spans="1:6" x14ac:dyDescent="0.2">
      <c r="A2008" t="s">
        <v>143</v>
      </c>
      <c r="B2008" t="s">
        <v>27</v>
      </c>
      <c r="C2008">
        <v>2007</v>
      </c>
      <c r="D2008">
        <v>4</v>
      </c>
      <c r="E2008">
        <v>3</v>
      </c>
      <c r="F2008" s="9">
        <v>47.280508333333337</v>
      </c>
    </row>
    <row r="2009" spans="1:6" x14ac:dyDescent="0.2">
      <c r="A2009" t="s">
        <v>143</v>
      </c>
      <c r="B2009" t="s">
        <v>27</v>
      </c>
      <c r="C2009">
        <v>2007</v>
      </c>
      <c r="D2009">
        <v>4</v>
      </c>
      <c r="E2009">
        <v>4</v>
      </c>
      <c r="F2009" s="9">
        <v>52.608196666666664</v>
      </c>
    </row>
    <row r="2010" spans="1:6" x14ac:dyDescent="0.2">
      <c r="A2010" t="s">
        <v>143</v>
      </c>
      <c r="B2010" t="s">
        <v>27</v>
      </c>
      <c r="C2010">
        <v>2007</v>
      </c>
      <c r="D2010">
        <v>4</v>
      </c>
      <c r="E2010">
        <v>5</v>
      </c>
      <c r="F2010" s="9">
        <v>46.386503333333344</v>
      </c>
    </row>
    <row r="2011" spans="1:6" x14ac:dyDescent="0.2">
      <c r="A2011" t="s">
        <v>143</v>
      </c>
      <c r="B2011" t="s">
        <v>27</v>
      </c>
      <c r="C2011">
        <v>2007</v>
      </c>
      <c r="D2011">
        <v>4</v>
      </c>
      <c r="E2011">
        <v>6</v>
      </c>
      <c r="F2011" t="s">
        <v>17</v>
      </c>
    </row>
    <row r="2012" spans="1:6" x14ac:dyDescent="0.2">
      <c r="A2012" t="s">
        <v>143</v>
      </c>
      <c r="B2012" t="s">
        <v>27</v>
      </c>
      <c r="C2012">
        <v>2007</v>
      </c>
      <c r="D2012">
        <v>4</v>
      </c>
      <c r="E2012">
        <v>7</v>
      </c>
      <c r="F2012" t="s">
        <v>17</v>
      </c>
    </row>
    <row r="2013" spans="1:6" x14ac:dyDescent="0.2">
      <c r="A2013" t="s">
        <v>143</v>
      </c>
      <c r="B2013" t="s">
        <v>27</v>
      </c>
      <c r="C2013">
        <v>2007</v>
      </c>
      <c r="D2013">
        <v>4</v>
      </c>
      <c r="E2013">
        <v>8</v>
      </c>
      <c r="F2013" t="s">
        <v>17</v>
      </c>
    </row>
    <row r="2014" spans="1:6" x14ac:dyDescent="0.2">
      <c r="A2014" t="s">
        <v>143</v>
      </c>
      <c r="B2014" t="s">
        <v>27</v>
      </c>
      <c r="C2014">
        <v>2007</v>
      </c>
      <c r="D2014">
        <v>4</v>
      </c>
      <c r="E2014">
        <v>9</v>
      </c>
      <c r="F2014" t="s">
        <v>17</v>
      </c>
    </row>
    <row r="2015" spans="1:6" x14ac:dyDescent="0.2">
      <c r="A2015" t="s">
        <v>143</v>
      </c>
      <c r="B2015" t="s">
        <v>27</v>
      </c>
      <c r="C2015">
        <v>2007</v>
      </c>
      <c r="D2015">
        <v>4</v>
      </c>
      <c r="E2015">
        <v>10</v>
      </c>
      <c r="F2015" t="s">
        <v>17</v>
      </c>
    </row>
    <row r="2016" spans="1:6" x14ac:dyDescent="0.2">
      <c r="A2016" t="s">
        <v>143</v>
      </c>
      <c r="B2016" t="s">
        <v>27</v>
      </c>
      <c r="C2016">
        <v>2007</v>
      </c>
      <c r="D2016">
        <v>4</v>
      </c>
      <c r="E2016">
        <v>11</v>
      </c>
      <c r="F2016" t="s">
        <v>17</v>
      </c>
    </row>
    <row r="2017" spans="1:6" x14ac:dyDescent="0.2">
      <c r="A2017" t="s">
        <v>143</v>
      </c>
      <c r="B2017" t="s">
        <v>27</v>
      </c>
      <c r="C2017">
        <v>2007</v>
      </c>
      <c r="D2017">
        <v>4</v>
      </c>
      <c r="E2017">
        <v>12</v>
      </c>
      <c r="F2017" t="s">
        <v>17</v>
      </c>
    </row>
    <row r="2018" spans="1:6" x14ac:dyDescent="0.2">
      <c r="A2018" t="s">
        <v>143</v>
      </c>
      <c r="B2018" t="s">
        <v>27</v>
      </c>
      <c r="C2018">
        <v>2007</v>
      </c>
      <c r="D2018">
        <v>4</v>
      </c>
      <c r="E2018">
        <v>13</v>
      </c>
      <c r="F2018" t="s">
        <v>17</v>
      </c>
    </row>
    <row r="2019" spans="1:6" x14ac:dyDescent="0.2">
      <c r="A2019" t="s">
        <v>143</v>
      </c>
      <c r="B2019" t="s">
        <v>27</v>
      </c>
      <c r="C2019">
        <v>2007</v>
      </c>
      <c r="D2019">
        <v>4</v>
      </c>
      <c r="E2019">
        <v>14</v>
      </c>
      <c r="F2019" t="s">
        <v>17</v>
      </c>
    </row>
    <row r="2020" spans="1:6" x14ac:dyDescent="0.2">
      <c r="A2020" t="s">
        <v>143</v>
      </c>
      <c r="B2020" t="s">
        <v>27</v>
      </c>
      <c r="C2020">
        <v>2008</v>
      </c>
      <c r="D2020">
        <v>1</v>
      </c>
      <c r="E2020">
        <v>1</v>
      </c>
      <c r="F2020">
        <v>39.478870270124993</v>
      </c>
    </row>
    <row r="2021" spans="1:6" x14ac:dyDescent="0.2">
      <c r="A2021" t="s">
        <v>143</v>
      </c>
      <c r="B2021" t="s">
        <v>27</v>
      </c>
      <c r="C2021">
        <v>2008</v>
      </c>
      <c r="D2021">
        <v>1</v>
      </c>
      <c r="E2021">
        <v>2</v>
      </c>
      <c r="F2021">
        <v>32.362660605000002</v>
      </c>
    </row>
    <row r="2022" spans="1:6" x14ac:dyDescent="0.2">
      <c r="A2022" t="s">
        <v>143</v>
      </c>
      <c r="B2022" t="s">
        <v>27</v>
      </c>
      <c r="C2022">
        <v>2008</v>
      </c>
      <c r="D2022">
        <v>1</v>
      </c>
      <c r="E2022">
        <v>3</v>
      </c>
      <c r="F2022">
        <v>54.159691634812496</v>
      </c>
    </row>
    <row r="2023" spans="1:6" x14ac:dyDescent="0.2">
      <c r="A2023" t="s">
        <v>143</v>
      </c>
      <c r="B2023" t="s">
        <v>27</v>
      </c>
      <c r="C2023">
        <v>2008</v>
      </c>
      <c r="D2023">
        <v>1</v>
      </c>
      <c r="E2023">
        <v>4</v>
      </c>
      <c r="F2023">
        <v>60.857683132950001</v>
      </c>
    </row>
    <row r="2024" spans="1:6" x14ac:dyDescent="0.2">
      <c r="A2024" t="s">
        <v>143</v>
      </c>
      <c r="B2024" t="s">
        <v>27</v>
      </c>
      <c r="C2024">
        <v>2008</v>
      </c>
      <c r="D2024">
        <v>1</v>
      </c>
      <c r="E2024">
        <v>5</v>
      </c>
      <c r="F2024">
        <v>77.020953836062517</v>
      </c>
    </row>
    <row r="2025" spans="1:6" x14ac:dyDescent="0.2">
      <c r="A2025" t="s">
        <v>143</v>
      </c>
      <c r="B2025" t="s">
        <v>27</v>
      </c>
      <c r="C2025">
        <v>2008</v>
      </c>
      <c r="D2025">
        <v>1</v>
      </c>
      <c r="E2025">
        <v>6</v>
      </c>
      <c r="F2025">
        <v>88.462471529024995</v>
      </c>
    </row>
    <row r="2026" spans="1:6" x14ac:dyDescent="0.2">
      <c r="A2026" t="s">
        <v>143</v>
      </c>
      <c r="B2026" t="s">
        <v>27</v>
      </c>
      <c r="C2026">
        <v>2008</v>
      </c>
      <c r="D2026">
        <v>1</v>
      </c>
      <c r="E2026">
        <v>7</v>
      </c>
      <c r="F2026">
        <v>87.948338865749989</v>
      </c>
    </row>
    <row r="2027" spans="1:6" x14ac:dyDescent="0.2">
      <c r="A2027" t="s">
        <v>143</v>
      </c>
      <c r="B2027" t="s">
        <v>27</v>
      </c>
      <c r="C2027">
        <v>2008</v>
      </c>
      <c r="D2027">
        <v>1</v>
      </c>
      <c r="E2027">
        <v>8</v>
      </c>
      <c r="F2027">
        <v>69.261203441512478</v>
      </c>
    </row>
    <row r="2028" spans="1:6" x14ac:dyDescent="0.2">
      <c r="A2028" t="s">
        <v>143</v>
      </c>
      <c r="B2028" t="s">
        <v>27</v>
      </c>
      <c r="C2028">
        <v>2008</v>
      </c>
      <c r="D2028">
        <v>1</v>
      </c>
      <c r="E2028">
        <v>9</v>
      </c>
      <c r="F2028">
        <v>72.296397508500007</v>
      </c>
    </row>
    <row r="2029" spans="1:6" x14ac:dyDescent="0.2">
      <c r="A2029" t="s">
        <v>143</v>
      </c>
      <c r="B2029" t="s">
        <v>27</v>
      </c>
      <c r="C2029">
        <v>2008</v>
      </c>
      <c r="D2029">
        <v>1</v>
      </c>
      <c r="E2029">
        <v>10</v>
      </c>
      <c r="F2029">
        <v>76.902705928124988</v>
      </c>
    </row>
    <row r="2030" spans="1:6" x14ac:dyDescent="0.2">
      <c r="A2030" t="s">
        <v>143</v>
      </c>
      <c r="B2030" t="s">
        <v>27</v>
      </c>
      <c r="C2030">
        <v>2008</v>
      </c>
      <c r="D2030">
        <v>1</v>
      </c>
      <c r="E2030">
        <v>11</v>
      </c>
      <c r="F2030">
        <v>86.756698256250004</v>
      </c>
    </row>
    <row r="2031" spans="1:6" x14ac:dyDescent="0.2">
      <c r="A2031" t="s">
        <v>143</v>
      </c>
      <c r="B2031" t="s">
        <v>27</v>
      </c>
      <c r="C2031">
        <v>2008</v>
      </c>
      <c r="D2031">
        <v>1</v>
      </c>
      <c r="E2031">
        <v>12</v>
      </c>
      <c r="F2031">
        <v>86.559618409687516</v>
      </c>
    </row>
    <row r="2032" spans="1:6" x14ac:dyDescent="0.2">
      <c r="A2032" t="s">
        <v>143</v>
      </c>
      <c r="B2032" t="s">
        <v>27</v>
      </c>
      <c r="C2032">
        <v>2008</v>
      </c>
      <c r="D2032">
        <v>1</v>
      </c>
      <c r="E2032">
        <v>13</v>
      </c>
      <c r="F2032">
        <v>86.381139919593764</v>
      </c>
    </row>
    <row r="2033" spans="1:6" x14ac:dyDescent="0.2">
      <c r="A2033" t="s">
        <v>143</v>
      </c>
      <c r="B2033" t="s">
        <v>27</v>
      </c>
      <c r="C2033">
        <v>2008</v>
      </c>
      <c r="D2033">
        <v>1</v>
      </c>
      <c r="E2033">
        <v>14</v>
      </c>
      <c r="F2033">
        <v>75.759642818062503</v>
      </c>
    </row>
    <row r="2034" spans="1:6" x14ac:dyDescent="0.2">
      <c r="A2034" t="s">
        <v>143</v>
      </c>
      <c r="B2034" t="s">
        <v>27</v>
      </c>
      <c r="C2034">
        <v>2008</v>
      </c>
      <c r="D2034">
        <v>2</v>
      </c>
      <c r="E2034">
        <v>1</v>
      </c>
      <c r="F2034">
        <v>39.004438054725</v>
      </c>
    </row>
    <row r="2035" spans="1:6" x14ac:dyDescent="0.2">
      <c r="A2035" t="s">
        <v>143</v>
      </c>
      <c r="B2035" t="s">
        <v>27</v>
      </c>
      <c r="C2035">
        <v>2008</v>
      </c>
      <c r="D2035">
        <v>2</v>
      </c>
      <c r="E2035">
        <v>2</v>
      </c>
      <c r="F2035">
        <v>39.554476182375012</v>
      </c>
    </row>
    <row r="2036" spans="1:6" x14ac:dyDescent="0.2">
      <c r="A2036" t="s">
        <v>143</v>
      </c>
      <c r="B2036" t="s">
        <v>27</v>
      </c>
      <c r="C2036">
        <v>2008</v>
      </c>
      <c r="D2036">
        <v>2</v>
      </c>
      <c r="E2036">
        <v>3</v>
      </c>
      <c r="F2036">
        <v>54.514435358625001</v>
      </c>
    </row>
    <row r="2037" spans="1:6" x14ac:dyDescent="0.2">
      <c r="A2037" t="s">
        <v>143</v>
      </c>
      <c r="B2037" t="s">
        <v>27</v>
      </c>
      <c r="C2037">
        <v>2008</v>
      </c>
      <c r="D2037">
        <v>2</v>
      </c>
      <c r="E2037">
        <v>4</v>
      </c>
      <c r="F2037">
        <v>55.564156287956251</v>
      </c>
    </row>
    <row r="2038" spans="1:6" x14ac:dyDescent="0.2">
      <c r="A2038" t="s">
        <v>143</v>
      </c>
      <c r="B2038" t="s">
        <v>27</v>
      </c>
      <c r="C2038">
        <v>2008</v>
      </c>
      <c r="D2038">
        <v>2</v>
      </c>
      <c r="E2038">
        <v>5</v>
      </c>
      <c r="F2038">
        <v>79.480816268906239</v>
      </c>
    </row>
    <row r="2039" spans="1:6" x14ac:dyDescent="0.2">
      <c r="A2039" t="s">
        <v>143</v>
      </c>
      <c r="B2039" t="s">
        <v>27</v>
      </c>
      <c r="C2039">
        <v>2008</v>
      </c>
      <c r="D2039">
        <v>2</v>
      </c>
      <c r="E2039">
        <v>6</v>
      </c>
      <c r="F2039">
        <v>85.345448672549992</v>
      </c>
    </row>
    <row r="2040" spans="1:6" x14ac:dyDescent="0.2">
      <c r="A2040" t="s">
        <v>143</v>
      </c>
      <c r="B2040" t="s">
        <v>27</v>
      </c>
      <c r="C2040">
        <v>2008</v>
      </c>
      <c r="D2040">
        <v>2</v>
      </c>
      <c r="E2040">
        <v>7</v>
      </c>
      <c r="F2040">
        <v>87.840637412343739</v>
      </c>
    </row>
    <row r="2041" spans="1:6" x14ac:dyDescent="0.2">
      <c r="A2041" t="s">
        <v>143</v>
      </c>
      <c r="B2041" t="s">
        <v>27</v>
      </c>
      <c r="C2041">
        <v>2008</v>
      </c>
      <c r="D2041">
        <v>2</v>
      </c>
      <c r="E2041">
        <v>8</v>
      </c>
      <c r="F2041">
        <v>82.317577572450006</v>
      </c>
    </row>
    <row r="2042" spans="1:6" x14ac:dyDescent="0.2">
      <c r="A2042" t="s">
        <v>143</v>
      </c>
      <c r="B2042" t="s">
        <v>27</v>
      </c>
      <c r="C2042">
        <v>2008</v>
      </c>
      <c r="D2042">
        <v>2</v>
      </c>
      <c r="E2042">
        <v>9</v>
      </c>
      <c r="F2042">
        <v>78.846516015299997</v>
      </c>
    </row>
    <row r="2043" spans="1:6" x14ac:dyDescent="0.2">
      <c r="A2043" t="s">
        <v>143</v>
      </c>
      <c r="B2043" t="s">
        <v>27</v>
      </c>
      <c r="C2043">
        <v>2008</v>
      </c>
      <c r="D2043">
        <v>2</v>
      </c>
      <c r="E2043">
        <v>10</v>
      </c>
      <c r="F2043">
        <v>86.452052647949998</v>
      </c>
    </row>
    <row r="2044" spans="1:6" x14ac:dyDescent="0.2">
      <c r="A2044" t="s">
        <v>143</v>
      </c>
      <c r="B2044" t="s">
        <v>27</v>
      </c>
      <c r="C2044">
        <v>2008</v>
      </c>
      <c r="D2044">
        <v>2</v>
      </c>
      <c r="E2044">
        <v>11</v>
      </c>
      <c r="F2044">
        <v>86.255172882449997</v>
      </c>
    </row>
    <row r="2045" spans="1:6" x14ac:dyDescent="0.2">
      <c r="A2045" t="s">
        <v>143</v>
      </c>
      <c r="B2045" t="s">
        <v>27</v>
      </c>
      <c r="C2045">
        <v>2008</v>
      </c>
      <c r="D2045">
        <v>2</v>
      </c>
      <c r="E2045">
        <v>12</v>
      </c>
      <c r="F2045">
        <v>84.995142383249984</v>
      </c>
    </row>
    <row r="2046" spans="1:6" x14ac:dyDescent="0.2">
      <c r="A2046" t="s">
        <v>143</v>
      </c>
      <c r="B2046" t="s">
        <v>27</v>
      </c>
      <c r="C2046">
        <v>2008</v>
      </c>
      <c r="D2046">
        <v>2</v>
      </c>
      <c r="E2046">
        <v>13</v>
      </c>
      <c r="F2046">
        <v>90.271520098650001</v>
      </c>
    </row>
    <row r="2047" spans="1:6" x14ac:dyDescent="0.2">
      <c r="A2047" t="s">
        <v>143</v>
      </c>
      <c r="B2047" t="s">
        <v>27</v>
      </c>
      <c r="C2047">
        <v>2008</v>
      </c>
      <c r="D2047">
        <v>2</v>
      </c>
      <c r="E2047">
        <v>14</v>
      </c>
      <c r="F2047">
        <v>87.347937795937483</v>
      </c>
    </row>
    <row r="2048" spans="1:6" x14ac:dyDescent="0.2">
      <c r="A2048" t="s">
        <v>143</v>
      </c>
      <c r="B2048" t="s">
        <v>27</v>
      </c>
      <c r="C2048">
        <v>2008</v>
      </c>
      <c r="D2048">
        <v>3</v>
      </c>
      <c r="E2048">
        <v>1</v>
      </c>
      <c r="F2048">
        <v>35.035107705674996</v>
      </c>
    </row>
    <row r="2049" spans="1:6" x14ac:dyDescent="0.2">
      <c r="A2049" t="s">
        <v>143</v>
      </c>
      <c r="B2049" t="s">
        <v>27</v>
      </c>
      <c r="C2049">
        <v>2008</v>
      </c>
      <c r="D2049">
        <v>3</v>
      </c>
      <c r="E2049">
        <v>2</v>
      </c>
      <c r="F2049">
        <v>49.232695470750009</v>
      </c>
    </row>
    <row r="2050" spans="1:6" x14ac:dyDescent="0.2">
      <c r="A2050" t="s">
        <v>143</v>
      </c>
      <c r="B2050" t="s">
        <v>27</v>
      </c>
      <c r="C2050">
        <v>2008</v>
      </c>
      <c r="D2050">
        <v>3</v>
      </c>
      <c r="E2050">
        <v>3</v>
      </c>
      <c r="F2050">
        <v>62.629601022449997</v>
      </c>
    </row>
    <row r="2051" spans="1:6" x14ac:dyDescent="0.2">
      <c r="A2051" t="s">
        <v>143</v>
      </c>
      <c r="B2051" t="s">
        <v>27</v>
      </c>
      <c r="C2051">
        <v>2008</v>
      </c>
      <c r="D2051">
        <v>3</v>
      </c>
      <c r="E2051">
        <v>4</v>
      </c>
      <c r="F2051">
        <v>78.371685811237512</v>
      </c>
    </row>
    <row r="2052" spans="1:6" x14ac:dyDescent="0.2">
      <c r="A2052" t="s">
        <v>143</v>
      </c>
      <c r="B2052" t="s">
        <v>27</v>
      </c>
      <c r="C2052">
        <v>2008</v>
      </c>
      <c r="D2052">
        <v>3</v>
      </c>
      <c r="E2052">
        <v>5</v>
      </c>
      <c r="F2052">
        <v>82.755977371031264</v>
      </c>
    </row>
    <row r="2053" spans="1:6" x14ac:dyDescent="0.2">
      <c r="A2053" t="s">
        <v>143</v>
      </c>
      <c r="B2053" t="s">
        <v>27</v>
      </c>
      <c r="C2053">
        <v>2008</v>
      </c>
      <c r="D2053">
        <v>3</v>
      </c>
      <c r="E2053">
        <v>6</v>
      </c>
      <c r="F2053">
        <v>85.24778948028748</v>
      </c>
    </row>
    <row r="2054" spans="1:6" x14ac:dyDescent="0.2">
      <c r="A2054" t="s">
        <v>143</v>
      </c>
      <c r="B2054" t="s">
        <v>27</v>
      </c>
      <c r="C2054">
        <v>2008</v>
      </c>
      <c r="D2054">
        <v>3</v>
      </c>
      <c r="E2054">
        <v>7</v>
      </c>
      <c r="F2054">
        <v>90.822783442049996</v>
      </c>
    </row>
    <row r="2055" spans="1:6" x14ac:dyDescent="0.2">
      <c r="A2055" t="s">
        <v>143</v>
      </c>
      <c r="B2055" t="s">
        <v>27</v>
      </c>
      <c r="C2055">
        <v>2008</v>
      </c>
      <c r="D2055">
        <v>3</v>
      </c>
      <c r="E2055">
        <v>8</v>
      </c>
      <c r="F2055">
        <v>76.059647276250004</v>
      </c>
    </row>
    <row r="2056" spans="1:6" x14ac:dyDescent="0.2">
      <c r="A2056" t="s">
        <v>143</v>
      </c>
      <c r="B2056" t="s">
        <v>27</v>
      </c>
      <c r="C2056">
        <v>2008</v>
      </c>
      <c r="D2056">
        <v>3</v>
      </c>
      <c r="E2056">
        <v>9</v>
      </c>
      <c r="F2056">
        <v>38.044866739274994</v>
      </c>
    </row>
    <row r="2057" spans="1:6" x14ac:dyDescent="0.2">
      <c r="A2057" t="s">
        <v>143</v>
      </c>
      <c r="B2057" t="s">
        <v>27</v>
      </c>
      <c r="C2057">
        <v>2008</v>
      </c>
      <c r="D2057">
        <v>3</v>
      </c>
      <c r="E2057">
        <v>10</v>
      </c>
      <c r="F2057">
        <v>84.78589979062501</v>
      </c>
    </row>
    <row r="2058" spans="1:6" x14ac:dyDescent="0.2">
      <c r="A2058" t="s">
        <v>143</v>
      </c>
      <c r="B2058" t="s">
        <v>27</v>
      </c>
      <c r="C2058">
        <v>2008</v>
      </c>
      <c r="D2058">
        <v>3</v>
      </c>
      <c r="E2058">
        <v>11</v>
      </c>
      <c r="F2058">
        <v>87.31832361615001</v>
      </c>
    </row>
    <row r="2059" spans="1:6" x14ac:dyDescent="0.2">
      <c r="A2059" t="s">
        <v>143</v>
      </c>
      <c r="B2059" t="s">
        <v>27</v>
      </c>
      <c r="C2059">
        <v>2008</v>
      </c>
      <c r="D2059">
        <v>3</v>
      </c>
      <c r="E2059">
        <v>12</v>
      </c>
      <c r="F2059">
        <v>84.78589979062501</v>
      </c>
    </row>
    <row r="2060" spans="1:6" x14ac:dyDescent="0.2">
      <c r="A2060" t="s">
        <v>143</v>
      </c>
      <c r="B2060" t="s">
        <v>27</v>
      </c>
      <c r="C2060">
        <v>2008</v>
      </c>
      <c r="D2060">
        <v>3</v>
      </c>
      <c r="E2060">
        <v>13</v>
      </c>
      <c r="F2060">
        <v>88.096841212875006</v>
      </c>
    </row>
    <row r="2061" spans="1:6" x14ac:dyDescent="0.2">
      <c r="A2061" t="s">
        <v>143</v>
      </c>
      <c r="B2061" t="s">
        <v>27</v>
      </c>
      <c r="C2061">
        <v>2008</v>
      </c>
      <c r="D2061">
        <v>3</v>
      </c>
      <c r="E2061">
        <v>14</v>
      </c>
      <c r="F2061">
        <v>86.874946164187506</v>
      </c>
    </row>
    <row r="2062" spans="1:6" x14ac:dyDescent="0.2">
      <c r="A2062" t="s">
        <v>143</v>
      </c>
      <c r="B2062" t="s">
        <v>27</v>
      </c>
      <c r="C2062">
        <v>2008</v>
      </c>
      <c r="D2062">
        <v>4</v>
      </c>
      <c r="E2062">
        <v>1</v>
      </c>
      <c r="F2062">
        <v>40.388198682975002</v>
      </c>
    </row>
    <row r="2063" spans="1:6" x14ac:dyDescent="0.2">
      <c r="A2063" t="s">
        <v>143</v>
      </c>
      <c r="B2063" t="s">
        <v>27</v>
      </c>
      <c r="C2063">
        <v>2008</v>
      </c>
      <c r="D2063">
        <v>4</v>
      </c>
      <c r="E2063">
        <v>2</v>
      </c>
      <c r="F2063">
        <v>47.980630380375004</v>
      </c>
    </row>
    <row r="2064" spans="1:6" x14ac:dyDescent="0.2">
      <c r="A2064" t="s">
        <v>143</v>
      </c>
      <c r="B2064" t="s">
        <v>27</v>
      </c>
      <c r="C2064">
        <v>2008</v>
      </c>
      <c r="D2064">
        <v>4</v>
      </c>
      <c r="E2064">
        <v>3</v>
      </c>
      <c r="F2064">
        <v>52.279605557850005</v>
      </c>
    </row>
    <row r="2065" spans="1:6" x14ac:dyDescent="0.2">
      <c r="A2065" t="s">
        <v>143</v>
      </c>
      <c r="B2065" t="s">
        <v>27</v>
      </c>
      <c r="C2065">
        <v>2008</v>
      </c>
      <c r="D2065">
        <v>4</v>
      </c>
      <c r="E2065">
        <v>4</v>
      </c>
      <c r="F2065">
        <v>82.534145314499995</v>
      </c>
    </row>
    <row r="2066" spans="1:6" x14ac:dyDescent="0.2">
      <c r="A2066" t="s">
        <v>143</v>
      </c>
      <c r="B2066" t="s">
        <v>27</v>
      </c>
      <c r="C2066">
        <v>2008</v>
      </c>
      <c r="D2066">
        <v>4</v>
      </c>
      <c r="E2066">
        <v>5</v>
      </c>
      <c r="F2066">
        <v>87.869586959549991</v>
      </c>
    </row>
    <row r="2067" spans="1:6" x14ac:dyDescent="0.2">
      <c r="A2067" t="s">
        <v>143</v>
      </c>
      <c r="B2067" t="s">
        <v>27</v>
      </c>
      <c r="C2067">
        <v>2008</v>
      </c>
      <c r="D2067">
        <v>4</v>
      </c>
      <c r="E2067">
        <v>6</v>
      </c>
      <c r="F2067">
        <v>88.16490660780002</v>
      </c>
    </row>
    <row r="2068" spans="1:6" x14ac:dyDescent="0.2">
      <c r="A2068" t="s">
        <v>143</v>
      </c>
      <c r="B2068" t="s">
        <v>27</v>
      </c>
      <c r="C2068">
        <v>2008</v>
      </c>
      <c r="D2068">
        <v>4</v>
      </c>
      <c r="E2068">
        <v>7</v>
      </c>
      <c r="F2068">
        <v>86.686952180400013</v>
      </c>
    </row>
    <row r="2069" spans="1:6" x14ac:dyDescent="0.2">
      <c r="A2069" t="s">
        <v>143</v>
      </c>
      <c r="B2069" t="s">
        <v>27</v>
      </c>
      <c r="C2069">
        <v>2008</v>
      </c>
      <c r="D2069">
        <v>4</v>
      </c>
      <c r="E2069">
        <v>8</v>
      </c>
      <c r="F2069">
        <v>79.11781028394374</v>
      </c>
    </row>
    <row r="2070" spans="1:6" x14ac:dyDescent="0.2">
      <c r="A2070" t="s">
        <v>143</v>
      </c>
      <c r="B2070" t="s">
        <v>27</v>
      </c>
      <c r="C2070">
        <v>2008</v>
      </c>
      <c r="D2070">
        <v>4</v>
      </c>
      <c r="E2070">
        <v>9</v>
      </c>
      <c r="F2070">
        <v>82.317577572450006</v>
      </c>
    </row>
    <row r="2071" spans="1:6" x14ac:dyDescent="0.2">
      <c r="A2071" t="s">
        <v>143</v>
      </c>
      <c r="B2071" t="s">
        <v>27</v>
      </c>
      <c r="C2071">
        <v>2008</v>
      </c>
      <c r="D2071">
        <v>4</v>
      </c>
      <c r="E2071">
        <v>10</v>
      </c>
      <c r="F2071">
        <v>89.732603939343761</v>
      </c>
    </row>
    <row r="2072" spans="1:6" x14ac:dyDescent="0.2">
      <c r="A2072" t="s">
        <v>143</v>
      </c>
      <c r="B2072" t="s">
        <v>27</v>
      </c>
      <c r="C2072">
        <v>2008</v>
      </c>
      <c r="D2072">
        <v>4</v>
      </c>
      <c r="E2072">
        <v>11</v>
      </c>
      <c r="F2072">
        <v>84.036996373687487</v>
      </c>
    </row>
    <row r="2073" spans="1:6" x14ac:dyDescent="0.2">
      <c r="A2073" t="s">
        <v>143</v>
      </c>
      <c r="B2073" t="s">
        <v>27</v>
      </c>
      <c r="C2073">
        <v>2008</v>
      </c>
      <c r="D2073">
        <v>4</v>
      </c>
      <c r="E2073">
        <v>12</v>
      </c>
      <c r="F2073">
        <v>80.312187273656235</v>
      </c>
    </row>
    <row r="2074" spans="1:6" x14ac:dyDescent="0.2">
      <c r="A2074" t="s">
        <v>143</v>
      </c>
      <c r="B2074" t="s">
        <v>27</v>
      </c>
      <c r="C2074">
        <v>2008</v>
      </c>
      <c r="D2074">
        <v>4</v>
      </c>
      <c r="E2074">
        <v>13</v>
      </c>
      <c r="F2074">
        <v>89.850851847281248</v>
      </c>
    </row>
    <row r="2075" spans="1:6" x14ac:dyDescent="0.2">
      <c r="A2075" t="s">
        <v>143</v>
      </c>
      <c r="B2075" t="s">
        <v>27</v>
      </c>
      <c r="C2075">
        <v>2008</v>
      </c>
      <c r="D2075">
        <v>4</v>
      </c>
      <c r="E2075">
        <v>14</v>
      </c>
      <c r="F2075">
        <v>81.94536568514998</v>
      </c>
    </row>
    <row r="2076" spans="1:6" x14ac:dyDescent="0.2">
      <c r="A2076" t="s">
        <v>143</v>
      </c>
      <c r="B2076" t="s">
        <v>134</v>
      </c>
      <c r="C2076">
        <v>2009</v>
      </c>
      <c r="D2076">
        <v>1</v>
      </c>
      <c r="E2076">
        <v>1</v>
      </c>
      <c r="F2076">
        <v>22.39</v>
      </c>
    </row>
    <row r="2077" spans="1:6" x14ac:dyDescent="0.2">
      <c r="A2077" t="s">
        <v>143</v>
      </c>
      <c r="B2077" t="s">
        <v>134</v>
      </c>
      <c r="C2077">
        <v>2009</v>
      </c>
      <c r="D2077">
        <v>1</v>
      </c>
      <c r="E2077">
        <v>2</v>
      </c>
      <c r="F2077">
        <v>20.91</v>
      </c>
    </row>
    <row r="2078" spans="1:6" x14ac:dyDescent="0.2">
      <c r="A2078" t="s">
        <v>143</v>
      </c>
      <c r="B2078" t="s">
        <v>134</v>
      </c>
      <c r="C2078">
        <v>2009</v>
      </c>
      <c r="D2078">
        <v>1</v>
      </c>
      <c r="E2078">
        <v>3</v>
      </c>
      <c r="F2078">
        <v>21.24</v>
      </c>
    </row>
    <row r="2079" spans="1:6" x14ac:dyDescent="0.2">
      <c r="A2079" t="s">
        <v>143</v>
      </c>
      <c r="B2079" t="s">
        <v>134</v>
      </c>
      <c r="C2079">
        <v>2009</v>
      </c>
      <c r="D2079">
        <v>1</v>
      </c>
      <c r="E2079">
        <v>4</v>
      </c>
      <c r="F2079">
        <v>35.380000000000003</v>
      </c>
    </row>
    <row r="2080" spans="1:6" x14ac:dyDescent="0.2">
      <c r="A2080" t="s">
        <v>143</v>
      </c>
      <c r="B2080" t="s">
        <v>134</v>
      </c>
      <c r="C2080">
        <v>2009</v>
      </c>
      <c r="D2080">
        <v>1</v>
      </c>
      <c r="E2080">
        <v>5</v>
      </c>
      <c r="F2080">
        <v>35.909999999999997</v>
      </c>
    </row>
    <row r="2081" spans="1:6" x14ac:dyDescent="0.2">
      <c r="A2081" t="s">
        <v>143</v>
      </c>
      <c r="B2081" t="s">
        <v>134</v>
      </c>
      <c r="C2081">
        <v>2009</v>
      </c>
      <c r="D2081">
        <v>1</v>
      </c>
      <c r="E2081">
        <v>6</v>
      </c>
      <c r="F2081">
        <v>46.27</v>
      </c>
    </row>
    <row r="2082" spans="1:6" x14ac:dyDescent="0.2">
      <c r="A2082" t="s">
        <v>143</v>
      </c>
      <c r="B2082" t="s">
        <v>134</v>
      </c>
      <c r="C2082">
        <v>2009</v>
      </c>
      <c r="D2082">
        <v>1</v>
      </c>
      <c r="E2082">
        <v>7</v>
      </c>
      <c r="F2082">
        <v>62.36</v>
      </c>
    </row>
    <row r="2083" spans="1:6" x14ac:dyDescent="0.2">
      <c r="A2083" t="s">
        <v>143</v>
      </c>
      <c r="B2083" t="s">
        <v>134</v>
      </c>
      <c r="C2083">
        <v>2009</v>
      </c>
      <c r="D2083">
        <v>1</v>
      </c>
      <c r="E2083">
        <v>8</v>
      </c>
      <c r="F2083">
        <v>33.700000000000003</v>
      </c>
    </row>
    <row r="2084" spans="1:6" x14ac:dyDescent="0.2">
      <c r="A2084" t="s">
        <v>143</v>
      </c>
      <c r="B2084" t="s">
        <v>134</v>
      </c>
      <c r="C2084">
        <v>2009</v>
      </c>
      <c r="D2084">
        <v>1</v>
      </c>
      <c r="E2084">
        <v>9</v>
      </c>
      <c r="F2084">
        <v>42.49</v>
      </c>
    </row>
    <row r="2085" spans="1:6" x14ac:dyDescent="0.2">
      <c r="A2085" t="s">
        <v>143</v>
      </c>
      <c r="B2085" t="s">
        <v>134</v>
      </c>
      <c r="C2085">
        <v>2009</v>
      </c>
      <c r="D2085">
        <v>1</v>
      </c>
      <c r="E2085">
        <v>10</v>
      </c>
      <c r="F2085">
        <v>42.74</v>
      </c>
    </row>
    <row r="2086" spans="1:6" x14ac:dyDescent="0.2">
      <c r="A2086" t="s">
        <v>143</v>
      </c>
      <c r="B2086" t="s">
        <v>134</v>
      </c>
      <c r="C2086">
        <v>2009</v>
      </c>
      <c r="D2086">
        <v>1</v>
      </c>
      <c r="E2086">
        <v>11</v>
      </c>
      <c r="F2086">
        <v>45.79</v>
      </c>
    </row>
    <row r="2087" spans="1:6" x14ac:dyDescent="0.2">
      <c r="A2087" t="s">
        <v>143</v>
      </c>
      <c r="B2087" t="s">
        <v>134</v>
      </c>
      <c r="C2087">
        <v>2009</v>
      </c>
      <c r="D2087">
        <v>1</v>
      </c>
      <c r="E2087">
        <v>12</v>
      </c>
      <c r="F2087">
        <v>45.79</v>
      </c>
    </row>
    <row r="2088" spans="1:6" x14ac:dyDescent="0.2">
      <c r="A2088" t="s">
        <v>143</v>
      </c>
      <c r="B2088" t="s">
        <v>134</v>
      </c>
      <c r="C2088">
        <v>2009</v>
      </c>
      <c r="D2088">
        <v>1</v>
      </c>
      <c r="E2088">
        <v>13</v>
      </c>
      <c r="F2088">
        <v>60.79</v>
      </c>
    </row>
    <row r="2089" spans="1:6" x14ac:dyDescent="0.2">
      <c r="A2089" t="s">
        <v>143</v>
      </c>
      <c r="B2089" t="s">
        <v>134</v>
      </c>
      <c r="C2089">
        <v>2009</v>
      </c>
      <c r="D2089">
        <v>1</v>
      </c>
      <c r="E2089">
        <v>14</v>
      </c>
      <c r="F2089">
        <v>33.700000000000003</v>
      </c>
    </row>
    <row r="2090" spans="1:6" x14ac:dyDescent="0.2">
      <c r="A2090" t="s">
        <v>143</v>
      </c>
      <c r="B2090" t="s">
        <v>134</v>
      </c>
      <c r="C2090">
        <v>2009</v>
      </c>
      <c r="D2090">
        <v>2</v>
      </c>
      <c r="E2090">
        <v>1</v>
      </c>
      <c r="F2090">
        <v>23.89</v>
      </c>
    </row>
    <row r="2091" spans="1:6" x14ac:dyDescent="0.2">
      <c r="A2091" t="s">
        <v>143</v>
      </c>
      <c r="B2091" t="s">
        <v>134</v>
      </c>
      <c r="C2091">
        <v>2009</v>
      </c>
      <c r="D2091">
        <v>2</v>
      </c>
      <c r="E2091">
        <v>2</v>
      </c>
      <c r="F2091">
        <v>22.99</v>
      </c>
    </row>
    <row r="2092" spans="1:6" x14ac:dyDescent="0.2">
      <c r="A2092" t="s">
        <v>143</v>
      </c>
      <c r="B2092" t="s">
        <v>134</v>
      </c>
      <c r="C2092">
        <v>2009</v>
      </c>
      <c r="D2092">
        <v>2</v>
      </c>
      <c r="E2092">
        <v>3</v>
      </c>
      <c r="F2092">
        <v>34.78</v>
      </c>
    </row>
    <row r="2093" spans="1:6" x14ac:dyDescent="0.2">
      <c r="A2093" t="s">
        <v>143</v>
      </c>
      <c r="B2093" t="s">
        <v>134</v>
      </c>
      <c r="C2093">
        <v>2009</v>
      </c>
      <c r="D2093">
        <v>2</v>
      </c>
      <c r="E2093">
        <v>4</v>
      </c>
      <c r="F2093">
        <v>30.51</v>
      </c>
    </row>
    <row r="2094" spans="1:6" x14ac:dyDescent="0.2">
      <c r="A2094" t="s">
        <v>143</v>
      </c>
      <c r="B2094" t="s">
        <v>134</v>
      </c>
      <c r="C2094">
        <v>2009</v>
      </c>
      <c r="D2094">
        <v>2</v>
      </c>
      <c r="E2094">
        <v>5</v>
      </c>
      <c r="F2094">
        <v>43.76</v>
      </c>
    </row>
    <row r="2095" spans="1:6" x14ac:dyDescent="0.2">
      <c r="A2095" t="s">
        <v>143</v>
      </c>
      <c r="B2095" t="s">
        <v>134</v>
      </c>
      <c r="C2095">
        <v>2009</v>
      </c>
      <c r="D2095">
        <v>2</v>
      </c>
      <c r="E2095">
        <v>6</v>
      </c>
      <c r="F2095">
        <v>62.56</v>
      </c>
    </row>
    <row r="2096" spans="1:6" x14ac:dyDescent="0.2">
      <c r="A2096" t="s">
        <v>143</v>
      </c>
      <c r="B2096" t="s">
        <v>134</v>
      </c>
      <c r="C2096">
        <v>2009</v>
      </c>
      <c r="D2096">
        <v>2</v>
      </c>
      <c r="E2096">
        <v>7</v>
      </c>
      <c r="F2096">
        <v>77.790000000000006</v>
      </c>
    </row>
    <row r="2097" spans="1:6" x14ac:dyDescent="0.2">
      <c r="A2097" t="s">
        <v>143</v>
      </c>
      <c r="B2097" t="s">
        <v>134</v>
      </c>
      <c r="C2097">
        <v>2009</v>
      </c>
      <c r="D2097">
        <v>2</v>
      </c>
      <c r="E2097">
        <v>8</v>
      </c>
      <c r="F2097">
        <v>40.39</v>
      </c>
    </row>
    <row r="2098" spans="1:6" x14ac:dyDescent="0.2">
      <c r="A2098" t="s">
        <v>143</v>
      </c>
      <c r="B2098" t="s">
        <v>134</v>
      </c>
      <c r="C2098">
        <v>2009</v>
      </c>
      <c r="D2098">
        <v>2</v>
      </c>
      <c r="E2098">
        <v>9</v>
      </c>
      <c r="F2098">
        <v>44.77</v>
      </c>
    </row>
    <row r="2099" spans="1:6" x14ac:dyDescent="0.2">
      <c r="A2099" t="s">
        <v>143</v>
      </c>
      <c r="B2099" t="s">
        <v>134</v>
      </c>
      <c r="C2099">
        <v>2009</v>
      </c>
      <c r="D2099">
        <v>2</v>
      </c>
      <c r="E2099">
        <v>10</v>
      </c>
      <c r="F2099">
        <v>48.49</v>
      </c>
    </row>
    <row r="2100" spans="1:6" x14ac:dyDescent="0.2">
      <c r="A2100" t="s">
        <v>143</v>
      </c>
      <c r="B2100" t="s">
        <v>134</v>
      </c>
      <c r="C2100">
        <v>2009</v>
      </c>
      <c r="D2100">
        <v>2</v>
      </c>
      <c r="E2100">
        <v>11</v>
      </c>
      <c r="F2100">
        <v>45.53</v>
      </c>
    </row>
    <row r="2101" spans="1:6" x14ac:dyDescent="0.2">
      <c r="A2101" t="s">
        <v>143</v>
      </c>
      <c r="B2101" t="s">
        <v>134</v>
      </c>
      <c r="C2101">
        <v>2009</v>
      </c>
      <c r="D2101">
        <v>2</v>
      </c>
      <c r="E2101">
        <v>12</v>
      </c>
      <c r="F2101">
        <v>59.73</v>
      </c>
    </row>
    <row r="2102" spans="1:6" x14ac:dyDescent="0.2">
      <c r="A2102" t="s">
        <v>143</v>
      </c>
      <c r="B2102" t="s">
        <v>134</v>
      </c>
      <c r="C2102">
        <v>2009</v>
      </c>
      <c r="D2102">
        <v>2</v>
      </c>
      <c r="E2102">
        <v>13</v>
      </c>
      <c r="F2102">
        <v>75</v>
      </c>
    </row>
    <row r="2103" spans="1:6" x14ac:dyDescent="0.2">
      <c r="A2103" t="s">
        <v>143</v>
      </c>
      <c r="B2103" t="s">
        <v>134</v>
      </c>
      <c r="C2103">
        <v>2009</v>
      </c>
      <c r="D2103">
        <v>2</v>
      </c>
      <c r="E2103">
        <v>14</v>
      </c>
      <c r="F2103">
        <v>47.68</v>
      </c>
    </row>
    <row r="2104" spans="1:6" x14ac:dyDescent="0.2">
      <c r="A2104" t="s">
        <v>143</v>
      </c>
      <c r="B2104" t="s">
        <v>134</v>
      </c>
      <c r="C2104">
        <v>2009</v>
      </c>
      <c r="D2104">
        <v>3</v>
      </c>
      <c r="E2104">
        <v>1</v>
      </c>
      <c r="F2104">
        <v>26.31</v>
      </c>
    </row>
    <row r="2105" spans="1:6" x14ac:dyDescent="0.2">
      <c r="A2105" t="s">
        <v>143</v>
      </c>
      <c r="B2105" t="s">
        <v>134</v>
      </c>
      <c r="C2105">
        <v>2009</v>
      </c>
      <c r="D2105">
        <v>3</v>
      </c>
      <c r="E2105">
        <v>2</v>
      </c>
      <c r="F2105">
        <v>26.59</v>
      </c>
    </row>
    <row r="2106" spans="1:6" x14ac:dyDescent="0.2">
      <c r="A2106" t="s">
        <v>143</v>
      </c>
      <c r="B2106" t="s">
        <v>134</v>
      </c>
      <c r="C2106">
        <v>2009</v>
      </c>
      <c r="D2106">
        <v>3</v>
      </c>
      <c r="E2106">
        <v>3</v>
      </c>
      <c r="F2106">
        <v>32.61</v>
      </c>
    </row>
    <row r="2107" spans="1:6" x14ac:dyDescent="0.2">
      <c r="A2107" t="s">
        <v>143</v>
      </c>
      <c r="B2107" t="s">
        <v>134</v>
      </c>
      <c r="C2107">
        <v>2009</v>
      </c>
      <c r="D2107">
        <v>3</v>
      </c>
      <c r="E2107">
        <v>4</v>
      </c>
      <c r="F2107">
        <v>42.67</v>
      </c>
    </row>
    <row r="2108" spans="1:6" x14ac:dyDescent="0.2">
      <c r="A2108" t="s">
        <v>143</v>
      </c>
      <c r="B2108" t="s">
        <v>134</v>
      </c>
      <c r="C2108">
        <v>2009</v>
      </c>
      <c r="D2108">
        <v>3</v>
      </c>
      <c r="E2108">
        <v>5</v>
      </c>
      <c r="F2108">
        <v>52.16</v>
      </c>
    </row>
    <row r="2109" spans="1:6" x14ac:dyDescent="0.2">
      <c r="A2109" t="s">
        <v>143</v>
      </c>
      <c r="B2109" t="s">
        <v>134</v>
      </c>
      <c r="C2109">
        <v>2009</v>
      </c>
      <c r="D2109">
        <v>3</v>
      </c>
      <c r="E2109">
        <v>6</v>
      </c>
      <c r="F2109">
        <v>62.15</v>
      </c>
    </row>
    <row r="2110" spans="1:6" x14ac:dyDescent="0.2">
      <c r="A2110" t="s">
        <v>143</v>
      </c>
      <c r="B2110" t="s">
        <v>134</v>
      </c>
      <c r="C2110">
        <v>2009</v>
      </c>
      <c r="D2110">
        <v>3</v>
      </c>
      <c r="E2110">
        <v>7</v>
      </c>
      <c r="F2110">
        <v>80.36</v>
      </c>
    </row>
    <row r="2111" spans="1:6" x14ac:dyDescent="0.2">
      <c r="A2111" t="s">
        <v>143</v>
      </c>
      <c r="B2111" t="s">
        <v>134</v>
      </c>
      <c r="C2111">
        <v>2009</v>
      </c>
      <c r="D2111">
        <v>3</v>
      </c>
      <c r="E2111">
        <v>8</v>
      </c>
      <c r="F2111">
        <v>53.01</v>
      </c>
    </row>
    <row r="2112" spans="1:6" x14ac:dyDescent="0.2">
      <c r="A2112" t="s">
        <v>143</v>
      </c>
      <c r="B2112" t="s">
        <v>134</v>
      </c>
      <c r="C2112">
        <v>2009</v>
      </c>
      <c r="D2112">
        <v>3</v>
      </c>
      <c r="E2112">
        <v>9</v>
      </c>
      <c r="F2112">
        <v>52.62</v>
      </c>
    </row>
    <row r="2113" spans="1:6" x14ac:dyDescent="0.2">
      <c r="A2113" t="s">
        <v>143</v>
      </c>
      <c r="B2113" t="s">
        <v>134</v>
      </c>
      <c r="C2113">
        <v>2009</v>
      </c>
      <c r="D2113">
        <v>3</v>
      </c>
      <c r="E2113">
        <v>10</v>
      </c>
      <c r="F2113">
        <v>58.02</v>
      </c>
    </row>
    <row r="2114" spans="1:6" x14ac:dyDescent="0.2">
      <c r="A2114" t="s">
        <v>143</v>
      </c>
      <c r="B2114" t="s">
        <v>134</v>
      </c>
      <c r="C2114">
        <v>2009</v>
      </c>
      <c r="D2114">
        <v>3</v>
      </c>
      <c r="E2114">
        <v>11</v>
      </c>
      <c r="F2114">
        <v>64.2</v>
      </c>
    </row>
    <row r="2115" spans="1:6" x14ac:dyDescent="0.2">
      <c r="A2115" t="s">
        <v>143</v>
      </c>
      <c r="B2115" t="s">
        <v>134</v>
      </c>
      <c r="C2115">
        <v>2009</v>
      </c>
      <c r="D2115">
        <v>3</v>
      </c>
      <c r="E2115">
        <v>12</v>
      </c>
      <c r="F2115">
        <v>52.55</v>
      </c>
    </row>
    <row r="2116" spans="1:6" x14ac:dyDescent="0.2">
      <c r="A2116" t="s">
        <v>143</v>
      </c>
      <c r="B2116" t="s">
        <v>134</v>
      </c>
      <c r="C2116">
        <v>2009</v>
      </c>
      <c r="D2116">
        <v>3</v>
      </c>
      <c r="E2116">
        <v>13</v>
      </c>
      <c r="F2116">
        <v>72.900000000000006</v>
      </c>
    </row>
    <row r="2117" spans="1:6" x14ac:dyDescent="0.2">
      <c r="A2117" t="s">
        <v>143</v>
      </c>
      <c r="B2117" t="s">
        <v>134</v>
      </c>
      <c r="C2117">
        <v>2009</v>
      </c>
      <c r="D2117">
        <v>3</v>
      </c>
      <c r="E2117">
        <v>14</v>
      </c>
      <c r="F2117">
        <v>47.54</v>
      </c>
    </row>
    <row r="2118" spans="1:6" x14ac:dyDescent="0.2">
      <c r="A2118" t="s">
        <v>143</v>
      </c>
      <c r="B2118" t="s">
        <v>134</v>
      </c>
      <c r="C2118">
        <v>2009</v>
      </c>
      <c r="D2118">
        <v>4</v>
      </c>
      <c r="E2118">
        <v>1</v>
      </c>
      <c r="F2118">
        <v>21.31</v>
      </c>
    </row>
    <row r="2119" spans="1:6" x14ac:dyDescent="0.2">
      <c r="A2119" t="s">
        <v>143</v>
      </c>
      <c r="B2119" t="s">
        <v>134</v>
      </c>
      <c r="C2119">
        <v>2009</v>
      </c>
      <c r="D2119">
        <v>4</v>
      </c>
      <c r="E2119">
        <v>2</v>
      </c>
      <c r="F2119">
        <v>22.07</v>
      </c>
    </row>
    <row r="2120" spans="1:6" x14ac:dyDescent="0.2">
      <c r="A2120" t="s">
        <v>143</v>
      </c>
      <c r="B2120" t="s">
        <v>134</v>
      </c>
      <c r="C2120">
        <v>2009</v>
      </c>
      <c r="D2120">
        <v>4</v>
      </c>
      <c r="E2120">
        <v>3</v>
      </c>
      <c r="F2120">
        <v>29.96</v>
      </c>
    </row>
    <row r="2121" spans="1:6" x14ac:dyDescent="0.2">
      <c r="A2121" t="s">
        <v>143</v>
      </c>
      <c r="B2121" t="s">
        <v>134</v>
      </c>
      <c r="C2121">
        <v>2009</v>
      </c>
      <c r="D2121">
        <v>4</v>
      </c>
      <c r="E2121">
        <v>4</v>
      </c>
      <c r="F2121">
        <v>42.21</v>
      </c>
    </row>
    <row r="2122" spans="1:6" x14ac:dyDescent="0.2">
      <c r="A2122" t="s">
        <v>143</v>
      </c>
      <c r="B2122" t="s">
        <v>134</v>
      </c>
      <c r="C2122">
        <v>2009</v>
      </c>
      <c r="D2122">
        <v>4</v>
      </c>
      <c r="E2122">
        <v>5</v>
      </c>
      <c r="F2122">
        <v>42.21</v>
      </c>
    </row>
    <row r="2123" spans="1:6" x14ac:dyDescent="0.2">
      <c r="A2123" t="s">
        <v>143</v>
      </c>
      <c r="B2123" t="s">
        <v>134</v>
      </c>
      <c r="C2123">
        <v>2009</v>
      </c>
      <c r="D2123">
        <v>4</v>
      </c>
      <c r="E2123">
        <v>6</v>
      </c>
      <c r="F2123">
        <v>58.11</v>
      </c>
    </row>
    <row r="2124" spans="1:6" x14ac:dyDescent="0.2">
      <c r="A2124" t="s">
        <v>143</v>
      </c>
      <c r="B2124" t="s">
        <v>134</v>
      </c>
      <c r="C2124">
        <v>2009</v>
      </c>
      <c r="D2124">
        <v>4</v>
      </c>
      <c r="E2124">
        <v>7</v>
      </c>
      <c r="F2124">
        <v>71.63</v>
      </c>
    </row>
    <row r="2125" spans="1:6" x14ac:dyDescent="0.2">
      <c r="A2125" t="s">
        <v>143</v>
      </c>
      <c r="B2125" t="s">
        <v>134</v>
      </c>
      <c r="C2125">
        <v>2009</v>
      </c>
      <c r="D2125">
        <v>4</v>
      </c>
      <c r="E2125">
        <v>8</v>
      </c>
      <c r="F2125">
        <v>49.23</v>
      </c>
    </row>
    <row r="2126" spans="1:6" x14ac:dyDescent="0.2">
      <c r="A2126" t="s">
        <v>143</v>
      </c>
      <c r="B2126" t="s">
        <v>134</v>
      </c>
      <c r="C2126">
        <v>2009</v>
      </c>
      <c r="D2126">
        <v>4</v>
      </c>
      <c r="E2126">
        <v>9</v>
      </c>
      <c r="F2126">
        <v>45.79</v>
      </c>
    </row>
    <row r="2127" spans="1:6" x14ac:dyDescent="0.2">
      <c r="A2127" t="s">
        <v>143</v>
      </c>
      <c r="B2127" t="s">
        <v>134</v>
      </c>
      <c r="C2127">
        <v>2009</v>
      </c>
      <c r="D2127">
        <v>4</v>
      </c>
      <c r="E2127">
        <v>10</v>
      </c>
      <c r="F2127">
        <v>55.13</v>
      </c>
    </row>
    <row r="2128" spans="1:6" x14ac:dyDescent="0.2">
      <c r="A2128" t="s">
        <v>143</v>
      </c>
      <c r="B2128" t="s">
        <v>134</v>
      </c>
      <c r="C2128">
        <v>2009</v>
      </c>
      <c r="D2128">
        <v>4</v>
      </c>
      <c r="E2128">
        <v>11</v>
      </c>
      <c r="F2128">
        <v>45.37</v>
      </c>
    </row>
    <row r="2129" spans="1:6" x14ac:dyDescent="0.2">
      <c r="A2129" t="s">
        <v>143</v>
      </c>
      <c r="B2129" t="s">
        <v>134</v>
      </c>
      <c r="C2129">
        <v>2009</v>
      </c>
      <c r="D2129">
        <v>4</v>
      </c>
      <c r="E2129">
        <v>12</v>
      </c>
      <c r="F2129">
        <v>51.28</v>
      </c>
    </row>
    <row r="2130" spans="1:6" x14ac:dyDescent="0.2">
      <c r="A2130" t="s">
        <v>143</v>
      </c>
      <c r="B2130" t="s">
        <v>134</v>
      </c>
      <c r="C2130">
        <v>2009</v>
      </c>
      <c r="D2130">
        <v>4</v>
      </c>
      <c r="E2130">
        <v>13</v>
      </c>
      <c r="F2130">
        <v>69.599999999999994</v>
      </c>
    </row>
    <row r="2131" spans="1:6" x14ac:dyDescent="0.2">
      <c r="A2131" t="s">
        <v>143</v>
      </c>
      <c r="B2131" t="s">
        <v>134</v>
      </c>
      <c r="C2131">
        <v>2009</v>
      </c>
      <c r="D2131">
        <v>4</v>
      </c>
      <c r="E2131">
        <v>14</v>
      </c>
      <c r="F2131">
        <v>48.14</v>
      </c>
    </row>
    <row r="2132" spans="1:6" x14ac:dyDescent="0.2">
      <c r="A2132" t="s">
        <v>143</v>
      </c>
      <c r="B2132" t="s">
        <v>149</v>
      </c>
      <c r="C2132">
        <v>2010</v>
      </c>
      <c r="D2132">
        <v>1</v>
      </c>
      <c r="E2132">
        <v>1</v>
      </c>
      <c r="F2132">
        <v>10.059728330976924</v>
      </c>
    </row>
    <row r="2133" spans="1:6" x14ac:dyDescent="0.2">
      <c r="A2133" t="s">
        <v>143</v>
      </c>
      <c r="B2133" t="s">
        <v>149</v>
      </c>
      <c r="C2133">
        <v>2010</v>
      </c>
      <c r="D2133">
        <v>1</v>
      </c>
      <c r="E2133">
        <v>2</v>
      </c>
      <c r="F2133">
        <v>12.39746844885577</v>
      </c>
    </row>
    <row r="2134" spans="1:6" x14ac:dyDescent="0.2">
      <c r="A2134" t="s">
        <v>143</v>
      </c>
      <c r="B2134" t="s">
        <v>149</v>
      </c>
      <c r="C2134">
        <v>2010</v>
      </c>
      <c r="D2134">
        <v>1</v>
      </c>
      <c r="E2134">
        <v>3</v>
      </c>
      <c r="F2134">
        <v>13.439480877899998</v>
      </c>
    </row>
    <row r="2135" spans="1:6" x14ac:dyDescent="0.2">
      <c r="A2135" t="s">
        <v>143</v>
      </c>
      <c r="B2135" t="s">
        <v>149</v>
      </c>
      <c r="C2135">
        <v>2010</v>
      </c>
      <c r="D2135">
        <v>1</v>
      </c>
      <c r="E2135">
        <v>4</v>
      </c>
      <c r="F2135">
        <v>14.362053336674997</v>
      </c>
    </row>
    <row r="2136" spans="1:6" x14ac:dyDescent="0.2">
      <c r="A2136" t="s">
        <v>143</v>
      </c>
      <c r="B2136" t="s">
        <v>149</v>
      </c>
      <c r="C2136">
        <v>2010</v>
      </c>
      <c r="D2136">
        <v>1</v>
      </c>
      <c r="E2136">
        <v>5</v>
      </c>
      <c r="F2136">
        <v>23.012226651721154</v>
      </c>
    </row>
    <row r="2137" spans="1:6" x14ac:dyDescent="0.2">
      <c r="A2137" t="s">
        <v>143</v>
      </c>
      <c r="B2137" t="s">
        <v>149</v>
      </c>
      <c r="C2137">
        <v>2010</v>
      </c>
      <c r="D2137">
        <v>1</v>
      </c>
      <c r="E2137">
        <v>6</v>
      </c>
      <c r="F2137">
        <v>25.359217426696148</v>
      </c>
    </row>
    <row r="2138" spans="1:6" x14ac:dyDescent="0.2">
      <c r="A2138" t="s">
        <v>143</v>
      </c>
      <c r="B2138" t="s">
        <v>149</v>
      </c>
      <c r="C2138">
        <v>2010</v>
      </c>
      <c r="D2138">
        <v>1</v>
      </c>
      <c r="E2138">
        <v>7</v>
      </c>
      <c r="F2138">
        <v>31.135488759692308</v>
      </c>
    </row>
    <row r="2139" spans="1:6" x14ac:dyDescent="0.2">
      <c r="A2139" t="s">
        <v>143</v>
      </c>
      <c r="B2139" t="s">
        <v>149</v>
      </c>
      <c r="C2139">
        <v>2010</v>
      </c>
      <c r="D2139">
        <v>1</v>
      </c>
      <c r="E2139">
        <v>8</v>
      </c>
      <c r="F2139">
        <v>17.660738746644235</v>
      </c>
    </row>
    <row r="2140" spans="1:6" x14ac:dyDescent="0.2">
      <c r="A2140" t="s">
        <v>143</v>
      </c>
      <c r="B2140" t="s">
        <v>149</v>
      </c>
      <c r="C2140">
        <v>2010</v>
      </c>
      <c r="D2140">
        <v>1</v>
      </c>
      <c r="E2140">
        <v>9</v>
      </c>
      <c r="F2140">
        <v>20.645168128199998</v>
      </c>
    </row>
    <row r="2141" spans="1:6" x14ac:dyDescent="0.2">
      <c r="A2141" t="s">
        <v>143</v>
      </c>
      <c r="B2141" t="s">
        <v>149</v>
      </c>
      <c r="C2141">
        <v>2010</v>
      </c>
      <c r="D2141">
        <v>1</v>
      </c>
      <c r="E2141">
        <v>10</v>
      </c>
      <c r="F2141">
        <v>21.079991595807694</v>
      </c>
    </row>
    <row r="2142" spans="1:6" x14ac:dyDescent="0.2">
      <c r="A2142" t="s">
        <v>143</v>
      </c>
      <c r="B2142" t="s">
        <v>149</v>
      </c>
      <c r="C2142">
        <v>2010</v>
      </c>
      <c r="D2142">
        <v>1</v>
      </c>
      <c r="E2142">
        <v>11</v>
      </c>
      <c r="F2142">
        <v>22.081464843836542</v>
      </c>
    </row>
    <row r="2143" spans="1:6" x14ac:dyDescent="0.2">
      <c r="A2143" t="s">
        <v>143</v>
      </c>
      <c r="B2143" t="s">
        <v>149</v>
      </c>
      <c r="C2143">
        <v>2010</v>
      </c>
      <c r="D2143">
        <v>1</v>
      </c>
      <c r="E2143">
        <v>12</v>
      </c>
      <c r="F2143">
        <v>23.027642730484619</v>
      </c>
    </row>
    <row r="2144" spans="1:6" x14ac:dyDescent="0.2">
      <c r="A2144" t="s">
        <v>143</v>
      </c>
      <c r="B2144" t="s">
        <v>149</v>
      </c>
      <c r="C2144">
        <v>2010</v>
      </c>
      <c r="D2144">
        <v>1</v>
      </c>
      <c r="E2144">
        <v>13</v>
      </c>
      <c r="F2144">
        <v>27.388855733694228</v>
      </c>
    </row>
    <row r="2145" spans="1:6" x14ac:dyDescent="0.2">
      <c r="A2145" t="s">
        <v>143</v>
      </c>
      <c r="B2145" t="s">
        <v>149</v>
      </c>
      <c r="C2145">
        <v>2010</v>
      </c>
      <c r="D2145">
        <v>1</v>
      </c>
      <c r="E2145">
        <v>14</v>
      </c>
      <c r="F2145">
        <v>15.94240463931923</v>
      </c>
    </row>
    <row r="2146" spans="1:6" x14ac:dyDescent="0.2">
      <c r="A2146" t="s">
        <v>143</v>
      </c>
      <c r="B2146" t="s">
        <v>149</v>
      </c>
      <c r="C2146">
        <v>2010</v>
      </c>
      <c r="D2146">
        <v>2</v>
      </c>
      <c r="E2146">
        <v>1</v>
      </c>
      <c r="F2146">
        <v>12.136767568199998</v>
      </c>
    </row>
    <row r="2147" spans="1:6" x14ac:dyDescent="0.2">
      <c r="A2147" t="s">
        <v>143</v>
      </c>
      <c r="B2147" t="s">
        <v>149</v>
      </c>
      <c r="C2147">
        <v>2010</v>
      </c>
      <c r="D2147">
        <v>2</v>
      </c>
      <c r="E2147">
        <v>2</v>
      </c>
      <c r="F2147">
        <v>9.5486076971999996</v>
      </c>
    </row>
    <row r="2148" spans="1:6" x14ac:dyDescent="0.2">
      <c r="A2148" t="s">
        <v>143</v>
      </c>
      <c r="B2148" t="s">
        <v>149</v>
      </c>
      <c r="C2148">
        <v>2010</v>
      </c>
      <c r="D2148">
        <v>2</v>
      </c>
      <c r="E2148">
        <v>3</v>
      </c>
      <c r="F2148">
        <v>15.005895656971154</v>
      </c>
    </row>
    <row r="2149" spans="1:6" x14ac:dyDescent="0.2">
      <c r="A2149" t="s">
        <v>143</v>
      </c>
      <c r="B2149" t="s">
        <v>149</v>
      </c>
      <c r="C2149">
        <v>2010</v>
      </c>
      <c r="D2149">
        <v>2</v>
      </c>
      <c r="E2149">
        <v>4</v>
      </c>
      <c r="F2149">
        <v>23.579714074188459</v>
      </c>
    </row>
    <row r="2150" spans="1:6" x14ac:dyDescent="0.2">
      <c r="A2150" t="s">
        <v>143</v>
      </c>
      <c r="B2150" t="s">
        <v>149</v>
      </c>
      <c r="C2150">
        <v>2010</v>
      </c>
      <c r="D2150">
        <v>2</v>
      </c>
      <c r="E2150">
        <v>5</v>
      </c>
      <c r="F2150">
        <v>20.57623447846154</v>
      </c>
    </row>
    <row r="2151" spans="1:6" x14ac:dyDescent="0.2">
      <c r="A2151" t="s">
        <v>143</v>
      </c>
      <c r="B2151" t="s">
        <v>149</v>
      </c>
      <c r="C2151">
        <v>2010</v>
      </c>
      <c r="D2151">
        <v>2</v>
      </c>
      <c r="E2151">
        <v>6</v>
      </c>
      <c r="F2151">
        <v>30.727904834423075</v>
      </c>
    </row>
    <row r="2152" spans="1:6" x14ac:dyDescent="0.2">
      <c r="A2152" t="s">
        <v>143</v>
      </c>
      <c r="B2152" t="s">
        <v>149</v>
      </c>
      <c r="C2152">
        <v>2010</v>
      </c>
      <c r="D2152">
        <v>2</v>
      </c>
      <c r="E2152">
        <v>7</v>
      </c>
      <c r="F2152">
        <v>29.949258584215382</v>
      </c>
    </row>
    <row r="2153" spans="1:6" x14ac:dyDescent="0.2">
      <c r="A2153" t="s">
        <v>143</v>
      </c>
      <c r="B2153" t="s">
        <v>149</v>
      </c>
      <c r="C2153">
        <v>2010</v>
      </c>
      <c r="D2153">
        <v>2</v>
      </c>
      <c r="E2153">
        <v>8</v>
      </c>
      <c r="F2153">
        <v>28.614300286084621</v>
      </c>
    </row>
    <row r="2154" spans="1:6" x14ac:dyDescent="0.2">
      <c r="A2154" t="s">
        <v>143</v>
      </c>
      <c r="B2154" t="s">
        <v>149</v>
      </c>
      <c r="C2154">
        <v>2010</v>
      </c>
      <c r="D2154">
        <v>2</v>
      </c>
      <c r="E2154">
        <v>9</v>
      </c>
      <c r="F2154">
        <v>26.851812516692306</v>
      </c>
    </row>
    <row r="2155" spans="1:6" x14ac:dyDescent="0.2">
      <c r="A2155" t="s">
        <v>143</v>
      </c>
      <c r="B2155" t="s">
        <v>149</v>
      </c>
      <c r="C2155">
        <v>2010</v>
      </c>
      <c r="D2155">
        <v>2</v>
      </c>
      <c r="E2155">
        <v>10</v>
      </c>
      <c r="F2155">
        <v>24.469872772569236</v>
      </c>
    </row>
    <row r="2156" spans="1:6" x14ac:dyDescent="0.2">
      <c r="A2156" t="s">
        <v>143</v>
      </c>
      <c r="B2156" t="s">
        <v>149</v>
      </c>
      <c r="C2156">
        <v>2010</v>
      </c>
      <c r="D2156">
        <v>2</v>
      </c>
      <c r="E2156">
        <v>11</v>
      </c>
      <c r="F2156">
        <v>22.811483484900002</v>
      </c>
    </row>
    <row r="2157" spans="1:6" x14ac:dyDescent="0.2">
      <c r="A2157" t="s">
        <v>143</v>
      </c>
      <c r="B2157" t="s">
        <v>149</v>
      </c>
      <c r="C2157">
        <v>2010</v>
      </c>
      <c r="D2157">
        <v>2</v>
      </c>
      <c r="E2157">
        <v>12</v>
      </c>
      <c r="F2157">
        <v>26.283733631100006</v>
      </c>
    </row>
    <row r="2158" spans="1:6" x14ac:dyDescent="0.2">
      <c r="A2158" t="s">
        <v>143</v>
      </c>
      <c r="B2158" t="s">
        <v>149</v>
      </c>
      <c r="C2158">
        <v>2010</v>
      </c>
      <c r="D2158">
        <v>2</v>
      </c>
      <c r="E2158">
        <v>13</v>
      </c>
      <c r="F2158">
        <v>31.290660947699998</v>
      </c>
    </row>
    <row r="2159" spans="1:6" x14ac:dyDescent="0.2">
      <c r="A2159" t="s">
        <v>143</v>
      </c>
      <c r="B2159" t="s">
        <v>149</v>
      </c>
      <c r="C2159">
        <v>2010</v>
      </c>
      <c r="D2159">
        <v>2</v>
      </c>
      <c r="E2159">
        <v>14</v>
      </c>
      <c r="F2159">
        <v>27.25172680344231</v>
      </c>
    </row>
    <row r="2160" spans="1:6" x14ac:dyDescent="0.2">
      <c r="A2160" t="s">
        <v>143</v>
      </c>
      <c r="B2160" t="s">
        <v>149</v>
      </c>
      <c r="C2160">
        <v>2010</v>
      </c>
      <c r="D2160">
        <v>3</v>
      </c>
      <c r="E2160">
        <v>1</v>
      </c>
      <c r="F2160">
        <v>18.513363901915383</v>
      </c>
    </row>
    <row r="2161" spans="1:6" x14ac:dyDescent="0.2">
      <c r="A2161" t="s">
        <v>143</v>
      </c>
      <c r="B2161" t="s">
        <v>149</v>
      </c>
      <c r="C2161">
        <v>2010</v>
      </c>
      <c r="D2161">
        <v>3</v>
      </c>
      <c r="E2161">
        <v>2</v>
      </c>
      <c r="F2161">
        <v>15.187565658946152</v>
      </c>
    </row>
    <row r="2162" spans="1:6" x14ac:dyDescent="0.2">
      <c r="A2162" t="s">
        <v>143</v>
      </c>
      <c r="B2162" t="s">
        <v>149</v>
      </c>
      <c r="C2162">
        <v>2010</v>
      </c>
      <c r="D2162">
        <v>3</v>
      </c>
      <c r="E2162">
        <v>3</v>
      </c>
      <c r="F2162">
        <v>14.669808089538463</v>
      </c>
    </row>
    <row r="2163" spans="1:6" x14ac:dyDescent="0.2">
      <c r="A2163" t="s">
        <v>143</v>
      </c>
      <c r="B2163" t="s">
        <v>149</v>
      </c>
      <c r="C2163">
        <v>2010</v>
      </c>
      <c r="D2163">
        <v>3</v>
      </c>
      <c r="E2163">
        <v>4</v>
      </c>
      <c r="F2163">
        <v>22.22335254073846</v>
      </c>
    </row>
    <row r="2164" spans="1:6" x14ac:dyDescent="0.2">
      <c r="A2164" t="s">
        <v>143</v>
      </c>
      <c r="B2164" t="s">
        <v>149</v>
      </c>
      <c r="C2164">
        <v>2010</v>
      </c>
      <c r="D2164">
        <v>3</v>
      </c>
      <c r="E2164">
        <v>5</v>
      </c>
      <c r="F2164">
        <v>25.805882843653841</v>
      </c>
    </row>
    <row r="2165" spans="1:6" x14ac:dyDescent="0.2">
      <c r="A2165" t="s">
        <v>143</v>
      </c>
      <c r="B2165" t="s">
        <v>149</v>
      </c>
      <c r="C2165">
        <v>2010</v>
      </c>
      <c r="D2165">
        <v>3</v>
      </c>
      <c r="E2165">
        <v>6</v>
      </c>
      <c r="F2165">
        <v>26.959147041496156</v>
      </c>
    </row>
    <row r="2166" spans="1:6" x14ac:dyDescent="0.2">
      <c r="A2166" t="s">
        <v>143</v>
      </c>
      <c r="B2166" t="s">
        <v>149</v>
      </c>
      <c r="C2166">
        <v>2010</v>
      </c>
      <c r="D2166">
        <v>3</v>
      </c>
      <c r="E2166">
        <v>7</v>
      </c>
      <c r="F2166">
        <v>33.414722677176918</v>
      </c>
    </row>
    <row r="2167" spans="1:6" x14ac:dyDescent="0.2">
      <c r="A2167" t="s">
        <v>143</v>
      </c>
      <c r="B2167" t="s">
        <v>149</v>
      </c>
      <c r="C2167">
        <v>2010</v>
      </c>
      <c r="D2167">
        <v>3</v>
      </c>
      <c r="E2167">
        <v>8</v>
      </c>
      <c r="F2167">
        <v>28.351904571692309</v>
      </c>
    </row>
    <row r="2168" spans="1:6" x14ac:dyDescent="0.2">
      <c r="A2168" t="s">
        <v>143</v>
      </c>
      <c r="B2168" t="s">
        <v>149</v>
      </c>
      <c r="C2168">
        <v>2010</v>
      </c>
      <c r="D2168">
        <v>3</v>
      </c>
      <c r="E2168">
        <v>9</v>
      </c>
      <c r="F2168">
        <v>25.365834165565385</v>
      </c>
    </row>
    <row r="2169" spans="1:6" x14ac:dyDescent="0.2">
      <c r="A2169" t="s">
        <v>143</v>
      </c>
      <c r="B2169" t="s">
        <v>149</v>
      </c>
      <c r="C2169">
        <v>2010</v>
      </c>
      <c r="D2169">
        <v>3</v>
      </c>
      <c r="E2169">
        <v>10</v>
      </c>
      <c r="F2169">
        <v>24.20277996662308</v>
      </c>
    </row>
    <row r="2170" spans="1:6" x14ac:dyDescent="0.2">
      <c r="A2170" t="s">
        <v>143</v>
      </c>
      <c r="B2170" t="s">
        <v>149</v>
      </c>
      <c r="C2170">
        <v>2010</v>
      </c>
      <c r="D2170">
        <v>3</v>
      </c>
      <c r="E2170">
        <v>11</v>
      </c>
      <c r="F2170">
        <v>24.609064312800001</v>
      </c>
    </row>
    <row r="2171" spans="1:6" x14ac:dyDescent="0.2">
      <c r="A2171" t="s">
        <v>143</v>
      </c>
      <c r="B2171" t="s">
        <v>149</v>
      </c>
      <c r="C2171">
        <v>2010</v>
      </c>
      <c r="D2171">
        <v>3</v>
      </c>
      <c r="E2171">
        <v>12</v>
      </c>
      <c r="F2171">
        <v>25.342283673553847</v>
      </c>
    </row>
    <row r="2172" spans="1:6" x14ac:dyDescent="0.2">
      <c r="A2172" t="s">
        <v>143</v>
      </c>
      <c r="B2172" t="s">
        <v>149</v>
      </c>
      <c r="C2172">
        <v>2010</v>
      </c>
      <c r="D2172">
        <v>3</v>
      </c>
      <c r="E2172">
        <v>13</v>
      </c>
      <c r="F2172">
        <v>31.834747559111534</v>
      </c>
    </row>
    <row r="2173" spans="1:6" x14ac:dyDescent="0.2">
      <c r="A2173" t="s">
        <v>143</v>
      </c>
      <c r="B2173" t="s">
        <v>149</v>
      </c>
      <c r="C2173">
        <v>2010</v>
      </c>
      <c r="D2173">
        <v>3</v>
      </c>
      <c r="E2173">
        <v>14</v>
      </c>
      <c r="F2173">
        <v>26.883445281888459</v>
      </c>
    </row>
    <row r="2174" spans="1:6" x14ac:dyDescent="0.2">
      <c r="A2174" t="s">
        <v>143</v>
      </c>
      <c r="B2174" t="s">
        <v>149</v>
      </c>
      <c r="C2174">
        <v>2010</v>
      </c>
      <c r="D2174">
        <v>4</v>
      </c>
      <c r="E2174">
        <v>1</v>
      </c>
      <c r="F2174">
        <v>14.079101543099998</v>
      </c>
    </row>
    <row r="2175" spans="1:6" x14ac:dyDescent="0.2">
      <c r="A2175" t="s">
        <v>143</v>
      </c>
      <c r="B2175" t="s">
        <v>149</v>
      </c>
      <c r="C2175">
        <v>2010</v>
      </c>
      <c r="D2175">
        <v>4</v>
      </c>
      <c r="E2175">
        <v>2</v>
      </c>
      <c r="F2175">
        <v>14.948307801899999</v>
      </c>
    </row>
    <row r="2176" spans="1:6" x14ac:dyDescent="0.2">
      <c r="A2176" t="s">
        <v>143</v>
      </c>
      <c r="B2176" t="s">
        <v>149</v>
      </c>
      <c r="C2176">
        <v>2010</v>
      </c>
      <c r="D2176">
        <v>4</v>
      </c>
      <c r="E2176">
        <v>3</v>
      </c>
      <c r="F2176">
        <v>18.421171298030767</v>
      </c>
    </row>
    <row r="2177" spans="1:13" x14ac:dyDescent="0.2">
      <c r="A2177" t="s">
        <v>143</v>
      </c>
      <c r="B2177" t="s">
        <v>149</v>
      </c>
      <c r="C2177">
        <v>2010</v>
      </c>
      <c r="D2177">
        <v>4</v>
      </c>
      <c r="E2177">
        <v>4</v>
      </c>
      <c r="F2177">
        <v>22.396749652644235</v>
      </c>
    </row>
    <row r="2178" spans="1:13" x14ac:dyDescent="0.2">
      <c r="A2178" t="s">
        <v>143</v>
      </c>
      <c r="B2178" t="s">
        <v>149</v>
      </c>
      <c r="C2178">
        <v>2010</v>
      </c>
      <c r="D2178">
        <v>4</v>
      </c>
      <c r="E2178">
        <v>5</v>
      </c>
      <c r="F2178">
        <v>24.457684349492304</v>
      </c>
    </row>
    <row r="2179" spans="1:13" x14ac:dyDescent="0.2">
      <c r="A2179" t="s">
        <v>143</v>
      </c>
      <c r="B2179" t="s">
        <v>149</v>
      </c>
      <c r="C2179">
        <v>2010</v>
      </c>
      <c r="D2179">
        <v>4</v>
      </c>
      <c r="E2179">
        <v>6</v>
      </c>
      <c r="F2179">
        <v>31.074835865953844</v>
      </c>
    </row>
    <row r="2180" spans="1:13" x14ac:dyDescent="0.2">
      <c r="A2180" t="s">
        <v>143</v>
      </c>
      <c r="B2180" t="s">
        <v>149</v>
      </c>
      <c r="C2180">
        <v>2010</v>
      </c>
      <c r="D2180">
        <v>4</v>
      </c>
      <c r="E2180">
        <v>7</v>
      </c>
      <c r="F2180">
        <v>30.808699503576921</v>
      </c>
    </row>
    <row r="2181" spans="1:13" x14ac:dyDescent="0.2">
      <c r="A2181" t="s">
        <v>143</v>
      </c>
      <c r="B2181" t="s">
        <v>149</v>
      </c>
      <c r="C2181">
        <v>2010</v>
      </c>
      <c r="D2181">
        <v>4</v>
      </c>
      <c r="E2181">
        <v>8</v>
      </c>
      <c r="F2181">
        <v>24.173378020021158</v>
      </c>
    </row>
    <row r="2182" spans="1:13" x14ac:dyDescent="0.2">
      <c r="A2182" t="s">
        <v>143</v>
      </c>
      <c r="B2182" t="s">
        <v>149</v>
      </c>
      <c r="C2182">
        <v>2010</v>
      </c>
      <c r="D2182">
        <v>4</v>
      </c>
      <c r="E2182">
        <v>9</v>
      </c>
      <c r="F2182">
        <v>23.883008879907695</v>
      </c>
    </row>
    <row r="2183" spans="1:13" x14ac:dyDescent="0.2">
      <c r="A2183" t="s">
        <v>143</v>
      </c>
      <c r="B2183" t="s">
        <v>149</v>
      </c>
      <c r="C2183">
        <v>2010</v>
      </c>
      <c r="D2183">
        <v>4</v>
      </c>
      <c r="E2183">
        <v>10</v>
      </c>
      <c r="F2183">
        <v>28.00988369875385</v>
      </c>
    </row>
    <row r="2184" spans="1:13" x14ac:dyDescent="0.2">
      <c r="A2184" t="s">
        <v>143</v>
      </c>
      <c r="B2184" t="s">
        <v>149</v>
      </c>
      <c r="C2184">
        <v>2010</v>
      </c>
      <c r="D2184">
        <v>4</v>
      </c>
      <c r="E2184">
        <v>11</v>
      </c>
      <c r="F2184">
        <v>22.919730179140387</v>
      </c>
    </row>
    <row r="2185" spans="1:13" x14ac:dyDescent="0.2">
      <c r="A2185" t="s">
        <v>143</v>
      </c>
      <c r="B2185" t="s">
        <v>149</v>
      </c>
      <c r="C2185">
        <v>2010</v>
      </c>
      <c r="D2185">
        <v>4</v>
      </c>
      <c r="E2185">
        <v>12</v>
      </c>
      <c r="F2185">
        <v>24.617420180480774</v>
      </c>
    </row>
    <row r="2186" spans="1:13" x14ac:dyDescent="0.2">
      <c r="A2186" t="s">
        <v>143</v>
      </c>
      <c r="B2186" t="s">
        <v>149</v>
      </c>
      <c r="C2186">
        <v>2010</v>
      </c>
      <c r="D2186">
        <v>4</v>
      </c>
      <c r="E2186">
        <v>13</v>
      </c>
      <c r="F2186">
        <v>34.437120928269223</v>
      </c>
    </row>
    <row r="2187" spans="1:13" x14ac:dyDescent="0.2">
      <c r="A2187" t="s">
        <v>143</v>
      </c>
      <c r="B2187" t="s">
        <v>149</v>
      </c>
      <c r="C2187">
        <v>2010</v>
      </c>
      <c r="D2187">
        <v>4</v>
      </c>
      <c r="E2187">
        <v>14</v>
      </c>
      <c r="F2187">
        <v>22.610875435753844</v>
      </c>
    </row>
    <row r="2188" spans="1:13" ht="15" x14ac:dyDescent="0.25">
      <c r="A2188" t="s">
        <v>143</v>
      </c>
      <c r="B2188" t="s">
        <v>149</v>
      </c>
      <c r="C2188">
        <v>2011</v>
      </c>
      <c r="D2188">
        <v>1</v>
      </c>
      <c r="E2188">
        <v>1</v>
      </c>
      <c r="F2188" s="136">
        <v>29.133418443715389</v>
      </c>
      <c r="G2188" s="239">
        <v>0.45116500000000004</v>
      </c>
      <c r="H2188" s="135" t="s">
        <v>182</v>
      </c>
      <c r="M2188" s="137">
        <v>40817</v>
      </c>
    </row>
    <row r="2189" spans="1:13" ht="15" x14ac:dyDescent="0.25">
      <c r="A2189" t="s">
        <v>143</v>
      </c>
      <c r="B2189" t="s">
        <v>149</v>
      </c>
      <c r="C2189">
        <v>2011</v>
      </c>
      <c r="D2189">
        <v>1</v>
      </c>
      <c r="E2189">
        <v>2</v>
      </c>
      <c r="F2189" s="136">
        <v>22.443896766288464</v>
      </c>
      <c r="G2189" s="239">
        <v>0.40397</v>
      </c>
      <c r="M2189" s="138">
        <v>40617</v>
      </c>
    </row>
    <row r="2190" spans="1:13" ht="15" x14ac:dyDescent="0.25">
      <c r="A2190" t="s">
        <v>143</v>
      </c>
      <c r="B2190" t="s">
        <v>149</v>
      </c>
      <c r="C2190">
        <v>2011</v>
      </c>
      <c r="D2190">
        <v>1</v>
      </c>
      <c r="E2190">
        <v>3</v>
      </c>
      <c r="F2190" s="136">
        <v>37.073692872276922</v>
      </c>
      <c r="G2190" s="239">
        <v>0.53211999999999993</v>
      </c>
      <c r="M2190">
        <v>89</v>
      </c>
    </row>
    <row r="2191" spans="1:13" ht="15" x14ac:dyDescent="0.25">
      <c r="A2191" t="s">
        <v>143</v>
      </c>
      <c r="B2191" t="s">
        <v>149</v>
      </c>
      <c r="C2191">
        <v>2011</v>
      </c>
      <c r="D2191">
        <v>1</v>
      </c>
      <c r="E2191">
        <v>4</v>
      </c>
      <c r="F2191" s="136">
        <v>34.883346322211544</v>
      </c>
      <c r="G2191" s="239">
        <v>0.52699999999999991</v>
      </c>
      <c r="M2191">
        <v>1161</v>
      </c>
    </row>
    <row r="2192" spans="1:13" ht="15" x14ac:dyDescent="0.25">
      <c r="A2192" t="s">
        <v>143</v>
      </c>
      <c r="B2192" t="s">
        <v>149</v>
      </c>
      <c r="C2192">
        <v>2011</v>
      </c>
      <c r="D2192">
        <v>1</v>
      </c>
      <c r="E2192">
        <v>5</v>
      </c>
      <c r="F2192" s="136">
        <v>38.145895198061538</v>
      </c>
      <c r="G2192" s="239">
        <v>0.63442500000000002</v>
      </c>
    </row>
    <row r="2193" spans="1:7" ht="15" x14ac:dyDescent="0.25">
      <c r="A2193" t="s">
        <v>143</v>
      </c>
      <c r="B2193" t="s">
        <v>149</v>
      </c>
      <c r="C2193">
        <v>2011</v>
      </c>
      <c r="D2193">
        <v>1</v>
      </c>
      <c r="E2193">
        <v>6</v>
      </c>
      <c r="F2193" s="136">
        <v>35.149435484815385</v>
      </c>
      <c r="G2193" s="239">
        <v>0.67537999999999998</v>
      </c>
    </row>
    <row r="2194" spans="1:7" ht="15" x14ac:dyDescent="0.25">
      <c r="A2194" t="s">
        <v>143</v>
      </c>
      <c r="B2194" t="s">
        <v>149</v>
      </c>
      <c r="C2194">
        <v>2011</v>
      </c>
      <c r="D2194">
        <v>1</v>
      </c>
      <c r="E2194">
        <v>7</v>
      </c>
      <c r="F2194" s="136">
        <v>34.831910527615385</v>
      </c>
      <c r="G2194" s="239">
        <v>0.74330000000000007</v>
      </c>
    </row>
    <row r="2195" spans="1:7" ht="15" x14ac:dyDescent="0.25">
      <c r="A2195" t="s">
        <v>143</v>
      </c>
      <c r="B2195" t="s">
        <v>149</v>
      </c>
      <c r="C2195">
        <v>2011</v>
      </c>
      <c r="D2195">
        <v>1</v>
      </c>
      <c r="E2195">
        <v>8</v>
      </c>
      <c r="F2195" s="136">
        <v>48.576182132838461</v>
      </c>
      <c r="G2195" s="239">
        <v>0.65528999999999993</v>
      </c>
    </row>
    <row r="2196" spans="1:7" ht="15" x14ac:dyDescent="0.25">
      <c r="A2196" t="s">
        <v>143</v>
      </c>
      <c r="B2196" t="s">
        <v>149</v>
      </c>
      <c r="C2196">
        <v>2011</v>
      </c>
      <c r="D2196">
        <v>1</v>
      </c>
      <c r="E2196">
        <v>9</v>
      </c>
      <c r="F2196" s="136">
        <v>35.772077768815386</v>
      </c>
      <c r="G2196" s="239">
        <v>0.57058999999999993</v>
      </c>
    </row>
    <row r="2197" spans="1:7" ht="15" x14ac:dyDescent="0.25">
      <c r="A2197" t="s">
        <v>143</v>
      </c>
      <c r="B2197" t="s">
        <v>149</v>
      </c>
      <c r="C2197">
        <v>2011</v>
      </c>
      <c r="D2197">
        <v>1</v>
      </c>
      <c r="E2197">
        <v>10</v>
      </c>
      <c r="F2197" s="136">
        <v>37.863438156034618</v>
      </c>
      <c r="G2197" s="239">
        <v>0.62767499999999998</v>
      </c>
    </row>
    <row r="2198" spans="1:7" ht="15" x14ac:dyDescent="0.25">
      <c r="A2198" t="s">
        <v>143</v>
      </c>
      <c r="B2198" t="s">
        <v>149</v>
      </c>
      <c r="C2198">
        <v>2011</v>
      </c>
      <c r="D2198">
        <v>1</v>
      </c>
      <c r="E2198">
        <v>11</v>
      </c>
      <c r="F2198" s="136">
        <v>47.256714118350004</v>
      </c>
      <c r="G2198" s="239">
        <v>0.69157000000000002</v>
      </c>
    </row>
    <row r="2199" spans="1:7" ht="15" x14ac:dyDescent="0.25">
      <c r="A2199" t="s">
        <v>143</v>
      </c>
      <c r="B2199" t="s">
        <v>149</v>
      </c>
      <c r="C2199">
        <v>2011</v>
      </c>
      <c r="D2199">
        <v>1</v>
      </c>
      <c r="E2199">
        <v>12</v>
      </c>
      <c r="F2199" s="136">
        <v>48.480499912223074</v>
      </c>
      <c r="G2199" s="239">
        <v>0.75829499999999994</v>
      </c>
    </row>
    <row r="2200" spans="1:7" ht="15" x14ac:dyDescent="0.25">
      <c r="A2200" t="s">
        <v>143</v>
      </c>
      <c r="B2200" t="s">
        <v>149</v>
      </c>
      <c r="C2200">
        <v>2011</v>
      </c>
      <c r="D2200">
        <v>1</v>
      </c>
      <c r="E2200">
        <v>13</v>
      </c>
      <c r="F2200" s="136">
        <v>47.885291896326933</v>
      </c>
      <c r="G2200" s="239">
        <v>0.76934499999999995</v>
      </c>
    </row>
    <row r="2201" spans="1:7" ht="15" x14ac:dyDescent="0.25">
      <c r="A2201" t="s">
        <v>143</v>
      </c>
      <c r="B2201" t="s">
        <v>149</v>
      </c>
      <c r="C2201">
        <v>2011</v>
      </c>
      <c r="D2201">
        <v>1</v>
      </c>
      <c r="E2201">
        <v>14</v>
      </c>
      <c r="F2201" s="136">
        <v>38.615266218946161</v>
      </c>
      <c r="G2201" s="239">
        <v>0.6307100000000001</v>
      </c>
    </row>
    <row r="2202" spans="1:7" ht="15" x14ac:dyDescent="0.25">
      <c r="A2202" t="s">
        <v>143</v>
      </c>
      <c r="B2202" t="s">
        <v>149</v>
      </c>
      <c r="C2202">
        <v>2011</v>
      </c>
      <c r="D2202">
        <v>2</v>
      </c>
      <c r="E2202">
        <v>1</v>
      </c>
      <c r="F2202" s="136">
        <v>25.520706212607692</v>
      </c>
      <c r="G2202" s="239">
        <v>0.43005499999999997</v>
      </c>
    </row>
    <row r="2203" spans="1:7" ht="15" x14ac:dyDescent="0.25">
      <c r="A2203" t="s">
        <v>143</v>
      </c>
      <c r="B2203" t="s">
        <v>149</v>
      </c>
      <c r="C2203">
        <v>2011</v>
      </c>
      <c r="D2203">
        <v>2</v>
      </c>
      <c r="E2203">
        <v>2</v>
      </c>
      <c r="F2203" s="136">
        <v>29.415428526634614</v>
      </c>
      <c r="G2203" s="239">
        <v>0.46886499999999998</v>
      </c>
    </row>
    <row r="2204" spans="1:7" ht="15" x14ac:dyDescent="0.25">
      <c r="A2204" t="s">
        <v>143</v>
      </c>
      <c r="B2204" t="s">
        <v>149</v>
      </c>
      <c r="C2204">
        <v>2011</v>
      </c>
      <c r="D2204">
        <v>2</v>
      </c>
      <c r="E2204">
        <v>3</v>
      </c>
      <c r="F2204" s="136">
        <v>30.320720258019232</v>
      </c>
      <c r="G2204" s="239">
        <v>0.48482999999999998</v>
      </c>
    </row>
    <row r="2205" spans="1:7" ht="15" x14ac:dyDescent="0.25">
      <c r="A2205" t="s">
        <v>143</v>
      </c>
      <c r="B2205" t="s">
        <v>149</v>
      </c>
      <c r="C2205">
        <v>2011</v>
      </c>
      <c r="D2205">
        <v>2</v>
      </c>
      <c r="E2205">
        <v>4</v>
      </c>
      <c r="F2205" s="136">
        <v>41.70863863066154</v>
      </c>
      <c r="G2205" s="239">
        <v>0.58316999999999997</v>
      </c>
    </row>
    <row r="2206" spans="1:7" ht="15" x14ac:dyDescent="0.25">
      <c r="A2206" t="s">
        <v>143</v>
      </c>
      <c r="B2206" t="s">
        <v>149</v>
      </c>
      <c r="C2206">
        <v>2011</v>
      </c>
      <c r="D2206">
        <v>2</v>
      </c>
      <c r="E2206">
        <v>5</v>
      </c>
      <c r="F2206" s="136">
        <v>45.875317362853849</v>
      </c>
      <c r="G2206" s="239">
        <v>0.67061499999999996</v>
      </c>
    </row>
    <row r="2207" spans="1:7" ht="15" x14ac:dyDescent="0.25">
      <c r="A2207" t="s">
        <v>143</v>
      </c>
      <c r="B2207" t="s">
        <v>149</v>
      </c>
      <c r="C2207">
        <v>2011</v>
      </c>
      <c r="D2207">
        <v>2</v>
      </c>
      <c r="E2207">
        <v>6</v>
      </c>
      <c r="F2207" s="136">
        <v>47.451995060123089</v>
      </c>
      <c r="G2207" s="239">
        <v>0.75195499999999993</v>
      </c>
    </row>
    <row r="2208" spans="1:7" ht="15" x14ac:dyDescent="0.25">
      <c r="A2208" t="s">
        <v>143</v>
      </c>
      <c r="B2208" t="s">
        <v>149</v>
      </c>
      <c r="C2208">
        <v>2011</v>
      </c>
      <c r="D2208">
        <v>2</v>
      </c>
      <c r="E2208">
        <v>7</v>
      </c>
      <c r="F2208" s="136">
        <v>48.133414703423085</v>
      </c>
      <c r="G2208" s="239">
        <v>0.79620000000000002</v>
      </c>
    </row>
    <row r="2209" spans="1:7" ht="15" x14ac:dyDescent="0.25">
      <c r="A2209" t="s">
        <v>143</v>
      </c>
      <c r="B2209" t="s">
        <v>149</v>
      </c>
      <c r="C2209">
        <v>2011</v>
      </c>
      <c r="D2209">
        <v>2</v>
      </c>
      <c r="E2209">
        <v>8</v>
      </c>
      <c r="F2209" s="136">
        <v>41.67890705423077</v>
      </c>
      <c r="G2209" s="239">
        <v>0.63958999999999999</v>
      </c>
    </row>
    <row r="2210" spans="1:7" ht="15" x14ac:dyDescent="0.25">
      <c r="A2210" t="s">
        <v>143</v>
      </c>
      <c r="B2210" t="s">
        <v>149</v>
      </c>
      <c r="C2210">
        <v>2011</v>
      </c>
      <c r="D2210">
        <v>2</v>
      </c>
      <c r="E2210">
        <v>9</v>
      </c>
      <c r="F2210" s="136">
        <v>49.90335739404231</v>
      </c>
      <c r="G2210" s="239">
        <v>0.67273499999999997</v>
      </c>
    </row>
    <row r="2211" spans="1:7" ht="15" x14ac:dyDescent="0.25">
      <c r="A2211" t="s">
        <v>143</v>
      </c>
      <c r="B2211" t="s">
        <v>149</v>
      </c>
      <c r="C2211">
        <v>2011</v>
      </c>
      <c r="D2211">
        <v>2</v>
      </c>
      <c r="E2211">
        <v>10</v>
      </c>
      <c r="F2211" s="136">
        <v>42.089939997473081</v>
      </c>
      <c r="G2211" s="239">
        <v>0.65098</v>
      </c>
    </row>
    <row r="2212" spans="1:7" ht="15" x14ac:dyDescent="0.25">
      <c r="A2212" t="s">
        <v>143</v>
      </c>
      <c r="B2212" t="s">
        <v>149</v>
      </c>
      <c r="C2212">
        <v>2011</v>
      </c>
      <c r="D2212">
        <v>2</v>
      </c>
      <c r="E2212">
        <v>11</v>
      </c>
      <c r="F2212" s="136">
        <v>47.432162636100003</v>
      </c>
      <c r="G2212" s="239">
        <v>0.65544500000000006</v>
      </c>
    </row>
    <row r="2213" spans="1:7" ht="15" x14ac:dyDescent="0.25">
      <c r="A2213" t="s">
        <v>143</v>
      </c>
      <c r="B2213" t="s">
        <v>149</v>
      </c>
      <c r="C2213">
        <v>2011</v>
      </c>
      <c r="D2213">
        <v>2</v>
      </c>
      <c r="E2213">
        <v>12</v>
      </c>
      <c r="F2213" s="136">
        <v>50.31384906240001</v>
      </c>
      <c r="G2213" s="239">
        <v>0.69680500000000001</v>
      </c>
    </row>
    <row r="2214" spans="1:7" ht="15" x14ac:dyDescent="0.25">
      <c r="A2214" t="s">
        <v>143</v>
      </c>
      <c r="B2214" t="s">
        <v>149</v>
      </c>
      <c r="C2214">
        <v>2011</v>
      </c>
      <c r="D2214">
        <v>2</v>
      </c>
      <c r="E2214">
        <v>13</v>
      </c>
      <c r="F2214" s="136">
        <v>46.968523981373082</v>
      </c>
      <c r="G2214" s="239">
        <v>0.78247500000000003</v>
      </c>
    </row>
    <row r="2215" spans="1:7" ht="15" x14ac:dyDescent="0.25">
      <c r="A2215" t="s">
        <v>143</v>
      </c>
      <c r="B2215" t="s">
        <v>149</v>
      </c>
      <c r="C2215">
        <v>2011</v>
      </c>
      <c r="D2215">
        <v>2</v>
      </c>
      <c r="E2215">
        <v>14</v>
      </c>
      <c r="F2215" s="136">
        <v>47.56961801713846</v>
      </c>
      <c r="G2215" s="239">
        <v>0.71300999999999992</v>
      </c>
    </row>
    <row r="2216" spans="1:7" ht="15" x14ac:dyDescent="0.25">
      <c r="A2216" t="s">
        <v>143</v>
      </c>
      <c r="B2216" t="s">
        <v>149</v>
      </c>
      <c r="C2216">
        <v>2011</v>
      </c>
      <c r="D2216">
        <v>3</v>
      </c>
      <c r="E2216">
        <v>1</v>
      </c>
      <c r="F2216" s="136">
        <v>33.318065847634621</v>
      </c>
      <c r="G2216" s="239">
        <v>0.54400500000000007</v>
      </c>
    </row>
    <row r="2217" spans="1:7" ht="15" x14ac:dyDescent="0.25">
      <c r="A2217" t="s">
        <v>143</v>
      </c>
      <c r="B2217" t="s">
        <v>149</v>
      </c>
      <c r="C2217">
        <v>2011</v>
      </c>
      <c r="D2217">
        <v>3</v>
      </c>
      <c r="E2217">
        <v>2</v>
      </c>
      <c r="F2217" s="136">
        <v>29.49924012369231</v>
      </c>
      <c r="G2217" s="239">
        <v>0.54200000000000004</v>
      </c>
    </row>
    <row r="2218" spans="1:7" ht="15" x14ac:dyDescent="0.25">
      <c r="A2218" t="s">
        <v>143</v>
      </c>
      <c r="B2218" t="s">
        <v>149</v>
      </c>
      <c r="C2218">
        <v>2011</v>
      </c>
      <c r="D2218">
        <v>3</v>
      </c>
      <c r="E2218">
        <v>3</v>
      </c>
      <c r="F2218" s="136">
        <v>24.71555484166154</v>
      </c>
      <c r="G2218" s="239">
        <v>0.52197499999999997</v>
      </c>
    </row>
    <row r="2219" spans="1:7" ht="15" x14ac:dyDescent="0.25">
      <c r="A2219" t="s">
        <v>143</v>
      </c>
      <c r="B2219" t="s">
        <v>149</v>
      </c>
      <c r="C2219">
        <v>2011</v>
      </c>
      <c r="D2219">
        <v>3</v>
      </c>
      <c r="E2219">
        <v>4</v>
      </c>
      <c r="F2219" s="136">
        <v>41.124254759584623</v>
      </c>
      <c r="G2219" s="239">
        <v>0.65146999999999999</v>
      </c>
    </row>
    <row r="2220" spans="1:7" ht="15" x14ac:dyDescent="0.25">
      <c r="A2220" t="s">
        <v>143</v>
      </c>
      <c r="B2220" t="s">
        <v>149</v>
      </c>
      <c r="C2220">
        <v>2011</v>
      </c>
      <c r="D2220">
        <v>3</v>
      </c>
      <c r="E2220">
        <v>5</v>
      </c>
      <c r="F2220" s="136">
        <v>23.690206732499998</v>
      </c>
      <c r="G2220" s="239">
        <v>0.72394000000000003</v>
      </c>
    </row>
    <row r="2221" spans="1:7" ht="15" x14ac:dyDescent="0.25">
      <c r="A2221" t="s">
        <v>143</v>
      </c>
      <c r="B2221" t="s">
        <v>149</v>
      </c>
      <c r="C2221">
        <v>2011</v>
      </c>
      <c r="D2221">
        <v>3</v>
      </c>
      <c r="E2221">
        <v>6</v>
      </c>
      <c r="F2221" s="136">
        <v>50.758979722338459</v>
      </c>
      <c r="G2221" s="239">
        <v>0.73735499999999998</v>
      </c>
    </row>
    <row r="2222" spans="1:7" ht="15" x14ac:dyDescent="0.25">
      <c r="A2222" t="s">
        <v>143</v>
      </c>
      <c r="B2222" t="s">
        <v>149</v>
      </c>
      <c r="C2222">
        <v>2011</v>
      </c>
      <c r="D2222">
        <v>3</v>
      </c>
      <c r="E2222">
        <v>7</v>
      </c>
      <c r="F2222" s="136">
        <v>54.568066167449999</v>
      </c>
      <c r="G2222" s="239">
        <v>0.81030000000000002</v>
      </c>
    </row>
    <row r="2223" spans="1:7" ht="15" x14ac:dyDescent="0.25">
      <c r="A2223" t="s">
        <v>143</v>
      </c>
      <c r="B2223" t="s">
        <v>149</v>
      </c>
      <c r="C2223">
        <v>2011</v>
      </c>
      <c r="D2223">
        <v>3</v>
      </c>
      <c r="E2223">
        <v>8</v>
      </c>
      <c r="F2223" s="136">
        <v>45.63564511198846</v>
      </c>
      <c r="G2223" s="239">
        <v>0.71451500000000001</v>
      </c>
    </row>
    <row r="2224" spans="1:7" ht="15" x14ac:dyDescent="0.25">
      <c r="A2224" t="s">
        <v>143</v>
      </c>
      <c r="B2224" t="s">
        <v>149</v>
      </c>
      <c r="C2224">
        <v>2011</v>
      </c>
      <c r="D2224">
        <v>3</v>
      </c>
      <c r="E2224">
        <v>9</v>
      </c>
      <c r="F2224" s="136">
        <v>24.641860515334614</v>
      </c>
      <c r="G2224" s="239">
        <v>0.69748500000000002</v>
      </c>
    </row>
    <row r="2225" spans="1:7" ht="15" x14ac:dyDescent="0.25">
      <c r="A2225" t="s">
        <v>143</v>
      </c>
      <c r="B2225" t="s">
        <v>149</v>
      </c>
      <c r="C2225">
        <v>2011</v>
      </c>
      <c r="D2225">
        <v>3</v>
      </c>
      <c r="E2225">
        <v>10</v>
      </c>
      <c r="F2225" s="136">
        <v>48.055223121230775</v>
      </c>
      <c r="G2225" s="239">
        <v>0.68727499999999997</v>
      </c>
    </row>
    <row r="2226" spans="1:7" ht="15" x14ac:dyDescent="0.25">
      <c r="A2226" t="s">
        <v>143</v>
      </c>
      <c r="B2226" t="s">
        <v>149</v>
      </c>
      <c r="C2226">
        <v>2011</v>
      </c>
      <c r="D2226">
        <v>3</v>
      </c>
      <c r="E2226">
        <v>11</v>
      </c>
      <c r="F2226" s="136">
        <v>53.340852628800008</v>
      </c>
      <c r="G2226" s="239">
        <v>0.74007000000000001</v>
      </c>
    </row>
    <row r="2227" spans="1:7" ht="15" x14ac:dyDescent="0.25">
      <c r="A2227" t="s">
        <v>143</v>
      </c>
      <c r="B2227" t="s">
        <v>149</v>
      </c>
      <c r="C2227">
        <v>2011</v>
      </c>
      <c r="D2227">
        <v>3</v>
      </c>
      <c r="E2227">
        <v>12</v>
      </c>
      <c r="F2227" s="136">
        <v>21.18762404169231</v>
      </c>
      <c r="G2227" s="239">
        <v>0.68746499999999999</v>
      </c>
    </row>
    <row r="2228" spans="1:7" ht="15" x14ac:dyDescent="0.25">
      <c r="A2228" t="s">
        <v>143</v>
      </c>
      <c r="B2228" t="s">
        <v>149</v>
      </c>
      <c r="C2228">
        <v>2011</v>
      </c>
      <c r="D2228">
        <v>3</v>
      </c>
      <c r="E2228">
        <v>13</v>
      </c>
      <c r="F2228" s="136">
        <v>17.128648397976928</v>
      </c>
      <c r="G2228" s="239">
        <v>0.80911</v>
      </c>
    </row>
    <row r="2229" spans="1:7" ht="15" x14ac:dyDescent="0.25">
      <c r="A2229" t="s">
        <v>143</v>
      </c>
      <c r="B2229" t="s">
        <v>149</v>
      </c>
      <c r="C2229">
        <v>2011</v>
      </c>
      <c r="D2229">
        <v>3</v>
      </c>
      <c r="E2229">
        <v>14</v>
      </c>
      <c r="F2229" s="136">
        <v>46.131890726180778</v>
      </c>
      <c r="G2229" s="239">
        <v>0.73775999999999997</v>
      </c>
    </row>
    <row r="2230" spans="1:7" ht="15" x14ac:dyDescent="0.25">
      <c r="A2230" t="s">
        <v>143</v>
      </c>
      <c r="B2230" t="s">
        <v>149</v>
      </c>
      <c r="C2230">
        <v>2011</v>
      </c>
      <c r="D2230">
        <v>4</v>
      </c>
      <c r="E2230">
        <v>1</v>
      </c>
      <c r="F2230" s="136">
        <v>29.119384672442305</v>
      </c>
      <c r="G2230" s="239">
        <v>0.53001999999999994</v>
      </c>
    </row>
    <row r="2231" spans="1:7" ht="15" x14ac:dyDescent="0.25">
      <c r="A2231" t="s">
        <v>143</v>
      </c>
      <c r="B2231" t="s">
        <v>149</v>
      </c>
      <c r="C2231">
        <v>2011</v>
      </c>
      <c r="D2231">
        <v>4</v>
      </c>
      <c r="E2231">
        <v>2</v>
      </c>
      <c r="F2231" s="136">
        <v>28.703862150784623</v>
      </c>
      <c r="G2231" s="239">
        <v>0.56065999999999994</v>
      </c>
    </row>
    <row r="2232" spans="1:7" ht="15" x14ac:dyDescent="0.25">
      <c r="A2232" t="s">
        <v>143</v>
      </c>
      <c r="B2232" t="s">
        <v>149</v>
      </c>
      <c r="C2232">
        <v>2011</v>
      </c>
      <c r="D2232">
        <v>4</v>
      </c>
      <c r="E2232">
        <v>3</v>
      </c>
      <c r="F2232" s="136">
        <v>29.062981630523076</v>
      </c>
      <c r="G2232" s="239">
        <v>0.57091500000000006</v>
      </c>
    </row>
    <row r="2233" spans="1:7" ht="15" x14ac:dyDescent="0.25">
      <c r="A2233" t="s">
        <v>143</v>
      </c>
      <c r="B2233" t="s">
        <v>149</v>
      </c>
      <c r="C2233">
        <v>2011</v>
      </c>
      <c r="D2233">
        <v>4</v>
      </c>
      <c r="E2233">
        <v>4</v>
      </c>
      <c r="F2233" s="136">
        <v>27.453935443846156</v>
      </c>
      <c r="G2233" s="239">
        <v>0.66167500000000001</v>
      </c>
    </row>
    <row r="2234" spans="1:7" ht="15" x14ac:dyDescent="0.25">
      <c r="A2234" t="s">
        <v>143</v>
      </c>
      <c r="B2234" t="s">
        <v>149</v>
      </c>
      <c r="C2234">
        <v>2011</v>
      </c>
      <c r="D2234">
        <v>4</v>
      </c>
      <c r="E2234">
        <v>5</v>
      </c>
      <c r="F2234" s="136">
        <v>33.331150865353841</v>
      </c>
      <c r="G2234" s="239">
        <v>0.69813499999999995</v>
      </c>
    </row>
    <row r="2235" spans="1:7" ht="15" x14ac:dyDescent="0.25">
      <c r="A2235" t="s">
        <v>143</v>
      </c>
      <c r="B2235" t="s">
        <v>149</v>
      </c>
      <c r="C2235">
        <v>2011</v>
      </c>
      <c r="D2235">
        <v>4</v>
      </c>
      <c r="E2235">
        <v>6</v>
      </c>
      <c r="F2235" s="136">
        <v>28.414221101411545</v>
      </c>
      <c r="G2235" s="239">
        <v>0.77479500000000001</v>
      </c>
    </row>
    <row r="2236" spans="1:7" ht="15" x14ac:dyDescent="0.25">
      <c r="A2236" t="s">
        <v>143</v>
      </c>
      <c r="B2236" t="s">
        <v>149</v>
      </c>
      <c r="C2236">
        <v>2011</v>
      </c>
      <c r="D2236">
        <v>4</v>
      </c>
      <c r="E2236">
        <v>7</v>
      </c>
      <c r="F2236" s="136">
        <v>41.240431801038469</v>
      </c>
      <c r="G2236" s="239">
        <v>0.81976000000000004</v>
      </c>
    </row>
    <row r="2237" spans="1:7" ht="15" x14ac:dyDescent="0.25">
      <c r="A2237" t="s">
        <v>143</v>
      </c>
      <c r="B2237" t="s">
        <v>149</v>
      </c>
      <c r="C2237">
        <v>2011</v>
      </c>
      <c r="D2237">
        <v>4</v>
      </c>
      <c r="E2237">
        <v>8</v>
      </c>
      <c r="F2237" s="136">
        <v>44.576609445415393</v>
      </c>
      <c r="G2237" s="239">
        <v>0.71014999999999995</v>
      </c>
    </row>
    <row r="2238" spans="1:7" ht="15" x14ac:dyDescent="0.25">
      <c r="A2238" t="s">
        <v>143</v>
      </c>
      <c r="B2238" t="s">
        <v>149</v>
      </c>
      <c r="C2238">
        <v>2011</v>
      </c>
      <c r="D2238">
        <v>4</v>
      </c>
      <c r="E2238">
        <v>9</v>
      </c>
      <c r="F2238" s="136">
        <v>48.666586623853846</v>
      </c>
      <c r="G2238" s="239">
        <v>0.76426499999999997</v>
      </c>
    </row>
    <row r="2239" spans="1:7" ht="15" x14ac:dyDescent="0.25">
      <c r="A2239" t="s">
        <v>143</v>
      </c>
      <c r="B2239" t="s">
        <v>149</v>
      </c>
      <c r="C2239">
        <v>2011</v>
      </c>
      <c r="D2239">
        <v>4</v>
      </c>
      <c r="E2239">
        <v>10</v>
      </c>
      <c r="F2239" s="136">
        <v>31.519658493865389</v>
      </c>
      <c r="G2239" s="239">
        <v>0.75282000000000004</v>
      </c>
    </row>
    <row r="2240" spans="1:7" ht="15" x14ac:dyDescent="0.25">
      <c r="A2240" t="s">
        <v>143</v>
      </c>
      <c r="B2240" t="s">
        <v>149</v>
      </c>
      <c r="C2240">
        <v>2011</v>
      </c>
      <c r="D2240">
        <v>4</v>
      </c>
      <c r="E2240">
        <v>11</v>
      </c>
      <c r="F2240" s="136">
        <v>46.236044583553848</v>
      </c>
      <c r="G2240" s="239">
        <v>0.70825000000000005</v>
      </c>
    </row>
    <row r="2241" spans="1:14" ht="15" x14ac:dyDescent="0.25">
      <c r="A2241" t="s">
        <v>143</v>
      </c>
      <c r="B2241" t="s">
        <v>149</v>
      </c>
      <c r="C2241">
        <v>2011</v>
      </c>
      <c r="D2241">
        <v>4</v>
      </c>
      <c r="E2241">
        <v>12</v>
      </c>
      <c r="F2241" s="136">
        <v>40.512284424276928</v>
      </c>
      <c r="G2241" s="239">
        <v>0.74002999999999997</v>
      </c>
    </row>
    <row r="2242" spans="1:14" ht="15" x14ac:dyDescent="0.25">
      <c r="A2242" t="s">
        <v>143</v>
      </c>
      <c r="B2242" t="s">
        <v>149</v>
      </c>
      <c r="C2242">
        <v>2011</v>
      </c>
      <c r="D2242">
        <v>4</v>
      </c>
      <c r="E2242">
        <v>13</v>
      </c>
      <c r="F2242" s="136">
        <v>33.242085299838465</v>
      </c>
      <c r="G2242" s="239">
        <v>0.79464500000000005</v>
      </c>
    </row>
    <row r="2243" spans="1:14" ht="15" x14ac:dyDescent="0.25">
      <c r="A2243" t="s">
        <v>143</v>
      </c>
      <c r="B2243" t="s">
        <v>149</v>
      </c>
      <c r="C2243">
        <v>2011</v>
      </c>
      <c r="D2243">
        <v>4</v>
      </c>
      <c r="E2243">
        <v>14</v>
      </c>
      <c r="F2243" s="136">
        <v>46.058375402134622</v>
      </c>
      <c r="G2243" s="239">
        <v>0.75744999999999996</v>
      </c>
    </row>
    <row r="2244" spans="1:14" ht="15" x14ac:dyDescent="0.25">
      <c r="A2244" t="s">
        <v>143</v>
      </c>
      <c r="B2244" t="s">
        <v>189</v>
      </c>
      <c r="C2244">
        <v>2012</v>
      </c>
      <c r="D2244">
        <v>1</v>
      </c>
      <c r="E2244">
        <v>1</v>
      </c>
      <c r="G2244" s="240">
        <v>0.43991000000000002</v>
      </c>
      <c r="H2244" s="130">
        <v>40961</v>
      </c>
      <c r="I2244" s="144">
        <v>0.38144</v>
      </c>
      <c r="M2244" s="143">
        <v>0.49853999999999998</v>
      </c>
      <c r="N2244" s="130">
        <v>40981</v>
      </c>
    </row>
    <row r="2245" spans="1:14" ht="15" x14ac:dyDescent="0.25">
      <c r="A2245" t="s">
        <v>143</v>
      </c>
      <c r="B2245" t="s">
        <v>189</v>
      </c>
      <c r="C2245">
        <v>2012</v>
      </c>
      <c r="D2245">
        <v>1</v>
      </c>
      <c r="E2245">
        <v>2</v>
      </c>
      <c r="G2245" s="240">
        <v>0.534335</v>
      </c>
      <c r="I2245" s="144">
        <v>0.28190000000000004</v>
      </c>
      <c r="M2245" s="143">
        <v>0.51749000000000001</v>
      </c>
    </row>
    <row r="2246" spans="1:14" ht="15" x14ac:dyDescent="0.25">
      <c r="A2246" t="s">
        <v>143</v>
      </c>
      <c r="B2246" t="s">
        <v>189</v>
      </c>
      <c r="C2246">
        <v>2012</v>
      </c>
      <c r="D2246">
        <v>1</v>
      </c>
      <c r="E2246">
        <v>3</v>
      </c>
      <c r="G2246" s="240">
        <v>0.41949999999999998</v>
      </c>
      <c r="I2246" s="144">
        <v>0.40717499999999995</v>
      </c>
      <c r="M2246" s="143">
        <v>0.32891000000000004</v>
      </c>
    </row>
    <row r="2247" spans="1:14" ht="15" x14ac:dyDescent="0.25">
      <c r="A2247" t="s">
        <v>143</v>
      </c>
      <c r="B2247" t="s">
        <v>189</v>
      </c>
      <c r="C2247">
        <v>2012</v>
      </c>
      <c r="D2247">
        <v>1</v>
      </c>
      <c r="E2247">
        <v>4</v>
      </c>
      <c r="G2247" s="240">
        <v>0.41424499999999997</v>
      </c>
      <c r="I2247" s="144">
        <v>0.50058500000000006</v>
      </c>
      <c r="M2247" s="143">
        <v>0.38383499999999998</v>
      </c>
    </row>
    <row r="2248" spans="1:14" ht="15" x14ac:dyDescent="0.25">
      <c r="A2248" t="s">
        <v>143</v>
      </c>
      <c r="B2248" t="s">
        <v>189</v>
      </c>
      <c r="C2248">
        <v>2012</v>
      </c>
      <c r="D2248">
        <v>1</v>
      </c>
      <c r="E2248">
        <v>5</v>
      </c>
      <c r="G2248" s="240">
        <v>0.63143000000000005</v>
      </c>
      <c r="I2248" s="144">
        <v>0.54360999999999993</v>
      </c>
      <c r="M2248" s="143">
        <v>0.64983499999999994</v>
      </c>
    </row>
    <row r="2249" spans="1:14" ht="15" x14ac:dyDescent="0.25">
      <c r="A2249" t="s">
        <v>143</v>
      </c>
      <c r="B2249" t="s">
        <v>189</v>
      </c>
      <c r="C2249">
        <v>2012</v>
      </c>
      <c r="D2249">
        <v>1</v>
      </c>
      <c r="E2249">
        <v>6</v>
      </c>
      <c r="G2249" s="240">
        <v>0.60224999999999995</v>
      </c>
      <c r="I2249" s="144">
        <v>0.51564500000000002</v>
      </c>
      <c r="M2249" s="143">
        <v>0.65458499999999997</v>
      </c>
    </row>
    <row r="2250" spans="1:14" ht="15" x14ac:dyDescent="0.25">
      <c r="A2250" t="s">
        <v>143</v>
      </c>
      <c r="B2250" t="s">
        <v>189</v>
      </c>
      <c r="C2250">
        <v>2012</v>
      </c>
      <c r="D2250">
        <v>1</v>
      </c>
      <c r="E2250">
        <v>7</v>
      </c>
      <c r="G2250" s="240">
        <v>0.60387999999999997</v>
      </c>
      <c r="I2250" s="144">
        <v>0.597275</v>
      </c>
      <c r="M2250" s="143">
        <v>0.65229000000000004</v>
      </c>
    </row>
    <row r="2251" spans="1:14" ht="15" x14ac:dyDescent="0.25">
      <c r="A2251" t="s">
        <v>143</v>
      </c>
      <c r="B2251" t="s">
        <v>189</v>
      </c>
      <c r="C2251">
        <v>2012</v>
      </c>
      <c r="D2251">
        <v>1</v>
      </c>
      <c r="E2251">
        <v>8</v>
      </c>
      <c r="G2251" s="240">
        <v>0.52310999999999996</v>
      </c>
      <c r="I2251" s="144">
        <v>0.49373500000000003</v>
      </c>
      <c r="M2251" s="143">
        <v>0.53405500000000006</v>
      </c>
    </row>
    <row r="2252" spans="1:14" ht="15" x14ac:dyDescent="0.25">
      <c r="A2252" t="s">
        <v>143</v>
      </c>
      <c r="B2252" t="s">
        <v>189</v>
      </c>
      <c r="C2252">
        <v>2012</v>
      </c>
      <c r="D2252">
        <v>1</v>
      </c>
      <c r="E2252">
        <v>9</v>
      </c>
      <c r="G2252" s="240">
        <v>0.55271999999999999</v>
      </c>
      <c r="I2252" s="144">
        <v>0.58462499999999995</v>
      </c>
      <c r="M2252" s="143">
        <v>0.51672000000000007</v>
      </c>
    </row>
    <row r="2253" spans="1:14" ht="15" x14ac:dyDescent="0.25">
      <c r="A2253" t="s">
        <v>143</v>
      </c>
      <c r="B2253" t="s">
        <v>189</v>
      </c>
      <c r="C2253">
        <v>2012</v>
      </c>
      <c r="D2253">
        <v>1</v>
      </c>
      <c r="E2253">
        <v>10</v>
      </c>
      <c r="G2253" s="240">
        <v>0.61684000000000005</v>
      </c>
      <c r="I2253" s="144">
        <v>0.5728899999999999</v>
      </c>
      <c r="M2253" s="143">
        <v>0.54627500000000007</v>
      </c>
    </row>
    <row r="2254" spans="1:14" ht="15" x14ac:dyDescent="0.25">
      <c r="A2254" t="s">
        <v>143</v>
      </c>
      <c r="B2254" t="s">
        <v>189</v>
      </c>
      <c r="C2254">
        <v>2012</v>
      </c>
      <c r="D2254">
        <v>1</v>
      </c>
      <c r="E2254">
        <v>11</v>
      </c>
      <c r="G2254" s="240">
        <v>0.564855</v>
      </c>
      <c r="I2254" s="144">
        <v>0.47093000000000002</v>
      </c>
      <c r="M2254" s="143">
        <v>0.59516499999999994</v>
      </c>
    </row>
    <row r="2255" spans="1:14" ht="15" x14ac:dyDescent="0.25">
      <c r="A2255" t="s">
        <v>143</v>
      </c>
      <c r="B2255" t="s">
        <v>189</v>
      </c>
      <c r="C2255">
        <v>2012</v>
      </c>
      <c r="D2255">
        <v>1</v>
      </c>
      <c r="E2255">
        <v>12</v>
      </c>
      <c r="G2255" s="240">
        <v>0.48501</v>
      </c>
      <c r="I2255" s="144">
        <v>0.48921500000000001</v>
      </c>
      <c r="M2255" s="143">
        <v>0.51173000000000002</v>
      </c>
    </row>
    <row r="2256" spans="1:14" ht="15" x14ac:dyDescent="0.25">
      <c r="A2256" t="s">
        <v>143</v>
      </c>
      <c r="B2256" t="s">
        <v>189</v>
      </c>
      <c r="C2256">
        <v>2012</v>
      </c>
      <c r="D2256">
        <v>1</v>
      </c>
      <c r="E2256">
        <v>13</v>
      </c>
      <c r="G2256" s="240">
        <v>0.64852500000000002</v>
      </c>
      <c r="I2256" s="144">
        <v>0.74801499999999999</v>
      </c>
      <c r="M2256" s="143">
        <v>0.56854499999999997</v>
      </c>
    </row>
    <row r="2257" spans="1:13" ht="15" x14ac:dyDescent="0.25">
      <c r="A2257" t="s">
        <v>143</v>
      </c>
      <c r="B2257" t="s">
        <v>189</v>
      </c>
      <c r="C2257">
        <v>2012</v>
      </c>
      <c r="D2257">
        <v>1</v>
      </c>
      <c r="E2257">
        <v>14</v>
      </c>
      <c r="G2257" s="240">
        <v>0.56291999999999998</v>
      </c>
      <c r="I2257" s="144">
        <v>0.54962500000000003</v>
      </c>
      <c r="M2257" s="143">
        <v>0.58522999999999992</v>
      </c>
    </row>
    <row r="2258" spans="1:13" ht="15" x14ac:dyDescent="0.25">
      <c r="A2258" t="s">
        <v>143</v>
      </c>
      <c r="B2258" t="s">
        <v>189</v>
      </c>
      <c r="C2258">
        <v>2012</v>
      </c>
      <c r="D2258">
        <v>2</v>
      </c>
      <c r="E2258">
        <v>1</v>
      </c>
      <c r="G2258" s="240">
        <v>0.44347999999999999</v>
      </c>
      <c r="I2258" s="144">
        <v>0.39513500000000001</v>
      </c>
      <c r="M2258" s="143">
        <v>0.42177500000000001</v>
      </c>
    </row>
    <row r="2259" spans="1:13" ht="15" x14ac:dyDescent="0.25">
      <c r="A2259" t="s">
        <v>143</v>
      </c>
      <c r="B2259" t="s">
        <v>189</v>
      </c>
      <c r="C2259">
        <v>2012</v>
      </c>
      <c r="D2259">
        <v>2</v>
      </c>
      <c r="E2259">
        <v>2</v>
      </c>
      <c r="G2259" s="240">
        <v>0.46546999999999999</v>
      </c>
      <c r="I2259" s="144">
        <v>0.342775</v>
      </c>
      <c r="M2259" s="143">
        <v>0.50066500000000003</v>
      </c>
    </row>
    <row r="2260" spans="1:13" ht="15" x14ac:dyDescent="0.25">
      <c r="A2260" t="s">
        <v>143</v>
      </c>
      <c r="B2260" t="s">
        <v>189</v>
      </c>
      <c r="C2260">
        <v>2012</v>
      </c>
      <c r="D2260">
        <v>2</v>
      </c>
      <c r="E2260">
        <v>3</v>
      </c>
      <c r="G2260" s="240">
        <v>0.40200000000000002</v>
      </c>
      <c r="I2260" s="144">
        <v>0.44292000000000004</v>
      </c>
      <c r="M2260" s="143">
        <v>0.40645999999999999</v>
      </c>
    </row>
    <row r="2261" spans="1:13" ht="15" x14ac:dyDescent="0.25">
      <c r="A2261" t="s">
        <v>143</v>
      </c>
      <c r="B2261" t="s">
        <v>189</v>
      </c>
      <c r="C2261">
        <v>2012</v>
      </c>
      <c r="D2261">
        <v>2</v>
      </c>
      <c r="E2261">
        <v>4</v>
      </c>
      <c r="G2261" s="240">
        <v>0.43427500000000002</v>
      </c>
      <c r="I2261" s="144">
        <v>0.49944499999999997</v>
      </c>
      <c r="M2261" s="143">
        <v>0.40487499999999998</v>
      </c>
    </row>
    <row r="2262" spans="1:13" ht="15" x14ac:dyDescent="0.25">
      <c r="A2262" t="s">
        <v>143</v>
      </c>
      <c r="B2262" t="s">
        <v>189</v>
      </c>
      <c r="C2262">
        <v>2012</v>
      </c>
      <c r="D2262">
        <v>2</v>
      </c>
      <c r="E2262">
        <v>5</v>
      </c>
      <c r="G2262" s="240">
        <v>0.63653000000000004</v>
      </c>
      <c r="I2262" s="144">
        <v>0.62990000000000002</v>
      </c>
      <c r="M2262" s="143">
        <v>0.63166499999999992</v>
      </c>
    </row>
    <row r="2263" spans="1:13" ht="15" x14ac:dyDescent="0.25">
      <c r="A2263" t="s">
        <v>143</v>
      </c>
      <c r="B2263" t="s">
        <v>189</v>
      </c>
      <c r="C2263">
        <v>2012</v>
      </c>
      <c r="D2263">
        <v>2</v>
      </c>
      <c r="E2263">
        <v>6</v>
      </c>
      <c r="G2263" s="240">
        <v>0.72613000000000005</v>
      </c>
      <c r="I2263" s="144">
        <v>0.63580499999999995</v>
      </c>
      <c r="M2263" s="143">
        <v>0.81792500000000001</v>
      </c>
    </row>
    <row r="2264" spans="1:13" ht="15" x14ac:dyDescent="0.25">
      <c r="A2264" t="s">
        <v>143</v>
      </c>
      <c r="B2264" t="s">
        <v>189</v>
      </c>
      <c r="C2264">
        <v>2012</v>
      </c>
      <c r="D2264">
        <v>2</v>
      </c>
      <c r="E2264">
        <v>7</v>
      </c>
      <c r="G2264" s="240">
        <v>0.69937499999999997</v>
      </c>
      <c r="I2264" s="144">
        <v>0.75087999999999999</v>
      </c>
      <c r="M2264" s="143">
        <v>0.74807999999999997</v>
      </c>
    </row>
    <row r="2265" spans="1:13" ht="15" x14ac:dyDescent="0.25">
      <c r="A2265" t="s">
        <v>143</v>
      </c>
      <c r="B2265" t="s">
        <v>189</v>
      </c>
      <c r="C2265">
        <v>2012</v>
      </c>
      <c r="D2265">
        <v>2</v>
      </c>
      <c r="E2265">
        <v>8</v>
      </c>
      <c r="G2265" s="240">
        <v>0.60029500000000002</v>
      </c>
      <c r="I2265" s="144">
        <v>0.52961499999999995</v>
      </c>
      <c r="M2265" s="143">
        <v>0.70584000000000002</v>
      </c>
    </row>
    <row r="2266" spans="1:13" ht="15" x14ac:dyDescent="0.25">
      <c r="A2266" t="s">
        <v>143</v>
      </c>
      <c r="B2266" t="s">
        <v>189</v>
      </c>
      <c r="C2266">
        <v>2012</v>
      </c>
      <c r="D2266">
        <v>2</v>
      </c>
      <c r="E2266">
        <v>9</v>
      </c>
      <c r="G2266" s="240">
        <v>0.61734999999999995</v>
      </c>
      <c r="I2266" s="144">
        <v>0.6415249999999999</v>
      </c>
      <c r="M2266" s="143">
        <v>0.66715999999999998</v>
      </c>
    </row>
    <row r="2267" spans="1:13" ht="15" x14ac:dyDescent="0.25">
      <c r="A2267" t="s">
        <v>143</v>
      </c>
      <c r="B2267" t="s">
        <v>189</v>
      </c>
      <c r="C2267">
        <v>2012</v>
      </c>
      <c r="D2267">
        <v>2</v>
      </c>
      <c r="E2267">
        <v>10</v>
      </c>
      <c r="G2267" s="240">
        <v>0.65998999999999997</v>
      </c>
      <c r="I2267" s="144">
        <v>0.53936499999999998</v>
      </c>
      <c r="M2267" s="143">
        <v>0.67015000000000002</v>
      </c>
    </row>
    <row r="2268" spans="1:13" ht="15" x14ac:dyDescent="0.25">
      <c r="A2268" t="s">
        <v>143</v>
      </c>
      <c r="B2268" t="s">
        <v>189</v>
      </c>
      <c r="C2268">
        <v>2012</v>
      </c>
      <c r="D2268">
        <v>2</v>
      </c>
      <c r="E2268">
        <v>11</v>
      </c>
      <c r="G2268" s="240">
        <v>0.61365000000000003</v>
      </c>
      <c r="I2268" s="144">
        <v>0.43972999999999995</v>
      </c>
      <c r="M2268" s="143">
        <v>0.63170999999999999</v>
      </c>
    </row>
    <row r="2269" spans="1:13" ht="15" x14ac:dyDescent="0.25">
      <c r="A2269" t="s">
        <v>143</v>
      </c>
      <c r="B2269" t="s">
        <v>189</v>
      </c>
      <c r="C2269">
        <v>2012</v>
      </c>
      <c r="D2269">
        <v>2</v>
      </c>
      <c r="E2269">
        <v>12</v>
      </c>
      <c r="G2269" s="240">
        <v>0.59073500000000001</v>
      </c>
      <c r="I2269" s="144">
        <v>0.49573500000000004</v>
      </c>
      <c r="M2269" s="143">
        <v>0.70943500000000004</v>
      </c>
    </row>
    <row r="2270" spans="1:13" ht="15" x14ac:dyDescent="0.25">
      <c r="A2270" t="s">
        <v>143</v>
      </c>
      <c r="B2270" t="s">
        <v>189</v>
      </c>
      <c r="C2270">
        <v>2012</v>
      </c>
      <c r="D2270">
        <v>2</v>
      </c>
      <c r="E2270">
        <v>13</v>
      </c>
      <c r="G2270" s="240">
        <v>0.55112499999999998</v>
      </c>
      <c r="I2270" s="144">
        <v>0.615595</v>
      </c>
      <c r="M2270" s="143">
        <v>0.58448999999999995</v>
      </c>
    </row>
    <row r="2271" spans="1:13" ht="15" x14ac:dyDescent="0.25">
      <c r="A2271" t="s">
        <v>143</v>
      </c>
      <c r="B2271" t="s">
        <v>189</v>
      </c>
      <c r="C2271">
        <v>2012</v>
      </c>
      <c r="D2271">
        <v>2</v>
      </c>
      <c r="E2271">
        <v>14</v>
      </c>
      <c r="G2271" s="240">
        <v>0.62437500000000001</v>
      </c>
      <c r="I2271" s="144">
        <v>0.55642000000000003</v>
      </c>
      <c r="M2271" s="143">
        <v>0.66872500000000001</v>
      </c>
    </row>
    <row r="2272" spans="1:13" ht="15" x14ac:dyDescent="0.25">
      <c r="A2272" t="s">
        <v>143</v>
      </c>
      <c r="B2272" t="s">
        <v>189</v>
      </c>
      <c r="C2272">
        <v>2012</v>
      </c>
      <c r="D2272">
        <v>3</v>
      </c>
      <c r="E2272">
        <v>1</v>
      </c>
      <c r="G2272" s="240">
        <v>0.49129499999999998</v>
      </c>
      <c r="I2272" s="144">
        <v>0.35352499999999998</v>
      </c>
      <c r="M2272" s="143">
        <v>0.472105</v>
      </c>
    </row>
    <row r="2273" spans="1:13" ht="15" x14ac:dyDescent="0.25">
      <c r="A2273" t="s">
        <v>143</v>
      </c>
      <c r="B2273" t="s">
        <v>189</v>
      </c>
      <c r="C2273">
        <v>2012</v>
      </c>
      <c r="D2273">
        <v>3</v>
      </c>
      <c r="E2273">
        <v>2</v>
      </c>
      <c r="G2273" s="240">
        <v>0.48226999999999998</v>
      </c>
      <c r="I2273" s="144">
        <v>0.44423000000000001</v>
      </c>
      <c r="M2273" s="143">
        <v>0.46335999999999999</v>
      </c>
    </row>
    <row r="2274" spans="1:13" ht="15" x14ac:dyDescent="0.25">
      <c r="A2274" t="s">
        <v>143</v>
      </c>
      <c r="B2274" t="s">
        <v>189</v>
      </c>
      <c r="C2274">
        <v>2012</v>
      </c>
      <c r="D2274">
        <v>3</v>
      </c>
      <c r="E2274">
        <v>3</v>
      </c>
      <c r="G2274" s="240">
        <v>0.48981000000000002</v>
      </c>
      <c r="I2274" s="144">
        <v>0.40586</v>
      </c>
      <c r="M2274" s="143">
        <v>0.45945499999999995</v>
      </c>
    </row>
    <row r="2275" spans="1:13" ht="15" x14ac:dyDescent="0.25">
      <c r="A2275" t="s">
        <v>143</v>
      </c>
      <c r="B2275" t="s">
        <v>189</v>
      </c>
      <c r="C2275">
        <v>2012</v>
      </c>
      <c r="D2275">
        <v>3</v>
      </c>
      <c r="E2275">
        <v>4</v>
      </c>
      <c r="G2275" s="240">
        <v>0.56178499999999998</v>
      </c>
      <c r="I2275" s="144">
        <v>0.58247000000000004</v>
      </c>
      <c r="M2275" s="143">
        <v>0.48087999999999997</v>
      </c>
    </row>
    <row r="2276" spans="1:13" ht="15" x14ac:dyDescent="0.25">
      <c r="A2276" t="s">
        <v>143</v>
      </c>
      <c r="B2276" t="s">
        <v>189</v>
      </c>
      <c r="C2276">
        <v>2012</v>
      </c>
      <c r="D2276">
        <v>3</v>
      </c>
      <c r="E2276">
        <v>5</v>
      </c>
      <c r="G2276" s="240">
        <v>0.66733500000000001</v>
      </c>
      <c r="I2276" s="144">
        <v>0.62243000000000004</v>
      </c>
      <c r="M2276" s="143">
        <v>0.64115500000000003</v>
      </c>
    </row>
    <row r="2277" spans="1:13" ht="15" x14ac:dyDescent="0.25">
      <c r="A2277" t="s">
        <v>143</v>
      </c>
      <c r="B2277" t="s">
        <v>189</v>
      </c>
      <c r="C2277">
        <v>2012</v>
      </c>
      <c r="D2277">
        <v>3</v>
      </c>
      <c r="E2277">
        <v>6</v>
      </c>
      <c r="G2277" s="240">
        <v>0.61112500000000003</v>
      </c>
      <c r="I2277" s="144">
        <v>0.48975000000000002</v>
      </c>
      <c r="M2277" s="143">
        <v>0.57758500000000002</v>
      </c>
    </row>
    <row r="2278" spans="1:13" ht="15" x14ac:dyDescent="0.25">
      <c r="A2278" t="s">
        <v>143</v>
      </c>
      <c r="B2278" t="s">
        <v>189</v>
      </c>
      <c r="C2278">
        <v>2012</v>
      </c>
      <c r="D2278">
        <v>3</v>
      </c>
      <c r="E2278">
        <v>7</v>
      </c>
      <c r="G2278" s="240">
        <v>0.67842499999999994</v>
      </c>
      <c r="I2278" s="144">
        <v>0.62204999999999999</v>
      </c>
      <c r="M2278" s="143">
        <v>0.69934000000000007</v>
      </c>
    </row>
    <row r="2279" spans="1:13" ht="15" x14ac:dyDescent="0.25">
      <c r="A2279" t="s">
        <v>143</v>
      </c>
      <c r="B2279" t="s">
        <v>189</v>
      </c>
      <c r="C2279">
        <v>2012</v>
      </c>
      <c r="D2279">
        <v>3</v>
      </c>
      <c r="E2279">
        <v>8</v>
      </c>
      <c r="G2279" s="240">
        <v>0.59477000000000002</v>
      </c>
      <c r="I2279" s="144">
        <v>0.59854499999999999</v>
      </c>
      <c r="M2279" s="143">
        <v>0.57431499999999991</v>
      </c>
    </row>
    <row r="2280" spans="1:13" ht="15" x14ac:dyDescent="0.25">
      <c r="A2280" t="s">
        <v>143</v>
      </c>
      <c r="B2280" t="s">
        <v>189</v>
      </c>
      <c r="C2280">
        <v>2012</v>
      </c>
      <c r="D2280">
        <v>3</v>
      </c>
      <c r="E2280">
        <v>9</v>
      </c>
      <c r="G2280" s="240">
        <v>0.57279500000000005</v>
      </c>
      <c r="I2280" s="144">
        <v>0.56248500000000001</v>
      </c>
      <c r="M2280" s="143">
        <v>0.48898999999999998</v>
      </c>
    </row>
    <row r="2281" spans="1:13" ht="15" x14ac:dyDescent="0.25">
      <c r="A2281" t="s">
        <v>143</v>
      </c>
      <c r="B2281" t="s">
        <v>189</v>
      </c>
      <c r="C2281">
        <v>2012</v>
      </c>
      <c r="D2281">
        <v>3</v>
      </c>
      <c r="E2281">
        <v>10</v>
      </c>
      <c r="G2281" s="240">
        <v>0.62763999999999998</v>
      </c>
      <c r="I2281" s="144">
        <v>0.63890500000000006</v>
      </c>
      <c r="M2281" s="143">
        <v>0.64288999999999996</v>
      </c>
    </row>
    <row r="2282" spans="1:13" ht="15" x14ac:dyDescent="0.25">
      <c r="A2282" t="s">
        <v>143</v>
      </c>
      <c r="B2282" t="s">
        <v>189</v>
      </c>
      <c r="C2282">
        <v>2012</v>
      </c>
      <c r="D2282">
        <v>3</v>
      </c>
      <c r="E2282">
        <v>11</v>
      </c>
      <c r="G2282" s="240">
        <v>0.67956000000000005</v>
      </c>
      <c r="I2282" s="144">
        <v>0.54388499999999995</v>
      </c>
      <c r="M2282" s="143">
        <v>0.62067499999999998</v>
      </c>
    </row>
    <row r="2283" spans="1:13" ht="15" x14ac:dyDescent="0.25">
      <c r="A2283" t="s">
        <v>143</v>
      </c>
      <c r="B2283" t="s">
        <v>189</v>
      </c>
      <c r="C2283">
        <v>2012</v>
      </c>
      <c r="D2283">
        <v>3</v>
      </c>
      <c r="E2283">
        <v>12</v>
      </c>
      <c r="G2283" s="240">
        <v>0.50951000000000002</v>
      </c>
      <c r="I2283" s="144">
        <v>0.59776000000000007</v>
      </c>
      <c r="M2283" s="143">
        <v>0.43842500000000001</v>
      </c>
    </row>
    <row r="2284" spans="1:13" ht="15" x14ac:dyDescent="0.25">
      <c r="A2284" t="s">
        <v>143</v>
      </c>
      <c r="B2284" t="s">
        <v>189</v>
      </c>
      <c r="C2284">
        <v>2012</v>
      </c>
      <c r="D2284">
        <v>3</v>
      </c>
      <c r="E2284">
        <v>13</v>
      </c>
      <c r="G2284" s="240">
        <v>0.65671000000000002</v>
      </c>
      <c r="I2284" s="144">
        <v>0.60538499999999995</v>
      </c>
      <c r="M2284" s="143">
        <v>0.61697000000000002</v>
      </c>
    </row>
    <row r="2285" spans="1:13" ht="15" x14ac:dyDescent="0.25">
      <c r="A2285" t="s">
        <v>143</v>
      </c>
      <c r="B2285" t="s">
        <v>189</v>
      </c>
      <c r="C2285">
        <v>2012</v>
      </c>
      <c r="D2285">
        <v>3</v>
      </c>
      <c r="E2285">
        <v>14</v>
      </c>
      <c r="G2285" s="240">
        <v>0.49568499999999999</v>
      </c>
      <c r="I2285" s="144">
        <v>0.58721500000000004</v>
      </c>
      <c r="M2285" s="143">
        <v>0.40786499999999998</v>
      </c>
    </row>
    <row r="2286" spans="1:13" ht="15" x14ac:dyDescent="0.25">
      <c r="A2286" t="s">
        <v>143</v>
      </c>
      <c r="B2286" t="s">
        <v>189</v>
      </c>
      <c r="C2286">
        <v>2012</v>
      </c>
      <c r="D2286">
        <v>4</v>
      </c>
      <c r="E2286">
        <v>1</v>
      </c>
      <c r="G2286" s="240">
        <v>0.39168500000000001</v>
      </c>
      <c r="I2286" s="144">
        <v>0.34378999999999998</v>
      </c>
      <c r="M2286" s="143">
        <v>0.32574000000000003</v>
      </c>
    </row>
    <row r="2287" spans="1:13" ht="15" x14ac:dyDescent="0.25">
      <c r="A2287" t="s">
        <v>143</v>
      </c>
      <c r="B2287" t="s">
        <v>189</v>
      </c>
      <c r="C2287">
        <v>2012</v>
      </c>
      <c r="D2287">
        <v>4</v>
      </c>
      <c r="E2287">
        <v>2</v>
      </c>
      <c r="G2287" s="240">
        <v>0.49401499999999998</v>
      </c>
      <c r="I2287" s="144">
        <v>0.41269500000000003</v>
      </c>
      <c r="M2287" s="143">
        <v>0.44474000000000002</v>
      </c>
    </row>
    <row r="2288" spans="1:13" ht="15" x14ac:dyDescent="0.25">
      <c r="A2288" t="s">
        <v>143</v>
      </c>
      <c r="B2288" t="s">
        <v>189</v>
      </c>
      <c r="C2288">
        <v>2012</v>
      </c>
      <c r="D2288">
        <v>4</v>
      </c>
      <c r="E2288">
        <v>3</v>
      </c>
      <c r="G2288" s="240">
        <v>0.54827999999999999</v>
      </c>
      <c r="I2288" s="144">
        <v>0.51663000000000003</v>
      </c>
      <c r="M2288" s="143">
        <v>0.56398499999999996</v>
      </c>
    </row>
    <row r="2289" spans="1:13" ht="15" x14ac:dyDescent="0.25">
      <c r="A2289" t="s">
        <v>143</v>
      </c>
      <c r="B2289" t="s">
        <v>189</v>
      </c>
      <c r="C2289">
        <v>2012</v>
      </c>
      <c r="D2289">
        <v>4</v>
      </c>
      <c r="E2289">
        <v>4</v>
      </c>
      <c r="G2289" s="240">
        <v>0.63636000000000004</v>
      </c>
      <c r="I2289" s="144">
        <v>0.56834000000000007</v>
      </c>
      <c r="M2289" s="143">
        <v>0.58101500000000006</v>
      </c>
    </row>
    <row r="2290" spans="1:13" ht="15" x14ac:dyDescent="0.25">
      <c r="A2290" t="s">
        <v>143</v>
      </c>
      <c r="B2290" t="s">
        <v>189</v>
      </c>
      <c r="C2290">
        <v>2012</v>
      </c>
      <c r="D2290">
        <v>4</v>
      </c>
      <c r="E2290">
        <v>5</v>
      </c>
      <c r="G2290" s="240">
        <v>0.61785999999999996</v>
      </c>
      <c r="I2290" s="144">
        <v>0.52758499999999997</v>
      </c>
      <c r="M2290" s="143">
        <v>0.51292500000000008</v>
      </c>
    </row>
    <row r="2291" spans="1:13" ht="15" x14ac:dyDescent="0.25">
      <c r="A2291" t="s">
        <v>143</v>
      </c>
      <c r="B2291" t="s">
        <v>189</v>
      </c>
      <c r="C2291">
        <v>2012</v>
      </c>
      <c r="D2291">
        <v>4</v>
      </c>
      <c r="E2291">
        <v>6</v>
      </c>
      <c r="G2291" s="240">
        <v>0.57050999999999996</v>
      </c>
      <c r="I2291" s="144">
        <v>0.48390500000000003</v>
      </c>
      <c r="M2291" s="143">
        <v>0.51051000000000002</v>
      </c>
    </row>
    <row r="2292" spans="1:13" ht="15" x14ac:dyDescent="0.25">
      <c r="A2292" t="s">
        <v>143</v>
      </c>
      <c r="B2292" t="s">
        <v>189</v>
      </c>
      <c r="C2292">
        <v>2012</v>
      </c>
      <c r="D2292">
        <v>4</v>
      </c>
      <c r="E2292">
        <v>7</v>
      </c>
      <c r="G2292" s="240">
        <v>0.66008500000000003</v>
      </c>
      <c r="I2292" s="144">
        <v>0.59051999999999993</v>
      </c>
      <c r="M2292" s="143">
        <v>0.59868499999999991</v>
      </c>
    </row>
    <row r="2293" spans="1:13" ht="15" x14ac:dyDescent="0.25">
      <c r="A2293" t="s">
        <v>143</v>
      </c>
      <c r="B2293" t="s">
        <v>189</v>
      </c>
      <c r="C2293">
        <v>2012</v>
      </c>
      <c r="D2293">
        <v>4</v>
      </c>
      <c r="E2293">
        <v>8</v>
      </c>
      <c r="G2293" s="240">
        <v>0.62775499999999995</v>
      </c>
      <c r="I2293" s="144">
        <v>0.55928500000000003</v>
      </c>
      <c r="M2293" s="143">
        <v>0.65354999999999996</v>
      </c>
    </row>
    <row r="2294" spans="1:13" ht="15" x14ac:dyDescent="0.25">
      <c r="A2294" t="s">
        <v>143</v>
      </c>
      <c r="B2294" t="s">
        <v>189</v>
      </c>
      <c r="C2294">
        <v>2012</v>
      </c>
      <c r="D2294">
        <v>4</v>
      </c>
      <c r="E2294">
        <v>9</v>
      </c>
      <c r="G2294" s="240">
        <v>0.63188</v>
      </c>
      <c r="I2294" s="144">
        <v>0.55227500000000007</v>
      </c>
      <c r="M2294" s="143">
        <v>0.56512000000000007</v>
      </c>
    </row>
    <row r="2295" spans="1:13" ht="15" x14ac:dyDescent="0.25">
      <c r="A2295" t="s">
        <v>143</v>
      </c>
      <c r="B2295" t="s">
        <v>189</v>
      </c>
      <c r="C2295">
        <v>2012</v>
      </c>
      <c r="D2295">
        <v>4</v>
      </c>
      <c r="E2295">
        <v>10</v>
      </c>
      <c r="G2295" s="240">
        <v>0.52561999999999998</v>
      </c>
      <c r="I2295" s="144">
        <v>0.44564000000000004</v>
      </c>
      <c r="M2295" s="143">
        <v>0.49240000000000006</v>
      </c>
    </row>
    <row r="2296" spans="1:13" ht="15" x14ac:dyDescent="0.25">
      <c r="A2296" t="s">
        <v>143</v>
      </c>
      <c r="B2296" t="s">
        <v>189</v>
      </c>
      <c r="C2296">
        <v>2012</v>
      </c>
      <c r="D2296">
        <v>4</v>
      </c>
      <c r="E2296">
        <v>11</v>
      </c>
      <c r="G2296" s="240">
        <v>0.55801500000000004</v>
      </c>
      <c r="I2296" s="144">
        <v>0.48770500000000006</v>
      </c>
      <c r="M2296" s="143">
        <v>0.59289499999999995</v>
      </c>
    </row>
    <row r="2297" spans="1:13" ht="15" x14ac:dyDescent="0.25">
      <c r="A2297" t="s">
        <v>143</v>
      </c>
      <c r="B2297" t="s">
        <v>189</v>
      </c>
      <c r="C2297">
        <v>2012</v>
      </c>
      <c r="D2297">
        <v>4</v>
      </c>
      <c r="E2297">
        <v>12</v>
      </c>
      <c r="G2297" s="240">
        <v>0.63049999999999995</v>
      </c>
      <c r="I2297" s="144">
        <v>0.56169500000000006</v>
      </c>
      <c r="M2297" s="143">
        <v>0.58023999999999998</v>
      </c>
    </row>
    <row r="2298" spans="1:13" ht="15" x14ac:dyDescent="0.25">
      <c r="A2298" t="s">
        <v>143</v>
      </c>
      <c r="B2298" t="s">
        <v>189</v>
      </c>
      <c r="C2298">
        <v>2012</v>
      </c>
      <c r="D2298">
        <v>4</v>
      </c>
      <c r="E2298">
        <v>13</v>
      </c>
      <c r="G2298" s="240">
        <v>0.65583499999999995</v>
      </c>
      <c r="I2298" s="144">
        <v>0.61986999999999992</v>
      </c>
      <c r="M2298" s="143">
        <v>0.66620000000000001</v>
      </c>
    </row>
    <row r="2299" spans="1:13" ht="15" x14ac:dyDescent="0.25">
      <c r="A2299" t="s">
        <v>143</v>
      </c>
      <c r="B2299" t="s">
        <v>189</v>
      </c>
      <c r="C2299">
        <v>2012</v>
      </c>
      <c r="D2299">
        <v>4</v>
      </c>
      <c r="E2299">
        <v>14</v>
      </c>
      <c r="G2299" s="240">
        <v>0.65043499999999999</v>
      </c>
      <c r="I2299" s="144">
        <v>0.558535</v>
      </c>
      <c r="M2299" s="143">
        <v>0.58816000000000002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="85" zoomScaleNormal="85" workbookViewId="0">
      <selection activeCell="U2" sqref="U2"/>
    </sheetView>
  </sheetViews>
  <sheetFormatPr defaultRowHeight="12.75" x14ac:dyDescent="0.2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16384" width="9.140625" style="14"/>
  </cols>
  <sheetData>
    <row r="1" spans="2:45" x14ac:dyDescent="0.2">
      <c r="K1" s="154">
        <v>2</v>
      </c>
      <c r="M1" s="154">
        <v>3</v>
      </c>
      <c r="N1" s="154">
        <v>4</v>
      </c>
      <c r="P1" s="154">
        <v>5</v>
      </c>
      <c r="R1" s="154">
        <v>6</v>
      </c>
      <c r="S1" s="154">
        <v>7</v>
      </c>
    </row>
    <row r="2" spans="2:45" x14ac:dyDescent="0.2">
      <c r="S2" s="14" t="s">
        <v>196</v>
      </c>
      <c r="T2" s="14" t="s">
        <v>195</v>
      </c>
    </row>
    <row r="3" spans="2:45" x14ac:dyDescent="0.2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193</v>
      </c>
      <c r="O3" s="26" t="s">
        <v>40</v>
      </c>
      <c r="P3" s="27" t="s">
        <v>193</v>
      </c>
      <c r="Q3" s="27" t="s">
        <v>40</v>
      </c>
      <c r="R3" s="26"/>
      <c r="S3" s="26" t="s">
        <v>193</v>
      </c>
      <c r="T3" s="26" t="s">
        <v>40</v>
      </c>
      <c r="U3" s="26"/>
      <c r="V3" s="26"/>
      <c r="W3" s="26"/>
      <c r="X3" s="26"/>
      <c r="Y3" s="26"/>
      <c r="Z3" s="26"/>
    </row>
    <row r="4" spans="2:45" x14ac:dyDescent="0.2">
      <c r="B4" s="14">
        <v>1971</v>
      </c>
      <c r="C4" s="14">
        <v>1</v>
      </c>
      <c r="D4" s="14">
        <v>33.700000000000003</v>
      </c>
      <c r="K4" s="147">
        <v>0</v>
      </c>
      <c r="L4" s="14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47">
        <v>100</v>
      </c>
      <c r="T4" s="146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 x14ac:dyDescent="0.2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46" t="s">
        <v>3</v>
      </c>
      <c r="L5" s="147" t="s">
        <v>197</v>
      </c>
      <c r="M5" s="154">
        <v>3</v>
      </c>
      <c r="N5" s="154">
        <v>4</v>
      </c>
      <c r="O5" s="14" t="s">
        <v>199</v>
      </c>
      <c r="P5" s="154">
        <v>5</v>
      </c>
      <c r="Q5" s="14" t="s">
        <v>198</v>
      </c>
      <c r="R5" s="154">
        <v>6</v>
      </c>
      <c r="S5" s="146" t="s">
        <v>4</v>
      </c>
      <c r="T5" s="146" t="s">
        <v>194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14">
        <v>8</v>
      </c>
      <c r="AB5" s="14">
        <v>9</v>
      </c>
      <c r="AC5" s="14">
        <v>10</v>
      </c>
      <c r="AD5" s="14">
        <v>11</v>
      </c>
      <c r="AE5" s="14">
        <v>12</v>
      </c>
      <c r="AF5" s="14">
        <v>13</v>
      </c>
      <c r="AG5" s="14">
        <v>14</v>
      </c>
      <c r="AH5" s="24" t="s">
        <v>22</v>
      </c>
      <c r="AI5" s="24" t="s">
        <v>121</v>
      </c>
      <c r="AJ5" s="24" t="s">
        <v>4</v>
      </c>
      <c r="AK5" s="31" t="s">
        <v>200</v>
      </c>
      <c r="AL5" s="31" t="s">
        <v>201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 x14ac:dyDescent="0.2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 t="shared" ref="J6:J44" si="0"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 x14ac:dyDescent="0.2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si="0"/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 t="shared" ref="O7:O49" si="2">N7*60*1.12</f>
        <v>1705.3680000000002</v>
      </c>
      <c r="P7" s="14">
        <v>25.017499999999998</v>
      </c>
      <c r="Q7" s="14">
        <f t="shared" ref="Q7:Q49" si="3">P7*60*1.12</f>
        <v>1681.1760000000002</v>
      </c>
      <c r="R7" s="14">
        <v>23.047499999999999</v>
      </c>
      <c r="S7" s="14">
        <v>21.84</v>
      </c>
      <c r="T7" s="14">
        <f t="shared" ref="T7:T49" si="4">S7*60*1.12</f>
        <v>1467.6480000000001</v>
      </c>
      <c r="V7" s="29">
        <f t="shared" ref="V7:V41" si="5">S7*60*1.12</f>
        <v>1467.6480000000001</v>
      </c>
      <c r="W7" s="29"/>
      <c r="X7" s="26"/>
      <c r="Y7" s="29">
        <v>1467.6480000000001</v>
      </c>
      <c r="Z7" s="29">
        <f t="shared" ref="Z7:Z41" si="6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7">MAX(((S7-K7)*60*0.0239)/0.5,0)</f>
        <v>0</v>
      </c>
      <c r="AI7" s="29">
        <v>0</v>
      </c>
      <c r="AJ7" s="29">
        <f t="shared" ref="AJ7:AJ46" si="8">S7</f>
        <v>21.84</v>
      </c>
      <c r="AK7" s="14">
        <f t="shared" ref="AK7:AK45" si="9">S7/K7</f>
        <v>0.78139534883720929</v>
      </c>
      <c r="AL7" s="14">
        <f t="shared" ref="AL7:AL49" si="10">S7/N7</f>
        <v>0.86060486651561419</v>
      </c>
      <c r="AM7" s="14">
        <v>1972</v>
      </c>
      <c r="AN7" s="14">
        <f>K7*60*0.023</f>
        <v>38.570999999999998</v>
      </c>
      <c r="AO7" s="14">
        <f t="shared" ref="AO7:AO39" si="11">S7*60*0.023</f>
        <v>30.139200000000002</v>
      </c>
      <c r="AP7" s="14">
        <f t="shared" ref="AP7:AP39" si="12">AO7-AN7</f>
        <v>-8.4317999999999955</v>
      </c>
      <c r="AQ7" s="14">
        <f t="shared" ref="AQ7:AQ39" si="13">(AO7-AN7)/100</f>
        <v>-8.4317999999999949E-2</v>
      </c>
      <c r="AR7" s="14">
        <v>21.84</v>
      </c>
      <c r="AS7" s="14">
        <v>27.95</v>
      </c>
    </row>
    <row r="8" spans="2:45" x14ac:dyDescent="0.2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si="2"/>
        <v>2191.3584000000001</v>
      </c>
      <c r="P8" s="14">
        <v>30.310500000000001</v>
      </c>
      <c r="Q8" s="14">
        <f t="shared" si="3"/>
        <v>2036.8656000000003</v>
      </c>
      <c r="R8" s="14">
        <v>29.645</v>
      </c>
      <c r="S8" s="14">
        <v>27.79975</v>
      </c>
      <c r="T8" s="14">
        <f t="shared" si="4"/>
        <v>1868.1432</v>
      </c>
      <c r="V8" s="29">
        <f t="shared" si="5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6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7"/>
        <v>32.273604000000006</v>
      </c>
      <c r="AI8" s="29">
        <v>40</v>
      </c>
      <c r="AJ8" s="29">
        <f t="shared" si="8"/>
        <v>27.79975</v>
      </c>
      <c r="AK8" s="14">
        <f t="shared" si="9"/>
        <v>1.6800731261425961</v>
      </c>
      <c r="AL8" s="14">
        <f t="shared" si="10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1"/>
        <v>38.363654999999994</v>
      </c>
      <c r="AP8" s="14">
        <f t="shared" si="12"/>
        <v>15.529139999999995</v>
      </c>
      <c r="AQ8" s="14">
        <f t="shared" si="13"/>
        <v>0.15529139999999994</v>
      </c>
      <c r="AR8" s="14">
        <v>27.79975</v>
      </c>
      <c r="AS8" s="14">
        <v>16.546749999999999</v>
      </c>
    </row>
    <row r="9" spans="2:45" x14ac:dyDescent="0.2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2"/>
        <v>2669.0664000000002</v>
      </c>
      <c r="P9" s="14">
        <v>46.857250000000001</v>
      </c>
      <c r="Q9" s="14">
        <f t="shared" si="3"/>
        <v>3148.8072000000002</v>
      </c>
      <c r="R9" s="32">
        <v>51.27375</v>
      </c>
      <c r="S9" s="14">
        <v>50.547750000000001</v>
      </c>
      <c r="T9" s="14">
        <f t="shared" si="4"/>
        <v>3396.8088000000007</v>
      </c>
      <c r="V9" s="29">
        <f t="shared" si="5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6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7"/>
        <v>67.930731000000009</v>
      </c>
      <c r="AI9" s="29">
        <v>80</v>
      </c>
      <c r="AJ9" s="29">
        <f t="shared" si="8"/>
        <v>50.547750000000001</v>
      </c>
      <c r="AK9" s="14">
        <f t="shared" si="9"/>
        <v>1.8817567567567568</v>
      </c>
      <c r="AL9" s="14">
        <f t="shared" si="10"/>
        <v>1.2726580350342727</v>
      </c>
      <c r="AM9" s="14">
        <v>1975</v>
      </c>
      <c r="AN9" s="14">
        <f t="shared" si="15"/>
        <v>37.069559999999996</v>
      </c>
      <c r="AO9" s="14">
        <f t="shared" si="11"/>
        <v>69.75589500000001</v>
      </c>
      <c r="AP9" s="14">
        <f t="shared" si="12"/>
        <v>32.686335000000014</v>
      </c>
      <c r="AQ9" s="14">
        <f t="shared" si="13"/>
        <v>0.32686335000000016</v>
      </c>
      <c r="AR9" s="14">
        <v>50.547750000000001</v>
      </c>
      <c r="AS9" s="14">
        <v>26.861999999999998</v>
      </c>
    </row>
    <row r="10" spans="2:45" x14ac:dyDescent="0.2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2"/>
        <v>2154.768</v>
      </c>
      <c r="P10" s="14">
        <v>40.111499999999999</v>
      </c>
      <c r="Q10" s="14">
        <f t="shared" si="3"/>
        <v>2695.4928000000004</v>
      </c>
      <c r="R10" s="14">
        <v>44.588500000000003</v>
      </c>
      <c r="S10" s="32">
        <v>46.736249999999998</v>
      </c>
      <c r="T10" s="14">
        <f t="shared" si="4"/>
        <v>3140.6759999999999</v>
      </c>
      <c r="U10" s="32"/>
      <c r="V10" s="29">
        <f t="shared" si="5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6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7"/>
        <v>67.323431999999997</v>
      </c>
      <c r="AI10" s="29">
        <v>100</v>
      </c>
      <c r="AJ10" s="29">
        <f t="shared" si="8"/>
        <v>46.736249999999998</v>
      </c>
      <c r="AK10" s="14">
        <f t="shared" si="9"/>
        <v>2.0091027308192455</v>
      </c>
      <c r="AL10" s="14">
        <f t="shared" si="10"/>
        <v>1.4575471698113207</v>
      </c>
      <c r="AM10" s="14">
        <v>1976</v>
      </c>
      <c r="AN10" s="14">
        <f t="shared" si="15"/>
        <v>32.101905000000002</v>
      </c>
      <c r="AO10" s="14">
        <f t="shared" si="11"/>
        <v>64.496024999999989</v>
      </c>
      <c r="AP10" s="14">
        <f t="shared" si="12"/>
        <v>32.394119999999987</v>
      </c>
      <c r="AQ10" s="14">
        <f t="shared" si="13"/>
        <v>0.32394119999999987</v>
      </c>
      <c r="AR10" s="14">
        <v>46.736249999999998</v>
      </c>
      <c r="AS10" s="14">
        <v>23.262250000000002</v>
      </c>
    </row>
    <row r="11" spans="2:45" x14ac:dyDescent="0.2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2"/>
        <v>1890.5040000000001</v>
      </c>
      <c r="P11" s="14">
        <v>28.737500000000001</v>
      </c>
      <c r="Q11" s="14">
        <f t="shared" si="3"/>
        <v>1931.16</v>
      </c>
      <c r="R11" s="117">
        <v>29.493749999999999</v>
      </c>
      <c r="S11" s="14">
        <v>28.828250000000001</v>
      </c>
      <c r="T11" s="14">
        <f t="shared" si="4"/>
        <v>1937.2584000000002</v>
      </c>
      <c r="V11" s="29">
        <f t="shared" si="5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6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7"/>
        <v>34.008744</v>
      </c>
      <c r="AI11" s="29">
        <v>40</v>
      </c>
      <c r="AJ11" s="29">
        <f t="shared" si="8"/>
        <v>28.828250000000001</v>
      </c>
      <c r="AK11" s="14">
        <f t="shared" si="9"/>
        <v>1.6987522281639929</v>
      </c>
      <c r="AL11" s="14">
        <f t="shared" si="10"/>
        <v>1.0247311827956989</v>
      </c>
      <c r="AM11" s="14">
        <v>1977</v>
      </c>
      <c r="AN11" s="14">
        <f t="shared" si="15"/>
        <v>23.418945000000001</v>
      </c>
      <c r="AO11" s="14">
        <f t="shared" si="11"/>
        <v>39.782984999999996</v>
      </c>
      <c r="AP11" s="14">
        <f t="shared" si="12"/>
        <v>16.364039999999996</v>
      </c>
      <c r="AQ11" s="14">
        <f t="shared" si="13"/>
        <v>0.16364039999999996</v>
      </c>
      <c r="AR11" s="14">
        <v>28.828250000000001</v>
      </c>
      <c r="AS11" s="14">
        <v>16.97025</v>
      </c>
    </row>
    <row r="12" spans="2:45" x14ac:dyDescent="0.2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2"/>
        <v>2260.4736000000003</v>
      </c>
      <c r="P12" s="14">
        <v>39.688000000000002</v>
      </c>
      <c r="Q12" s="14">
        <f t="shared" si="3"/>
        <v>2667.0336000000007</v>
      </c>
      <c r="R12" s="32">
        <v>44.346499999999999</v>
      </c>
      <c r="S12" s="14">
        <v>38.568750000000001</v>
      </c>
      <c r="T12" s="14">
        <f t="shared" si="4"/>
        <v>2591.8200000000002</v>
      </c>
      <c r="V12" s="29">
        <f t="shared" si="5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6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7"/>
        <v>51.186630000000001</v>
      </c>
      <c r="AI12" s="29">
        <v>80</v>
      </c>
      <c r="AJ12" s="29">
        <f t="shared" si="8"/>
        <v>38.568750000000001</v>
      </c>
      <c r="AK12" s="14">
        <f t="shared" si="9"/>
        <v>1.8613138686131387</v>
      </c>
      <c r="AL12" s="14">
        <f t="shared" si="10"/>
        <v>1.1465827338129497</v>
      </c>
      <c r="AM12" s="14">
        <v>1978</v>
      </c>
      <c r="AN12" s="14">
        <f t="shared" si="15"/>
        <v>28.595325000000003</v>
      </c>
      <c r="AO12" s="14">
        <f t="shared" si="11"/>
        <v>53.224874999999997</v>
      </c>
      <c r="AP12" s="14">
        <f t="shared" si="12"/>
        <v>24.629549999999995</v>
      </c>
      <c r="AQ12" s="14">
        <f t="shared" si="13"/>
        <v>0.24629549999999995</v>
      </c>
      <c r="AR12" s="14">
        <v>38.568750000000001</v>
      </c>
      <c r="AS12" s="14">
        <v>20.721250000000001</v>
      </c>
    </row>
    <row r="13" spans="2:45" x14ac:dyDescent="0.2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2"/>
        <v>2406.2640000000001</v>
      </c>
      <c r="P13" s="14">
        <v>38.357500000000002</v>
      </c>
      <c r="Q13" s="14">
        <f t="shared" si="3"/>
        <v>2577.6240000000007</v>
      </c>
      <c r="R13" s="14">
        <v>42.177500000000002</v>
      </c>
      <c r="S13" s="14">
        <v>39.582500000000003</v>
      </c>
      <c r="T13" s="14">
        <f t="shared" si="4"/>
        <v>2659.9440000000004</v>
      </c>
      <c r="V13" s="29">
        <f t="shared" si="5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6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7"/>
        <v>5.4707100000000173</v>
      </c>
      <c r="AI13" s="29">
        <v>20</v>
      </c>
      <c r="AJ13" s="29">
        <f t="shared" si="8"/>
        <v>39.582500000000003</v>
      </c>
      <c r="AK13" s="14">
        <f t="shared" si="9"/>
        <v>1.050630391506304</v>
      </c>
      <c r="AL13" s="14">
        <f t="shared" si="10"/>
        <v>1.1054248411645606</v>
      </c>
      <c r="AM13" s="14">
        <v>1979</v>
      </c>
      <c r="AN13" s="14">
        <f t="shared" si="15"/>
        <v>51.991500000000002</v>
      </c>
      <c r="AO13" s="14">
        <f t="shared" si="11"/>
        <v>54.623850000000004</v>
      </c>
      <c r="AP13" s="14">
        <f t="shared" si="12"/>
        <v>2.6323500000000024</v>
      </c>
      <c r="AQ13" s="14">
        <f t="shared" si="13"/>
        <v>2.6323500000000024E-2</v>
      </c>
      <c r="AR13" s="14">
        <v>39.582500000000003</v>
      </c>
      <c r="AS13" s="14">
        <v>37.674999999999997</v>
      </c>
    </row>
    <row r="14" spans="2:45" x14ac:dyDescent="0.2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2"/>
        <v>2514.4560000000001</v>
      </c>
      <c r="P14" s="14">
        <v>52.302500000000002</v>
      </c>
      <c r="Q14" s="14">
        <f t="shared" si="3"/>
        <v>3514.7280000000005</v>
      </c>
      <c r="R14" s="32">
        <v>60.712499999999999</v>
      </c>
      <c r="S14" s="14">
        <v>55.297499999999999</v>
      </c>
      <c r="T14" s="14">
        <f t="shared" si="4"/>
        <v>3715.9920000000002</v>
      </c>
      <c r="V14" s="29">
        <f t="shared" si="5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6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7"/>
        <v>98.816939999999988</v>
      </c>
      <c r="AI14" s="29">
        <v>80</v>
      </c>
      <c r="AJ14" s="29">
        <f t="shared" si="8"/>
        <v>55.297499999999999</v>
      </c>
      <c r="AK14" s="14">
        <f t="shared" si="9"/>
        <v>2.6531126304426049</v>
      </c>
      <c r="AL14" s="14">
        <f t="shared" si="10"/>
        <v>1.4778512728001605</v>
      </c>
      <c r="AM14" s="14">
        <v>1980</v>
      </c>
      <c r="AN14" s="14">
        <f t="shared" si="15"/>
        <v>28.762650000000004</v>
      </c>
      <c r="AO14" s="14">
        <f t="shared" si="11"/>
        <v>76.310549999999992</v>
      </c>
      <c r="AP14" s="14">
        <f t="shared" si="12"/>
        <v>47.547899999999984</v>
      </c>
      <c r="AQ14" s="14">
        <f t="shared" si="13"/>
        <v>0.47547899999999982</v>
      </c>
      <c r="AR14" s="14">
        <v>55.297499999999999</v>
      </c>
      <c r="AS14" s="14">
        <v>20.842500000000001</v>
      </c>
    </row>
    <row r="15" spans="2:45" x14ac:dyDescent="0.2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2"/>
        <v>2169.0480000000002</v>
      </c>
      <c r="P15" s="14">
        <v>34.905000000000001</v>
      </c>
      <c r="Q15" s="14">
        <f t="shared" si="3"/>
        <v>2345.6160000000004</v>
      </c>
      <c r="R15" s="32">
        <v>37.54</v>
      </c>
      <c r="S15" s="14">
        <v>38.782499999999999</v>
      </c>
      <c r="T15" s="14">
        <f t="shared" si="4"/>
        <v>2606.1840000000002</v>
      </c>
      <c r="V15" s="29">
        <f t="shared" si="5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6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7"/>
        <v>55.180319999999995</v>
      </c>
      <c r="AI15" s="29">
        <v>80</v>
      </c>
      <c r="AJ15" s="29">
        <f t="shared" si="8"/>
        <v>38.782499999999999</v>
      </c>
      <c r="AK15" s="14">
        <f t="shared" si="9"/>
        <v>1.9845209159524113</v>
      </c>
      <c r="AL15" s="14">
        <f t="shared" si="10"/>
        <v>1.2015335760204475</v>
      </c>
      <c r="AM15" s="14">
        <v>1981</v>
      </c>
      <c r="AN15" s="14">
        <f t="shared" si="15"/>
        <v>26.96865</v>
      </c>
      <c r="AO15" s="14">
        <f t="shared" si="11"/>
        <v>53.519849999999998</v>
      </c>
      <c r="AP15" s="14">
        <f t="shared" si="12"/>
        <v>26.551199999999998</v>
      </c>
      <c r="AQ15" s="14">
        <f t="shared" si="13"/>
        <v>0.26551199999999997</v>
      </c>
      <c r="AR15" s="14">
        <v>38.782499999999999</v>
      </c>
      <c r="AS15" s="14">
        <v>19.5425</v>
      </c>
    </row>
    <row r="16" spans="2:45" x14ac:dyDescent="0.2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2"/>
        <v>2205.5040000000004</v>
      </c>
      <c r="P16" s="14">
        <v>32.729999999999997</v>
      </c>
      <c r="Q16" s="14">
        <f t="shared" si="3"/>
        <v>2199.4560000000001</v>
      </c>
      <c r="R16" s="14">
        <v>29.737500000000001</v>
      </c>
      <c r="S16" s="14">
        <v>27.8</v>
      </c>
      <c r="T16" s="14">
        <f t="shared" si="4"/>
        <v>1868.16</v>
      </c>
      <c r="V16" s="29">
        <f t="shared" si="5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6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7"/>
        <v>0.86757000000000573</v>
      </c>
      <c r="AI16" s="29">
        <v>20</v>
      </c>
      <c r="AJ16" s="29">
        <f t="shared" si="8"/>
        <v>27.8</v>
      </c>
      <c r="AK16" s="14">
        <f t="shared" si="9"/>
        <v>1.0110010000909175</v>
      </c>
      <c r="AL16" s="14">
        <f t="shared" si="10"/>
        <v>0.84704448507007923</v>
      </c>
      <c r="AM16" s="14">
        <v>1982</v>
      </c>
      <c r="AN16" s="14">
        <f t="shared" si="15"/>
        <v>37.946549999999995</v>
      </c>
      <c r="AO16" s="14">
        <f t="shared" si="11"/>
        <v>38.363999999999997</v>
      </c>
      <c r="AP16" s="14">
        <f t="shared" si="12"/>
        <v>0.41745000000000232</v>
      </c>
      <c r="AQ16" s="14">
        <f t="shared" si="13"/>
        <v>4.1745000000000228E-3</v>
      </c>
      <c r="AR16" s="14">
        <v>27.8</v>
      </c>
      <c r="AS16" s="14">
        <v>27.497499999999999</v>
      </c>
    </row>
    <row r="17" spans="2:45" x14ac:dyDescent="0.2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2"/>
        <v>3463.8240000000005</v>
      </c>
      <c r="P17" s="14">
        <v>51.0625</v>
      </c>
      <c r="Q17" s="14">
        <f t="shared" si="3"/>
        <v>3431.4000000000005</v>
      </c>
      <c r="R17" s="14">
        <v>47.61</v>
      </c>
      <c r="S17" s="14">
        <v>37.417499999999997</v>
      </c>
      <c r="T17" s="14">
        <f t="shared" si="4"/>
        <v>2514.4560000000001</v>
      </c>
      <c r="V17" s="29">
        <f t="shared" si="5"/>
        <v>2514.4560000000001</v>
      </c>
      <c r="W17" s="29"/>
      <c r="X17" s="26"/>
      <c r="Y17" s="29">
        <v>2514.4560000000001</v>
      </c>
      <c r="Z17" s="29">
        <f t="shared" si="6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7"/>
        <v>0</v>
      </c>
      <c r="AI17" s="29">
        <v>40</v>
      </c>
      <c r="AJ17" s="29">
        <f t="shared" si="8"/>
        <v>37.417499999999997</v>
      </c>
      <c r="AK17" s="14">
        <f t="shared" si="9"/>
        <v>0.97093739863769046</v>
      </c>
      <c r="AL17" s="14">
        <f t="shared" si="10"/>
        <v>0.72591909981569491</v>
      </c>
      <c r="AM17" s="14">
        <v>1983</v>
      </c>
      <c r="AN17" s="14">
        <f t="shared" si="15"/>
        <v>53.181750000000001</v>
      </c>
      <c r="AO17" s="14">
        <f t="shared" si="11"/>
        <v>51.636149999999994</v>
      </c>
      <c r="AP17" s="14">
        <f t="shared" si="12"/>
        <v>-1.5456000000000074</v>
      </c>
      <c r="AQ17" s="14">
        <f t="shared" si="13"/>
        <v>-1.5456000000000074E-2</v>
      </c>
      <c r="AR17" s="14">
        <v>37.417499999999997</v>
      </c>
      <c r="AS17" s="14">
        <v>38.537500000000001</v>
      </c>
    </row>
    <row r="18" spans="2:45" x14ac:dyDescent="0.2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2"/>
        <v>2860.0320000000006</v>
      </c>
      <c r="P18" s="14">
        <v>44.6175</v>
      </c>
      <c r="Q18" s="14">
        <f t="shared" si="3"/>
        <v>2998.2960000000003</v>
      </c>
      <c r="R18" s="14">
        <v>42.227499999999999</v>
      </c>
      <c r="S18" s="14">
        <v>40.35</v>
      </c>
      <c r="T18" s="14">
        <f t="shared" si="4"/>
        <v>2711.5200000000004</v>
      </c>
      <c r="V18" s="29">
        <f t="shared" si="5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6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7"/>
        <v>20.032979999999998</v>
      </c>
      <c r="AI18" s="29">
        <v>20</v>
      </c>
      <c r="AJ18" s="29">
        <f t="shared" si="8"/>
        <v>40.35</v>
      </c>
      <c r="AK18" s="14">
        <f t="shared" si="9"/>
        <v>1.2093511164393826</v>
      </c>
      <c r="AL18" s="14">
        <f t="shared" si="10"/>
        <v>0.94807330827067671</v>
      </c>
      <c r="AM18" s="14">
        <v>1984</v>
      </c>
      <c r="AN18" s="14">
        <f t="shared" si="15"/>
        <v>46.043700000000001</v>
      </c>
      <c r="AO18" s="14">
        <f t="shared" si="11"/>
        <v>55.683</v>
      </c>
      <c r="AP18" s="14">
        <f t="shared" si="12"/>
        <v>9.6392999999999986</v>
      </c>
      <c r="AQ18" s="14">
        <f t="shared" si="13"/>
        <v>9.6392999999999993E-2</v>
      </c>
      <c r="AR18" s="14">
        <v>40.35</v>
      </c>
      <c r="AS18" s="14">
        <v>33.365000000000002</v>
      </c>
    </row>
    <row r="19" spans="2:45" x14ac:dyDescent="0.2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2"/>
        <v>2305.2960000000003</v>
      </c>
      <c r="P19" s="14">
        <v>34.664999999999999</v>
      </c>
      <c r="Q19" s="14">
        <f t="shared" si="3"/>
        <v>2329.4880000000003</v>
      </c>
      <c r="R19" s="14">
        <v>33.395000000000003</v>
      </c>
      <c r="S19" s="14">
        <v>30.22</v>
      </c>
      <c r="T19" s="14">
        <f t="shared" si="4"/>
        <v>2030.7839999999999</v>
      </c>
      <c r="V19" s="29">
        <f t="shared" si="5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6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7"/>
        <v>28.113569999999996</v>
      </c>
      <c r="AI19" s="29">
        <v>40</v>
      </c>
      <c r="AJ19" s="29">
        <f t="shared" si="8"/>
        <v>30.22</v>
      </c>
      <c r="AK19" s="14">
        <f t="shared" si="9"/>
        <v>1.4801028529447777</v>
      </c>
      <c r="AL19" s="14">
        <f t="shared" si="10"/>
        <v>0.88092114852062375</v>
      </c>
      <c r="AM19" s="14">
        <v>1985</v>
      </c>
      <c r="AN19" s="14">
        <f t="shared" si="15"/>
        <v>28.17615</v>
      </c>
      <c r="AO19" s="14">
        <f t="shared" si="11"/>
        <v>41.703599999999994</v>
      </c>
      <c r="AP19" s="14">
        <f t="shared" si="12"/>
        <v>13.527449999999995</v>
      </c>
      <c r="AQ19" s="14">
        <f t="shared" si="13"/>
        <v>0.13527449999999994</v>
      </c>
      <c r="AR19" s="14">
        <v>30.22</v>
      </c>
      <c r="AS19" s="14">
        <v>20.4175</v>
      </c>
    </row>
    <row r="20" spans="2:45" x14ac:dyDescent="0.2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2"/>
        <v>2894.8080000000004</v>
      </c>
      <c r="P20" s="14">
        <v>44.467500000000001</v>
      </c>
      <c r="Q20" s="14">
        <f t="shared" si="3"/>
        <v>2988.2160000000003</v>
      </c>
      <c r="R20" s="14">
        <v>45.375</v>
      </c>
      <c r="S20" s="14">
        <v>46.01</v>
      </c>
      <c r="T20" s="14">
        <f t="shared" si="4"/>
        <v>3091.8720000000003</v>
      </c>
      <c r="V20" s="29">
        <f t="shared" si="5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6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7"/>
        <v>16.139669999999995</v>
      </c>
      <c r="AI20" s="29">
        <v>20</v>
      </c>
      <c r="AJ20" s="29">
        <f t="shared" si="8"/>
        <v>46.01</v>
      </c>
      <c r="AK20" s="14">
        <f t="shared" si="9"/>
        <v>1.1393549185909737</v>
      </c>
      <c r="AL20" s="14">
        <f t="shared" si="10"/>
        <v>1.0680749811386454</v>
      </c>
      <c r="AM20" s="14">
        <v>1986</v>
      </c>
      <c r="AN20" s="14">
        <f t="shared" si="15"/>
        <v>55.727849999999997</v>
      </c>
      <c r="AO20" s="14">
        <f t="shared" si="11"/>
        <v>63.4938</v>
      </c>
      <c r="AP20" s="14">
        <f t="shared" si="12"/>
        <v>7.7659500000000037</v>
      </c>
      <c r="AQ20" s="14">
        <f t="shared" si="13"/>
        <v>7.7659500000000034E-2</v>
      </c>
      <c r="AR20" s="14">
        <v>46.01</v>
      </c>
      <c r="AS20" s="14">
        <v>40.3825</v>
      </c>
    </row>
    <row r="21" spans="2:45" x14ac:dyDescent="0.2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2"/>
        <v>2762.76</v>
      </c>
      <c r="P21" s="14">
        <v>42.652500000000003</v>
      </c>
      <c r="Q21" s="14">
        <f t="shared" si="3"/>
        <v>2866.2480000000005</v>
      </c>
      <c r="R21" s="14">
        <v>42.982500000000002</v>
      </c>
      <c r="S21" s="14">
        <v>41.502499999999998</v>
      </c>
      <c r="T21" s="14">
        <f t="shared" si="4"/>
        <v>2788.9679999999998</v>
      </c>
      <c r="V21" s="29">
        <f t="shared" si="5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6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7"/>
        <v>31.576679999999996</v>
      </c>
      <c r="AI21" s="29">
        <v>40</v>
      </c>
      <c r="AJ21" s="29">
        <f t="shared" si="8"/>
        <v>41.502499999999998</v>
      </c>
      <c r="AK21" s="14">
        <f t="shared" si="9"/>
        <v>1.3610723948511929</v>
      </c>
      <c r="AL21" s="14">
        <f t="shared" si="10"/>
        <v>1.0094861660079051</v>
      </c>
      <c r="AM21" s="14">
        <v>1987</v>
      </c>
      <c r="AN21" s="14">
        <f t="shared" si="15"/>
        <v>42.079650000000001</v>
      </c>
      <c r="AO21" s="14">
        <f t="shared" si="11"/>
        <v>57.27344999999999</v>
      </c>
      <c r="AP21" s="14">
        <f t="shared" si="12"/>
        <v>15.193799999999989</v>
      </c>
      <c r="AQ21" s="14">
        <f t="shared" si="13"/>
        <v>0.15193799999999988</v>
      </c>
      <c r="AR21" s="14">
        <v>41.502499999999998</v>
      </c>
      <c r="AS21" s="14">
        <v>30.4925</v>
      </c>
    </row>
    <row r="22" spans="2:45" x14ac:dyDescent="0.2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2"/>
        <v>3223.9200000000005</v>
      </c>
      <c r="P22" s="14">
        <v>57.292499999999997</v>
      </c>
      <c r="Q22" s="14">
        <f t="shared" si="3"/>
        <v>3850.056</v>
      </c>
      <c r="R22" s="32">
        <v>65.067499999999995</v>
      </c>
      <c r="S22" s="14">
        <v>63.16</v>
      </c>
      <c r="T22" s="14">
        <f t="shared" si="4"/>
        <v>4244.3519999999999</v>
      </c>
      <c r="V22" s="29">
        <f t="shared" si="5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6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7"/>
        <v>103.49894999999998</v>
      </c>
      <c r="AI22" s="29">
        <v>80</v>
      </c>
      <c r="AJ22" s="29">
        <f t="shared" si="8"/>
        <v>63.16</v>
      </c>
      <c r="AK22" s="14">
        <f t="shared" si="9"/>
        <v>2.3329947363560808</v>
      </c>
      <c r="AL22" s="14">
        <f t="shared" si="10"/>
        <v>1.3165190203230848</v>
      </c>
      <c r="AM22" s="14">
        <v>1988</v>
      </c>
      <c r="AN22" s="14">
        <f t="shared" si="15"/>
        <v>37.360050000000001</v>
      </c>
      <c r="AO22" s="14">
        <f t="shared" si="11"/>
        <v>87.160799999999995</v>
      </c>
      <c r="AP22" s="14">
        <f t="shared" si="12"/>
        <v>49.800749999999994</v>
      </c>
      <c r="AQ22" s="14">
        <f t="shared" si="13"/>
        <v>0.49800749999999994</v>
      </c>
      <c r="AR22" s="14">
        <v>63.16</v>
      </c>
      <c r="AS22" s="14">
        <v>27.072500000000002</v>
      </c>
    </row>
    <row r="23" spans="2:45" x14ac:dyDescent="0.2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2"/>
        <v>2520.672</v>
      </c>
      <c r="P23" s="14">
        <v>39.534999999999997</v>
      </c>
      <c r="Q23" s="14">
        <f t="shared" si="3"/>
        <v>2656.752</v>
      </c>
      <c r="R23" s="32">
        <v>42.4375</v>
      </c>
      <c r="S23" s="14">
        <v>40.322499999999998</v>
      </c>
      <c r="T23" s="14">
        <f t="shared" si="4"/>
        <v>2709.672</v>
      </c>
      <c r="V23" s="29">
        <f t="shared" si="5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6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7"/>
        <v>63.762809999999995</v>
      </c>
      <c r="AI23" s="29">
        <v>80</v>
      </c>
      <c r="AJ23" s="29">
        <f t="shared" si="8"/>
        <v>40.322499999999998</v>
      </c>
      <c r="AK23" s="14">
        <f t="shared" si="9"/>
        <v>2.2289939192924266</v>
      </c>
      <c r="AL23" s="14">
        <f t="shared" si="10"/>
        <v>1.0749800053319114</v>
      </c>
      <c r="AM23" s="14">
        <v>1989</v>
      </c>
      <c r="AN23" s="14">
        <f t="shared" si="15"/>
        <v>24.964200000000002</v>
      </c>
      <c r="AO23" s="14">
        <f t="shared" si="11"/>
        <v>55.645049999999998</v>
      </c>
      <c r="AP23" s="14">
        <f t="shared" si="12"/>
        <v>30.680849999999996</v>
      </c>
      <c r="AQ23" s="14">
        <f t="shared" si="13"/>
        <v>0.30680849999999998</v>
      </c>
      <c r="AR23" s="14">
        <v>40.322499999999998</v>
      </c>
      <c r="AS23" s="14">
        <v>18.09</v>
      </c>
    </row>
    <row r="24" spans="2:45" x14ac:dyDescent="0.2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2"/>
        <v>3256.5120000000002</v>
      </c>
      <c r="P24" s="14">
        <v>49.274999999999999</v>
      </c>
      <c r="Q24" s="14">
        <f t="shared" si="3"/>
        <v>3311.28</v>
      </c>
      <c r="R24" s="14">
        <v>48.28</v>
      </c>
      <c r="S24" s="14">
        <v>43.862499999999997</v>
      </c>
      <c r="T24" s="14">
        <f t="shared" si="4"/>
        <v>2947.5600000000004</v>
      </c>
      <c r="V24" s="29">
        <f t="shared" si="5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6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7"/>
        <v>49.974899999999991</v>
      </c>
      <c r="AI24" s="29">
        <v>40</v>
      </c>
      <c r="AJ24" s="29">
        <f t="shared" si="8"/>
        <v>43.862499999999997</v>
      </c>
      <c r="AK24" s="14">
        <f t="shared" si="9"/>
        <v>1.6591016548463355</v>
      </c>
      <c r="AL24" s="14">
        <f t="shared" si="10"/>
        <v>0.90512794056954182</v>
      </c>
      <c r="AM24" s="14">
        <v>1990</v>
      </c>
      <c r="AN24" s="14">
        <f t="shared" si="15"/>
        <v>36.483750000000001</v>
      </c>
      <c r="AO24" s="14">
        <f t="shared" si="11"/>
        <v>60.530250000000002</v>
      </c>
      <c r="AP24" s="14">
        <f t="shared" si="12"/>
        <v>24.046500000000002</v>
      </c>
      <c r="AQ24" s="14">
        <f t="shared" si="13"/>
        <v>0.24046500000000001</v>
      </c>
      <c r="AR24" s="14">
        <v>43.862499999999997</v>
      </c>
      <c r="AS24" s="14">
        <v>26.4375</v>
      </c>
    </row>
    <row r="25" spans="2:45" x14ac:dyDescent="0.2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2"/>
        <v>1890.5040000000001</v>
      </c>
      <c r="P25" s="14">
        <v>28.98</v>
      </c>
      <c r="Q25" s="14">
        <f t="shared" si="3"/>
        <v>1947.4560000000001</v>
      </c>
      <c r="R25" s="14">
        <v>27.83</v>
      </c>
      <c r="S25" s="14">
        <v>29.49</v>
      </c>
      <c r="T25" s="14">
        <f t="shared" si="4"/>
        <v>1981.7280000000001</v>
      </c>
      <c r="V25" s="29">
        <f t="shared" si="5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6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7"/>
        <v>19.602779999999992</v>
      </c>
      <c r="AI25" s="29">
        <v>20</v>
      </c>
      <c r="AJ25" s="29">
        <f t="shared" si="8"/>
        <v>29.49</v>
      </c>
      <c r="AK25" s="14">
        <f t="shared" si="9"/>
        <v>1.301699404105054</v>
      </c>
      <c r="AL25" s="14">
        <f t="shared" si="10"/>
        <v>1.0482537989869367</v>
      </c>
      <c r="AM25" s="14">
        <v>1991</v>
      </c>
      <c r="AN25" s="14">
        <f t="shared" si="15"/>
        <v>31.263900000000003</v>
      </c>
      <c r="AO25" s="14">
        <f t="shared" si="11"/>
        <v>40.696199999999997</v>
      </c>
      <c r="AP25" s="14">
        <f t="shared" si="12"/>
        <v>9.4322999999999944</v>
      </c>
      <c r="AQ25" s="14">
        <f t="shared" si="13"/>
        <v>9.4322999999999949E-2</v>
      </c>
      <c r="AR25" s="14">
        <v>29.49</v>
      </c>
      <c r="AS25" s="14">
        <v>22.655000000000001</v>
      </c>
    </row>
    <row r="26" spans="2:45" x14ac:dyDescent="0.2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2"/>
        <v>2320.4411999999998</v>
      </c>
      <c r="P26" s="14">
        <v>38.242049999999999</v>
      </c>
      <c r="Q26" s="14">
        <f t="shared" si="3"/>
        <v>2569.8657600000006</v>
      </c>
      <c r="R26" s="32">
        <v>41.678449999999998</v>
      </c>
      <c r="S26" s="14">
        <v>38.747225</v>
      </c>
      <c r="T26" s="14">
        <f t="shared" si="4"/>
        <v>2603.8135200000006</v>
      </c>
      <c r="V26" s="29">
        <f t="shared" si="5"/>
        <v>2603.8135200000006</v>
      </c>
      <c r="W26" s="29">
        <f t="shared" si="17"/>
        <v>2.1658775786269877</v>
      </c>
      <c r="X26" s="26">
        <f t="shared" si="16"/>
        <v>172694.97907200005</v>
      </c>
      <c r="Y26" s="29">
        <v>2603.8135200000006</v>
      </c>
      <c r="Z26" s="29">
        <f t="shared" si="6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7"/>
        <v>59.818951500000011</v>
      </c>
      <c r="AI26" s="29">
        <v>80</v>
      </c>
      <c r="AJ26" s="29">
        <f t="shared" si="8"/>
        <v>38.747225</v>
      </c>
      <c r="AK26" s="14">
        <f t="shared" si="9"/>
        <v>2.1658775786269868</v>
      </c>
      <c r="AL26" s="14">
        <f t="shared" si="10"/>
        <v>1.1221200175208059</v>
      </c>
      <c r="AM26" s="14">
        <v>1992</v>
      </c>
      <c r="AN26" s="14">
        <f t="shared" si="15"/>
        <v>24.687992999999995</v>
      </c>
      <c r="AO26" s="14">
        <f t="shared" si="11"/>
        <v>53.471170500000007</v>
      </c>
      <c r="AP26" s="14">
        <f t="shared" si="12"/>
        <v>28.783177500000011</v>
      </c>
      <c r="AQ26" s="14">
        <f t="shared" si="13"/>
        <v>0.28783177500000012</v>
      </c>
      <c r="AR26" s="14">
        <v>38.747225</v>
      </c>
      <c r="AS26" s="14">
        <v>17.889849999999999</v>
      </c>
    </row>
    <row r="27" spans="2:45" x14ac:dyDescent="0.2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2"/>
        <v>2124.2760000000003</v>
      </c>
      <c r="P27" s="14">
        <v>37.047175000000003</v>
      </c>
      <c r="Q27" s="14">
        <f t="shared" si="3"/>
        <v>2489.5701600000002</v>
      </c>
      <c r="R27" s="32">
        <v>43.526724999999999</v>
      </c>
      <c r="S27" s="14">
        <v>36.318150000000003</v>
      </c>
      <c r="T27" s="14">
        <f t="shared" si="4"/>
        <v>2440.5796800000003</v>
      </c>
      <c r="V27" s="29">
        <f t="shared" si="5"/>
        <v>2440.5796800000003</v>
      </c>
      <c r="W27" s="29">
        <f t="shared" si="17"/>
        <v>2.1174603174603175</v>
      </c>
      <c r="X27" s="26">
        <f t="shared" si="16"/>
        <v>167299.11475200002</v>
      </c>
      <c r="Y27" s="29">
        <v>2440.5796800000003</v>
      </c>
      <c r="Z27" s="29">
        <f t="shared" si="6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7"/>
        <v>54.969235200000007</v>
      </c>
      <c r="AI27" s="29">
        <v>80</v>
      </c>
      <c r="AJ27" s="29">
        <f t="shared" si="8"/>
        <v>36.318150000000003</v>
      </c>
      <c r="AK27" s="14">
        <f t="shared" si="9"/>
        <v>2.1174603174603175</v>
      </c>
      <c r="AL27" s="14">
        <f t="shared" si="10"/>
        <v>1.1488995215311006</v>
      </c>
      <c r="AM27" s="14">
        <v>1993</v>
      </c>
      <c r="AN27" s="14">
        <f t="shared" si="15"/>
        <v>23.669415000000001</v>
      </c>
      <c r="AO27" s="14">
        <f t="shared" si="11"/>
        <v>50.119046999999995</v>
      </c>
      <c r="AP27" s="14">
        <f t="shared" si="12"/>
        <v>26.449631999999994</v>
      </c>
      <c r="AQ27" s="14">
        <f t="shared" si="13"/>
        <v>0.26449631999999995</v>
      </c>
      <c r="AR27" s="14">
        <v>36.318150000000003</v>
      </c>
      <c r="AS27" s="14">
        <v>17.15175</v>
      </c>
    </row>
    <row r="28" spans="2:45" x14ac:dyDescent="0.2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2"/>
        <v>1516.6720800000001</v>
      </c>
      <c r="P28" s="14">
        <v>33.002749999999999</v>
      </c>
      <c r="Q28" s="14">
        <f t="shared" si="3"/>
        <v>2217.7848000000004</v>
      </c>
      <c r="R28" s="14">
        <v>36.408900000000003</v>
      </c>
      <c r="S28" s="32">
        <v>45.314500000000002</v>
      </c>
      <c r="T28" s="14">
        <f t="shared" si="4"/>
        <v>3045.1344000000008</v>
      </c>
      <c r="U28" s="32"/>
      <c r="V28" s="29">
        <f t="shared" si="5"/>
        <v>3045.1344000000008</v>
      </c>
      <c r="W28" s="29">
        <f t="shared" si="17"/>
        <v>4.0850831742568863</v>
      </c>
      <c r="X28" s="26">
        <f t="shared" si="16"/>
        <v>149035.13856000002</v>
      </c>
      <c r="Y28" s="29">
        <v>3045.1344000000008</v>
      </c>
      <c r="Z28" s="29">
        <f t="shared" si="6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7"/>
        <v>98.148194100000012</v>
      </c>
      <c r="AI28" s="29">
        <v>100</v>
      </c>
      <c r="AJ28" s="29">
        <f t="shared" si="8"/>
        <v>45.314500000000002</v>
      </c>
      <c r="AK28" s="14">
        <f t="shared" si="9"/>
        <v>4.0850831742568863</v>
      </c>
      <c r="AL28" s="14">
        <f t="shared" si="10"/>
        <v>2.0077737568690526</v>
      </c>
      <c r="AM28" s="14">
        <v>1994</v>
      </c>
      <c r="AN28" s="14">
        <f t="shared" si="15"/>
        <v>15.3078915</v>
      </c>
      <c r="AO28" s="14">
        <f t="shared" si="11"/>
        <v>62.534010000000009</v>
      </c>
      <c r="AP28" s="14">
        <f t="shared" si="12"/>
        <v>47.226118500000013</v>
      </c>
      <c r="AQ28" s="14">
        <f t="shared" si="13"/>
        <v>0.47226118500000014</v>
      </c>
      <c r="AR28" s="14">
        <v>45.314500000000002</v>
      </c>
      <c r="AS28" s="14">
        <v>11.092675</v>
      </c>
    </row>
    <row r="29" spans="2:45" x14ac:dyDescent="0.2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2"/>
        <v>2544.2485756800002</v>
      </c>
      <c r="P29" s="32">
        <v>41.355914499999997</v>
      </c>
      <c r="Q29" s="14">
        <f t="shared" si="3"/>
        <v>2779.1174544</v>
      </c>
      <c r="R29" s="14">
        <v>43.472783399999997</v>
      </c>
      <c r="S29" s="14">
        <v>45.956331800000001</v>
      </c>
      <c r="T29" s="14">
        <f t="shared" si="4"/>
        <v>3088.2654969600003</v>
      </c>
      <c r="V29" s="29">
        <f t="shared" si="5"/>
        <v>3088.2654969600003</v>
      </c>
      <c r="W29" s="29">
        <f t="shared" si="17"/>
        <v>1.5638683319486868</v>
      </c>
      <c r="X29" s="26">
        <f t="shared" si="16"/>
        <v>186756.69293568001</v>
      </c>
      <c r="Y29" s="29">
        <v>3088.2654969600003</v>
      </c>
      <c r="Z29" s="29">
        <f t="shared" si="6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7"/>
        <v>47.522800152000002</v>
      </c>
      <c r="AI29" s="29">
        <v>60</v>
      </c>
      <c r="AJ29" s="29">
        <f t="shared" si="8"/>
        <v>45.956331800000001</v>
      </c>
      <c r="AK29" s="14">
        <f t="shared" si="9"/>
        <v>1.5638683319486866</v>
      </c>
      <c r="AL29" s="14">
        <f t="shared" si="10"/>
        <v>1.2138222367421789</v>
      </c>
      <c r="AM29" s="14">
        <v>1995</v>
      </c>
      <c r="AN29" s="14">
        <f t="shared" si="15"/>
        <v>40.553118563999995</v>
      </c>
      <c r="AO29" s="14">
        <f t="shared" si="11"/>
        <v>63.419737883999993</v>
      </c>
      <c r="AP29" s="14">
        <f t="shared" si="12"/>
        <v>22.866619319999998</v>
      </c>
      <c r="AQ29" s="14">
        <f t="shared" si="13"/>
        <v>0.22866619319999998</v>
      </c>
      <c r="AR29" s="14">
        <v>45.956331800000001</v>
      </c>
      <c r="AS29" s="14">
        <v>29.3863178</v>
      </c>
    </row>
    <row r="30" spans="2:45" x14ac:dyDescent="0.2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2"/>
        <v>1833.8322643200001</v>
      </c>
      <c r="P30" s="14">
        <v>26.554293900000001</v>
      </c>
      <c r="Q30" s="14">
        <f t="shared" si="3"/>
        <v>1784.4485500800001</v>
      </c>
      <c r="R30" s="14">
        <v>34.885923200000001</v>
      </c>
      <c r="S30" s="32">
        <v>38.762908000000003</v>
      </c>
      <c r="T30" s="14">
        <f t="shared" si="4"/>
        <v>2604.8674176000004</v>
      </c>
      <c r="U30" s="32"/>
      <c r="V30" s="29">
        <f t="shared" si="5"/>
        <v>2604.8674176000004</v>
      </c>
      <c r="W30" s="29">
        <f t="shared" si="17"/>
        <v>2.1518626174100377</v>
      </c>
      <c r="X30" s="26">
        <f t="shared" si="16"/>
        <v>123233.52816230402</v>
      </c>
      <c r="Y30" s="29">
        <v>2604.8674176000004</v>
      </c>
      <c r="Z30" s="29">
        <f t="shared" si="6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7"/>
        <v>59.508861332400009</v>
      </c>
      <c r="AI30" s="29">
        <v>100</v>
      </c>
      <c r="AJ30" s="29">
        <f t="shared" si="8"/>
        <v>38.762908000000003</v>
      </c>
      <c r="AK30" s="14">
        <f t="shared" si="9"/>
        <v>2.1518626174100373</v>
      </c>
      <c r="AL30" s="14">
        <f t="shared" si="10"/>
        <v>1.4204502059875723</v>
      </c>
      <c r="AM30" s="14">
        <v>1996</v>
      </c>
      <c r="AN30" s="14">
        <f t="shared" si="15"/>
        <v>24.858842105999997</v>
      </c>
      <c r="AO30" s="14">
        <f t="shared" si="11"/>
        <v>53.492813040000001</v>
      </c>
      <c r="AP30" s="14">
        <f t="shared" si="12"/>
        <v>28.633970934000004</v>
      </c>
      <c r="AQ30" s="14">
        <f t="shared" si="13"/>
        <v>0.28633970934000003</v>
      </c>
      <c r="AR30" s="14">
        <v>38.762908000000003</v>
      </c>
      <c r="AS30" s="14">
        <v>18.013653699999999</v>
      </c>
    </row>
    <row r="31" spans="2:45" x14ac:dyDescent="0.2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2"/>
        <v>1959.8779468800003</v>
      </c>
      <c r="P31" s="14">
        <v>37.790983799999999</v>
      </c>
      <c r="Q31" s="14">
        <f t="shared" si="3"/>
        <v>2539.5541113599998</v>
      </c>
      <c r="R31" s="14">
        <v>44.127016900000001</v>
      </c>
      <c r="S31" s="32">
        <v>53.167639800000003</v>
      </c>
      <c r="T31" s="14">
        <f t="shared" si="4"/>
        <v>3572.8653945600008</v>
      </c>
      <c r="U31" s="32"/>
      <c r="V31" s="29">
        <f t="shared" si="5"/>
        <v>3572.8653945600008</v>
      </c>
      <c r="W31" s="29">
        <f t="shared" si="17"/>
        <v>2.8269042996555025</v>
      </c>
      <c r="X31" s="26">
        <f t="shared" si="16"/>
        <v>170658.03628339202</v>
      </c>
      <c r="Y31" s="29">
        <v>3572.8653945600008</v>
      </c>
      <c r="Z31" s="29">
        <f t="shared" si="6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7"/>
        <v>98.54423449920003</v>
      </c>
      <c r="AI31" s="29">
        <v>100</v>
      </c>
      <c r="AJ31" s="29">
        <f t="shared" si="8"/>
        <v>53.167639800000003</v>
      </c>
      <c r="AK31" s="14">
        <f t="shared" si="9"/>
        <v>2.8269042996555025</v>
      </c>
      <c r="AL31" s="14">
        <f t="shared" si="10"/>
        <v>1.8230040295354988</v>
      </c>
      <c r="AM31" s="14">
        <v>1997</v>
      </c>
      <c r="AN31" s="14">
        <f t="shared" si="15"/>
        <v>25.954661051999999</v>
      </c>
      <c r="AO31" s="14">
        <f t="shared" si="11"/>
        <v>73.371342924000004</v>
      </c>
      <c r="AP31" s="14">
        <f t="shared" si="12"/>
        <v>47.416681872000005</v>
      </c>
      <c r="AQ31" s="14">
        <f t="shared" si="13"/>
        <v>0.47416681872000005</v>
      </c>
      <c r="AR31" s="14">
        <v>53.167639800000003</v>
      </c>
      <c r="AS31" s="14">
        <v>18.807725399999999</v>
      </c>
    </row>
    <row r="32" spans="2:45" x14ac:dyDescent="0.2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2"/>
        <v>2767.6714934400002</v>
      </c>
      <c r="P32" s="32">
        <v>52.240373900000002</v>
      </c>
      <c r="Q32" s="14">
        <f t="shared" si="3"/>
        <v>3510.5531260800003</v>
      </c>
      <c r="R32" s="14">
        <v>53.455328000000002</v>
      </c>
      <c r="S32" s="14">
        <v>56.251839099999998</v>
      </c>
      <c r="T32" s="14">
        <f t="shared" si="4"/>
        <v>3780.1235875200005</v>
      </c>
      <c r="V32" s="29">
        <f t="shared" si="5"/>
        <v>3780.1235875200005</v>
      </c>
      <c r="W32" s="29">
        <f t="shared" si="17"/>
        <v>1.9762607549951794</v>
      </c>
      <c r="X32" s="26">
        <f t="shared" si="16"/>
        <v>235909.17007257606</v>
      </c>
      <c r="Y32" s="29">
        <v>3780.1235875200005</v>
      </c>
      <c r="Z32" s="29">
        <f t="shared" si="6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7"/>
        <v>79.696171280400009</v>
      </c>
      <c r="AI32" s="29">
        <v>60</v>
      </c>
      <c r="AJ32" s="29">
        <f t="shared" si="8"/>
        <v>56.251839099999998</v>
      </c>
      <c r="AK32" s="14">
        <f t="shared" si="9"/>
        <v>1.9762607549951792</v>
      </c>
      <c r="AL32" s="14">
        <f t="shared" si="10"/>
        <v>1.3658136800121465</v>
      </c>
      <c r="AM32" s="14">
        <v>1998</v>
      </c>
      <c r="AN32" s="14">
        <f t="shared" si="15"/>
        <v>39.280007843999996</v>
      </c>
      <c r="AO32" s="14">
        <f t="shared" si="11"/>
        <v>77.627537957999991</v>
      </c>
      <c r="AP32" s="14">
        <f t="shared" si="12"/>
        <v>38.347530113999994</v>
      </c>
      <c r="AQ32" s="14">
        <f t="shared" si="13"/>
        <v>0.38347530113999995</v>
      </c>
      <c r="AR32" s="14">
        <v>56.251839099999998</v>
      </c>
      <c r="AS32" s="14">
        <v>28.463773799999998</v>
      </c>
    </row>
    <row r="33" spans="2:45" x14ac:dyDescent="0.2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2"/>
        <v>2083.9888003199999</v>
      </c>
      <c r="P33" s="14">
        <v>37.082539400000002</v>
      </c>
      <c r="Q33" s="14">
        <f t="shared" si="3"/>
        <v>2491.9466476800003</v>
      </c>
      <c r="R33" s="14">
        <v>47.479795299999999</v>
      </c>
      <c r="S33" s="32">
        <v>54.026965199999999</v>
      </c>
      <c r="T33" s="14">
        <f t="shared" si="4"/>
        <v>3630.6120614400006</v>
      </c>
      <c r="U33" s="32"/>
      <c r="V33" s="29">
        <f t="shared" si="5"/>
        <v>3630.6120614400006</v>
      </c>
      <c r="W33" s="29">
        <f t="shared" si="17"/>
        <v>2.8161939738653992</v>
      </c>
      <c r="X33" s="26">
        <f t="shared" si="16"/>
        <v>167458.81472409604</v>
      </c>
      <c r="Y33" s="29">
        <v>3630.6120614400006</v>
      </c>
      <c r="Z33" s="29">
        <f t="shared" si="6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7"/>
        <v>99.9285039528</v>
      </c>
      <c r="AI33" s="29">
        <v>100</v>
      </c>
      <c r="AJ33" s="29">
        <f t="shared" si="8"/>
        <v>54.026965199999999</v>
      </c>
      <c r="AK33" s="14">
        <f t="shared" si="9"/>
        <v>2.8161939738653987</v>
      </c>
      <c r="AL33" s="14">
        <f t="shared" si="10"/>
        <v>1.7421456683848366</v>
      </c>
      <c r="AM33" s="14">
        <v>1999</v>
      </c>
      <c r="AN33" s="14">
        <f t="shared" si="15"/>
        <v>26.474459027999998</v>
      </c>
      <c r="AO33" s="14">
        <f t="shared" si="11"/>
        <v>74.557211976000005</v>
      </c>
      <c r="AP33" s="14">
        <f t="shared" si="12"/>
        <v>48.082752948000007</v>
      </c>
      <c r="AQ33" s="14">
        <f t="shared" si="13"/>
        <v>0.48082752948000007</v>
      </c>
      <c r="AR33" s="14">
        <v>54.026965199999999</v>
      </c>
      <c r="AS33" s="14">
        <v>19.1843906</v>
      </c>
    </row>
    <row r="34" spans="2:45" x14ac:dyDescent="0.2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2"/>
        <v>2429.58272928</v>
      </c>
      <c r="P34" s="14">
        <v>41.573239000000001</v>
      </c>
      <c r="Q34" s="14">
        <f t="shared" si="3"/>
        <v>2793.7216607999999</v>
      </c>
      <c r="R34" s="32">
        <v>47.880290199999997</v>
      </c>
      <c r="S34" s="14">
        <v>39.396862200000001</v>
      </c>
      <c r="T34" s="14">
        <f t="shared" si="4"/>
        <v>2647.4691398400005</v>
      </c>
      <c r="V34" s="29">
        <f t="shared" si="5"/>
        <v>2647.4691398400005</v>
      </c>
      <c r="W34" s="29">
        <f t="shared" si="17"/>
        <v>1.6275229389330952</v>
      </c>
      <c r="X34" s="26">
        <f t="shared" si="16"/>
        <v>187738.09560576</v>
      </c>
      <c r="Y34" s="29">
        <v>2647.4691398400005</v>
      </c>
      <c r="Z34" s="29">
        <f t="shared" si="6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7"/>
        <v>43.565556696000009</v>
      </c>
      <c r="AI34" s="29">
        <v>80</v>
      </c>
      <c r="AJ34" s="29">
        <f t="shared" si="8"/>
        <v>39.396862200000001</v>
      </c>
      <c r="AK34" s="14">
        <f t="shared" si="9"/>
        <v>1.627522938933095</v>
      </c>
      <c r="AL34" s="14">
        <f t="shared" si="10"/>
        <v>1.0896805891539121</v>
      </c>
      <c r="AM34" s="14">
        <v>2000</v>
      </c>
      <c r="AN34" s="14">
        <f t="shared" si="15"/>
        <v>33.405163475999998</v>
      </c>
      <c r="AO34" s="14">
        <f t="shared" si="11"/>
        <v>54.367669836000005</v>
      </c>
      <c r="AP34" s="14">
        <f t="shared" si="12"/>
        <v>20.962506360000006</v>
      </c>
      <c r="AQ34" s="14">
        <f t="shared" si="13"/>
        <v>0.20962506360000005</v>
      </c>
      <c r="AR34" s="14">
        <v>39.396862200000001</v>
      </c>
      <c r="AS34" s="14">
        <v>24.206640199999999</v>
      </c>
    </row>
    <row r="35" spans="2:45" x14ac:dyDescent="0.2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2"/>
        <v>1845.8949465600001</v>
      </c>
      <c r="P35" s="14">
        <v>27.9365907</v>
      </c>
      <c r="Q35" s="14">
        <f t="shared" si="3"/>
        <v>1877.3388950400001</v>
      </c>
      <c r="R35" s="14">
        <v>25.700200800000001</v>
      </c>
      <c r="S35" s="14">
        <v>21.164360899999998</v>
      </c>
      <c r="T35" s="14">
        <f t="shared" si="4"/>
        <v>1422.2450524799999</v>
      </c>
      <c r="V35" s="29">
        <f t="shared" si="5"/>
        <v>1422.2450524799999</v>
      </c>
      <c r="W35" s="29"/>
      <c r="X35" s="26"/>
      <c r="Y35" s="29">
        <v>1422.2450524799999</v>
      </c>
      <c r="Z35" s="29">
        <f t="shared" si="6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7"/>
        <v>0</v>
      </c>
      <c r="AI35" s="29">
        <v>0</v>
      </c>
      <c r="AJ35" s="29">
        <f t="shared" si="8"/>
        <v>21.164360899999998</v>
      </c>
      <c r="AK35" s="14">
        <f t="shared" si="9"/>
        <v>0.76899288473525151</v>
      </c>
      <c r="AL35" s="14">
        <f t="shared" si="10"/>
        <v>0.77049078829241513</v>
      </c>
      <c r="AM35" s="14">
        <v>2001</v>
      </c>
      <c r="AN35" s="14">
        <f t="shared" si="15"/>
        <v>37.980608951999997</v>
      </c>
      <c r="AO35" s="14">
        <f t="shared" si="11"/>
        <v>29.206818041999995</v>
      </c>
      <c r="AP35" s="14">
        <f t="shared" si="12"/>
        <v>-8.7737909100000024</v>
      </c>
      <c r="AQ35" s="14">
        <f t="shared" si="13"/>
        <v>-8.7737909100000025E-2</v>
      </c>
      <c r="AR35" s="14">
        <v>21.164360899999998</v>
      </c>
      <c r="AS35" s="14">
        <v>27.5221804</v>
      </c>
    </row>
    <row r="36" spans="2:45" x14ac:dyDescent="0.2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2"/>
        <v>3231.85451904</v>
      </c>
      <c r="P36" s="14">
        <v>44.606480300000001</v>
      </c>
      <c r="Q36" s="14">
        <f t="shared" si="3"/>
        <v>2997.5554761600001</v>
      </c>
      <c r="R36" s="14">
        <v>42.549199899999998</v>
      </c>
      <c r="S36" s="14">
        <v>43.915607199999997</v>
      </c>
      <c r="T36" s="14">
        <f t="shared" si="4"/>
        <v>2951.1288038400003</v>
      </c>
      <c r="V36" s="29">
        <f t="shared" si="5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6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7"/>
        <v>21.558521971199983</v>
      </c>
      <c r="AI36" s="29">
        <v>20</v>
      </c>
      <c r="AJ36" s="29">
        <f t="shared" si="8"/>
        <v>43.915607199999997</v>
      </c>
      <c r="AK36" s="14">
        <f t="shared" si="9"/>
        <v>1.2065161863742739</v>
      </c>
      <c r="AL36" s="14">
        <f t="shared" si="10"/>
        <v>0.91313788614365354</v>
      </c>
      <c r="AM36" s="14">
        <v>2002</v>
      </c>
      <c r="AN36" s="14">
        <f t="shared" si="15"/>
        <v>50.23019054400001</v>
      </c>
      <c r="AO36" s="14">
        <f t="shared" si="11"/>
        <v>60.603537935999995</v>
      </c>
      <c r="AP36" s="14">
        <f t="shared" si="12"/>
        <v>10.373347391999985</v>
      </c>
      <c r="AQ36" s="14">
        <f t="shared" si="13"/>
        <v>0.10373347391999985</v>
      </c>
      <c r="AR36" s="14">
        <v>43.915607199999997</v>
      </c>
      <c r="AS36" s="14">
        <v>36.398688800000002</v>
      </c>
    </row>
    <row r="37" spans="2:45" x14ac:dyDescent="0.2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2"/>
        <v>4555.2073190400006</v>
      </c>
      <c r="P37" s="14">
        <v>75.740281999999993</v>
      </c>
      <c r="Q37" s="14">
        <f t="shared" si="3"/>
        <v>5089.7469504000001</v>
      </c>
      <c r="R37" s="32">
        <v>89.228277399999996</v>
      </c>
      <c r="S37" s="14">
        <v>88.329077699999999</v>
      </c>
      <c r="T37" s="14">
        <f t="shared" si="4"/>
        <v>5935.7140214400006</v>
      </c>
      <c r="V37" s="29">
        <f t="shared" si="5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6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7"/>
        <v>139.65760960919999</v>
      </c>
      <c r="AI37" s="29">
        <v>80</v>
      </c>
      <c r="AJ37" s="29">
        <f t="shared" si="8"/>
        <v>88.329077699999999</v>
      </c>
      <c r="AK37" s="14">
        <f t="shared" si="9"/>
        <v>2.2286212899293791</v>
      </c>
      <c r="AL37" s="14">
        <f t="shared" si="10"/>
        <v>1.3030612232795014</v>
      </c>
      <c r="AM37" s="14">
        <v>2003</v>
      </c>
      <c r="AN37" s="14">
        <f t="shared" si="15"/>
        <v>54.694859004000008</v>
      </c>
      <c r="AO37" s="14">
        <f t="shared" si="11"/>
        <v>121.89412722599999</v>
      </c>
      <c r="AP37" s="14">
        <f t="shared" si="12"/>
        <v>67.199268221999986</v>
      </c>
      <c r="AQ37" s="14">
        <f t="shared" si="13"/>
        <v>0.67199268221999986</v>
      </c>
      <c r="AR37" s="14">
        <v>88.329077699999999</v>
      </c>
      <c r="AS37" s="14">
        <v>39.633955800000003</v>
      </c>
    </row>
    <row r="38" spans="2:45" x14ac:dyDescent="0.2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2"/>
        <v>2419.2000000000003</v>
      </c>
      <c r="P38" s="14">
        <v>53.7</v>
      </c>
      <c r="Q38" s="14">
        <f t="shared" si="3"/>
        <v>3608.6400000000003</v>
      </c>
      <c r="R38" s="14">
        <v>56</v>
      </c>
      <c r="S38" s="32">
        <v>60.7</v>
      </c>
      <c r="T38" s="14">
        <f t="shared" si="4"/>
        <v>4079.0400000000004</v>
      </c>
      <c r="U38" s="32"/>
      <c r="V38" s="29">
        <f t="shared" si="5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6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7"/>
        <v>116.72760000000001</v>
      </c>
      <c r="AI38" s="29">
        <v>100</v>
      </c>
      <c r="AJ38" s="29">
        <f t="shared" si="8"/>
        <v>60.7</v>
      </c>
      <c r="AK38" s="14">
        <f t="shared" si="9"/>
        <v>3.0350000000000001</v>
      </c>
      <c r="AL38" s="14">
        <f t="shared" si="10"/>
        <v>1.6861111111111111</v>
      </c>
      <c r="AM38" s="14">
        <v>2004</v>
      </c>
      <c r="AN38" s="14">
        <f t="shared" si="15"/>
        <v>27.599999999999998</v>
      </c>
      <c r="AO38" s="14">
        <f t="shared" si="11"/>
        <v>83.766000000000005</v>
      </c>
      <c r="AP38" s="14">
        <f t="shared" si="12"/>
        <v>56.166000000000011</v>
      </c>
      <c r="AQ38" s="14">
        <f t="shared" si="13"/>
        <v>0.56166000000000016</v>
      </c>
      <c r="AR38" s="14">
        <v>60.7</v>
      </c>
      <c r="AS38" s="14">
        <v>20</v>
      </c>
    </row>
    <row r="39" spans="2:45" x14ac:dyDescent="0.2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2"/>
        <v>2239.0733769600001</v>
      </c>
      <c r="P39" s="14">
        <v>38.118406299999997</v>
      </c>
      <c r="Q39" s="14">
        <f t="shared" si="3"/>
        <v>2561.5569033600004</v>
      </c>
      <c r="R39" s="14">
        <v>38.795962899999999</v>
      </c>
      <c r="S39" s="32">
        <v>42.7795463</v>
      </c>
      <c r="T39" s="14">
        <f t="shared" si="4"/>
        <v>2874.7855113600003</v>
      </c>
      <c r="U39" s="32"/>
      <c r="V39" s="29">
        <f t="shared" si="5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6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7"/>
        <v>54.098428088399992</v>
      </c>
      <c r="AI39" s="29">
        <v>100</v>
      </c>
      <c r="AJ39" s="29">
        <f t="shared" si="8"/>
        <v>42.7795463</v>
      </c>
      <c r="AK39" s="14">
        <f t="shared" si="9"/>
        <v>1.7886837293071494</v>
      </c>
      <c r="AL39" s="14">
        <f t="shared" si="10"/>
        <v>1.2839175084396339</v>
      </c>
      <c r="AM39" s="14">
        <v>2005</v>
      </c>
      <c r="AN39" s="14">
        <f t="shared" si="15"/>
        <v>33.005149500000002</v>
      </c>
      <c r="AO39" s="14">
        <f t="shared" si="11"/>
        <v>59.035773894000002</v>
      </c>
      <c r="AP39" s="14">
        <f t="shared" si="12"/>
        <v>26.030624394</v>
      </c>
      <c r="AQ39" s="14">
        <f t="shared" si="13"/>
        <v>0.26030624394000001</v>
      </c>
      <c r="AS39" s="14">
        <v>23.916775000000001</v>
      </c>
    </row>
    <row r="40" spans="2:45" x14ac:dyDescent="0.2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2"/>
        <v>2412.48</v>
      </c>
      <c r="P40" s="14">
        <v>33.799999999999997</v>
      </c>
      <c r="Q40" s="14">
        <f t="shared" si="3"/>
        <v>2271.36</v>
      </c>
      <c r="R40" s="32">
        <v>40.299999999999997</v>
      </c>
      <c r="S40" s="14">
        <v>40.700000000000003</v>
      </c>
      <c r="T40" s="14">
        <f t="shared" si="4"/>
        <v>2735.0400000000004</v>
      </c>
      <c r="V40" s="29">
        <f t="shared" si="5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6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7"/>
        <v>18.068400000000011</v>
      </c>
      <c r="AI40" s="29">
        <v>80</v>
      </c>
      <c r="AJ40" s="29">
        <f>S40</f>
        <v>40.700000000000003</v>
      </c>
      <c r="AK40" s="14">
        <f t="shared" si="9"/>
        <v>1.183139534883721</v>
      </c>
      <c r="AL40" s="14">
        <f t="shared" si="10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 x14ac:dyDescent="0.2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2"/>
        <v>3474.2400000000002</v>
      </c>
      <c r="P41" s="14">
        <v>46.5</v>
      </c>
      <c r="Q41" s="14">
        <f t="shared" si="3"/>
        <v>3124.8</v>
      </c>
      <c r="R41" s="14">
        <v>42.3</v>
      </c>
      <c r="S41" s="14">
        <v>50.3</v>
      </c>
      <c r="T41" s="14">
        <f t="shared" si="4"/>
        <v>3380.1600000000003</v>
      </c>
      <c r="V41" s="29">
        <f t="shared" si="5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6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7"/>
        <v>33.268799999999985</v>
      </c>
      <c r="AI41" s="29">
        <v>20</v>
      </c>
      <c r="AJ41" s="29">
        <f t="shared" si="8"/>
        <v>50.3</v>
      </c>
      <c r="AK41" s="14">
        <f t="shared" si="9"/>
        <v>1.2997416020671833</v>
      </c>
      <c r="AL41" s="14">
        <f t="shared" si="10"/>
        <v>0.97292069632495148</v>
      </c>
      <c r="AM41" s="14">
        <v>2007</v>
      </c>
    </row>
    <row r="42" spans="2:45" x14ac:dyDescent="0.2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49" si="19">K42*60*1.12</f>
        <v>2841.2160000000003</v>
      </c>
      <c r="M42" s="14">
        <v>55.89</v>
      </c>
      <c r="N42" s="14">
        <v>69.33</v>
      </c>
      <c r="O42" s="14">
        <f t="shared" si="2"/>
        <v>4658.9760000000006</v>
      </c>
      <c r="P42" s="14">
        <v>81.78</v>
      </c>
      <c r="Q42" s="14">
        <f t="shared" si="3"/>
        <v>5495.6160000000009</v>
      </c>
      <c r="R42" s="32">
        <v>86.81</v>
      </c>
      <c r="S42" s="14">
        <v>88.32</v>
      </c>
      <c r="T42" s="14">
        <f t="shared" si="4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47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8"/>
        <v>88.32</v>
      </c>
      <c r="AK42" s="14">
        <f t="shared" si="9"/>
        <v>2.0889309366130555</v>
      </c>
      <c r="AL42" s="14">
        <f t="shared" si="10"/>
        <v>1.2739073993942016</v>
      </c>
      <c r="AM42" s="14">
        <v>2008</v>
      </c>
    </row>
    <row r="43" spans="2:45" x14ac:dyDescent="0.2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2"/>
        <v>2532.9360000000006</v>
      </c>
      <c r="P43" s="14">
        <v>43.51</v>
      </c>
      <c r="Q43" s="14">
        <f t="shared" si="3"/>
        <v>2923.8720000000003</v>
      </c>
      <c r="R43" s="32">
        <v>57.272500000000008</v>
      </c>
      <c r="S43" s="14">
        <v>73.034999999999997</v>
      </c>
      <c r="T43" s="14">
        <f t="shared" si="4"/>
        <v>4907.9520000000002</v>
      </c>
      <c r="V43" s="29">
        <f t="shared" si="20"/>
        <v>4907.9520000000002</v>
      </c>
      <c r="W43" s="29">
        <f t="shared" ref="W43:W49" si="22">V43/L43</f>
        <v>3.1562229904926529</v>
      </c>
      <c r="X43" s="26">
        <f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8"/>
        <v>73.034999999999997</v>
      </c>
      <c r="AK43" s="14">
        <f t="shared" si="9"/>
        <v>3.1562229904926533</v>
      </c>
      <c r="AL43" s="14">
        <f t="shared" si="10"/>
        <v>1.937653379319493</v>
      </c>
      <c r="AM43" s="14">
        <v>2009</v>
      </c>
    </row>
    <row r="44" spans="2:45" x14ac:dyDescent="0.2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14">
        <f t="shared" si="19"/>
        <v>874.94399999999996</v>
      </c>
      <c r="M44" s="14">
        <v>15.38</v>
      </c>
      <c r="N44" s="14">
        <v>20.64</v>
      </c>
      <c r="O44" s="14">
        <f t="shared" si="2"/>
        <v>1387.0080000000003</v>
      </c>
      <c r="P44" s="14">
        <v>23.4</v>
      </c>
      <c r="Q44" s="14">
        <f t="shared" si="3"/>
        <v>1572.4800000000002</v>
      </c>
      <c r="R44" s="14">
        <v>28.53</v>
      </c>
      <c r="S44" s="14">
        <v>31.32</v>
      </c>
      <c r="T44" s="14">
        <f t="shared" si="4"/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>((MAX(M44:S44)*60*1.12))</f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8"/>
        <v>31.32</v>
      </c>
      <c r="AK44" s="14">
        <f t="shared" si="9"/>
        <v>2.4055299539170507</v>
      </c>
      <c r="AL44" s="14">
        <f t="shared" si="10"/>
        <v>1.5174418604651163</v>
      </c>
    </row>
    <row r="45" spans="2:45" x14ac:dyDescent="0.2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>AVERAGE(K45,M45,N45,P45,R45,S45)</f>
        <v>35.746666666666663</v>
      </c>
      <c r="K45" s="14">
        <v>27.51</v>
      </c>
      <c r="L45" s="14">
        <f t="shared" si="19"/>
        <v>1848.6720000000003</v>
      </c>
      <c r="M45" s="14">
        <v>30.29</v>
      </c>
      <c r="N45" s="14">
        <v>36.29</v>
      </c>
      <c r="O45" s="14">
        <f t="shared" si="2"/>
        <v>2438.6880000000006</v>
      </c>
      <c r="P45" s="14">
        <v>35.26</v>
      </c>
      <c r="Q45" s="14">
        <f t="shared" si="3"/>
        <v>2369.4720000000002</v>
      </c>
      <c r="R45" s="14">
        <v>40.44</v>
      </c>
      <c r="S45" s="14">
        <v>44.69</v>
      </c>
      <c r="T45" s="14">
        <f t="shared" si="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>((MAX(M45:S45)*60*1.12))</f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8"/>
        <v>44.69</v>
      </c>
      <c r="AK45" s="14">
        <f t="shared" si="9"/>
        <v>1.6245001817520899</v>
      </c>
      <c r="AL45" s="14">
        <f t="shared" si="10"/>
        <v>1.231468724166437</v>
      </c>
    </row>
    <row r="46" spans="2:45" x14ac:dyDescent="0.2">
      <c r="B46" s="14">
        <v>1974</v>
      </c>
      <c r="C46" s="14">
        <v>14</v>
      </c>
      <c r="D46" s="14">
        <v>31.943999999999999</v>
      </c>
      <c r="F46" s="14" t="s">
        <v>189</v>
      </c>
      <c r="G46" s="14">
        <v>2012</v>
      </c>
      <c r="H46" s="14">
        <v>25.81</v>
      </c>
      <c r="I46" s="14">
        <v>2012</v>
      </c>
      <c r="J46" s="14">
        <f>AVERAGE(K46,M46,N46,P46,R46,S46)</f>
        <v>47.976666666666667</v>
      </c>
      <c r="K46" s="14">
        <v>27.07</v>
      </c>
      <c r="L46" s="14">
        <f t="shared" si="19"/>
        <v>1819.1040000000003</v>
      </c>
      <c r="M46" s="14">
        <v>35.15</v>
      </c>
      <c r="N46" s="14">
        <v>48.39</v>
      </c>
      <c r="O46" s="14">
        <f t="shared" si="2"/>
        <v>3251.8080000000004</v>
      </c>
      <c r="P46" s="14">
        <v>55.38</v>
      </c>
      <c r="Q46" s="14">
        <f t="shared" si="3"/>
        <v>3721.5360000000005</v>
      </c>
      <c r="R46" s="14">
        <v>60.65</v>
      </c>
      <c r="S46" s="14">
        <v>61.22</v>
      </c>
      <c r="T46" s="14">
        <f t="shared" si="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>((MAX(M46:S46)*60*1.12))</f>
        <v>250087.21920000005</v>
      </c>
      <c r="Z46" s="14">
        <f t="shared" si="21"/>
        <v>109.69526400000001</v>
      </c>
      <c r="AH46" s="14">
        <f>MAX(((S46-K46)*60*0.0239)/0.5,0)</f>
        <v>97.9422</v>
      </c>
      <c r="AJ46" s="14">
        <f t="shared" si="8"/>
        <v>61.22</v>
      </c>
      <c r="AK46" s="14">
        <f>S46/K46</f>
        <v>2.2615441448097524</v>
      </c>
      <c r="AL46" s="14">
        <f t="shared" si="10"/>
        <v>1.265137425087828</v>
      </c>
    </row>
    <row r="47" spans="2:45" x14ac:dyDescent="0.2">
      <c r="B47" s="14">
        <v>1975</v>
      </c>
      <c r="C47" s="14">
        <v>1</v>
      </c>
      <c r="D47" s="14">
        <v>28.797999999999998</v>
      </c>
      <c r="F47" s="14" t="s">
        <v>205</v>
      </c>
      <c r="G47" s="14">
        <v>2013</v>
      </c>
      <c r="H47" s="14">
        <v>24.14</v>
      </c>
      <c r="I47" s="14">
        <v>2013</v>
      </c>
      <c r="J47" s="14">
        <f>AVERAGE(K47,M47,N47,P47,R47,S47)</f>
        <v>34.101666666666667</v>
      </c>
      <c r="K47" s="14">
        <v>23.01</v>
      </c>
      <c r="L47" s="14">
        <f t="shared" si="19"/>
        <v>1546.2720000000004</v>
      </c>
      <c r="M47" s="14">
        <v>28.05</v>
      </c>
      <c r="N47" s="14">
        <v>35.5</v>
      </c>
      <c r="O47" s="14">
        <f t="shared" si="2"/>
        <v>2385.6000000000004</v>
      </c>
      <c r="P47" s="14">
        <v>40.049999999999997</v>
      </c>
      <c r="Q47" s="14">
        <f t="shared" si="3"/>
        <v>2691.36</v>
      </c>
      <c r="R47" s="14">
        <v>38.1</v>
      </c>
      <c r="S47" s="14">
        <v>39.9</v>
      </c>
      <c r="T47" s="14">
        <f t="shared" si="4"/>
        <v>2681.28</v>
      </c>
      <c r="V47" s="14">
        <f t="shared" si="20"/>
        <v>2681.28</v>
      </c>
      <c r="W47" s="14">
        <f t="shared" si="22"/>
        <v>1.7340286831812253</v>
      </c>
      <c r="Z47" s="14">
        <f t="shared" si="21"/>
        <v>54.253382399999992</v>
      </c>
      <c r="AK47" s="14">
        <f>S47/K47</f>
        <v>1.7340286831812253</v>
      </c>
      <c r="AL47" s="14">
        <f t="shared" si="10"/>
        <v>1.123943661971831</v>
      </c>
    </row>
    <row r="48" spans="2:45" x14ac:dyDescent="0.2">
      <c r="B48" s="14">
        <v>1975</v>
      </c>
      <c r="C48" s="14">
        <v>2</v>
      </c>
      <c r="D48" s="14">
        <v>26.861999999999998</v>
      </c>
      <c r="F48" s="14" t="s">
        <v>205</v>
      </c>
      <c r="G48" s="14">
        <v>2014</v>
      </c>
      <c r="I48" s="14">
        <v>2014</v>
      </c>
      <c r="J48" s="14">
        <f>AVERAGE(K48,M48,N48,P48,R48,S48)</f>
        <v>28.388333333333332</v>
      </c>
      <c r="K48" s="14">
        <v>29.78</v>
      </c>
      <c r="L48" s="14">
        <f t="shared" si="19"/>
        <v>2001.2160000000003</v>
      </c>
      <c r="M48" s="14">
        <v>31.32</v>
      </c>
      <c r="N48" s="14">
        <v>27.84</v>
      </c>
      <c r="O48" s="14">
        <f t="shared" si="2"/>
        <v>1870.8480000000002</v>
      </c>
      <c r="P48" s="14">
        <v>25.88</v>
      </c>
      <c r="Q48" s="14">
        <f t="shared" si="3"/>
        <v>1739.1360000000002</v>
      </c>
      <c r="R48" s="14">
        <v>27.28</v>
      </c>
      <c r="S48" s="14">
        <v>28.23</v>
      </c>
      <c r="T48" s="14">
        <f t="shared" si="4"/>
        <v>1897.056</v>
      </c>
      <c r="V48" s="14">
        <f>S48*60*1.12</f>
        <v>1897.056</v>
      </c>
      <c r="W48" s="14">
        <f t="shared" si="22"/>
        <v>0.94795164539959687</v>
      </c>
      <c r="Z48" s="14">
        <f>((V48)-(L48))*0.0239/0.5</f>
        <v>-4.9788480000000153</v>
      </c>
      <c r="AK48" s="14">
        <f>S48/K48</f>
        <v>0.94795164539959698</v>
      </c>
      <c r="AL48" s="14">
        <f t="shared" si="10"/>
        <v>1.0140086206896552</v>
      </c>
    </row>
    <row r="49" spans="2:43" x14ac:dyDescent="0.2">
      <c r="B49" s="14">
        <v>1975</v>
      </c>
      <c r="C49" s="14">
        <v>3</v>
      </c>
      <c r="D49" s="14">
        <v>34.878250000000001</v>
      </c>
      <c r="F49" s="14" t="s">
        <v>220</v>
      </c>
      <c r="G49" s="14">
        <v>2015</v>
      </c>
      <c r="I49" s="14">
        <v>2015</v>
      </c>
      <c r="J49" s="14">
        <f>AVERAGE(K49,M49,N49,P49,R49,S49)</f>
        <v>35.725000000000001</v>
      </c>
      <c r="K49" s="14">
        <v>24.06</v>
      </c>
      <c r="L49" s="14">
        <f t="shared" si="19"/>
        <v>1616.8320000000001</v>
      </c>
      <c r="M49" s="14">
        <v>38.270000000000003</v>
      </c>
      <c r="N49" s="14">
        <v>30.48</v>
      </c>
      <c r="O49" s="14">
        <f t="shared" si="2"/>
        <v>2048.2560000000003</v>
      </c>
      <c r="P49" s="14">
        <v>42.64</v>
      </c>
      <c r="Q49" s="14">
        <f t="shared" si="3"/>
        <v>2865.4080000000004</v>
      </c>
      <c r="R49" s="14">
        <v>41.96</v>
      </c>
      <c r="S49" s="14">
        <v>36.94</v>
      </c>
      <c r="T49" s="14">
        <f t="shared" si="4"/>
        <v>2482.3679999999999</v>
      </c>
      <c r="V49" s="14">
        <f>S49*60*1.12</f>
        <v>2482.3679999999999</v>
      </c>
      <c r="W49" s="14">
        <f t="shared" si="22"/>
        <v>1.5353283458021612</v>
      </c>
      <c r="Z49" s="14">
        <f>((V49)-(L49))*0.0239/0.5</f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>S49/K49</f>
        <v>1.5353283458021612</v>
      </c>
      <c r="AL49" s="14">
        <f t="shared" si="10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 x14ac:dyDescent="0.2">
      <c r="B50" s="14">
        <v>1975</v>
      </c>
      <c r="C50" s="14">
        <v>4</v>
      </c>
      <c r="D50" s="14">
        <v>39.718249999999998</v>
      </c>
      <c r="V50" s="31" t="s">
        <v>116</v>
      </c>
      <c r="Y50" s="31">
        <f>MIN(Y6:Y43)</f>
        <v>1422.2450524799999</v>
      </c>
      <c r="Z50" s="31">
        <f>MIN(Z6:Z48)</f>
        <v>-20.42233348512001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 x14ac:dyDescent="0.2">
      <c r="B51" s="14">
        <v>1975</v>
      </c>
      <c r="C51" s="14">
        <v>5</v>
      </c>
      <c r="D51" s="14">
        <v>46.857250000000001</v>
      </c>
      <c r="V51" s="31" t="s">
        <v>118</v>
      </c>
      <c r="Y51" s="31">
        <f>MAX(Y6:Y43)</f>
        <v>5935.7140214400006</v>
      </c>
      <c r="Z51" s="31">
        <f>MAX(Z6:Z48)</f>
        <v>160.27072319999999</v>
      </c>
      <c r="AG51" s="31" t="s">
        <v>117</v>
      </c>
      <c r="AH51" s="14">
        <f>AVERAGE(AH8:AH45)</f>
        <v>56.519502878463143</v>
      </c>
    </row>
    <row r="52" spans="2:43" x14ac:dyDescent="0.2">
      <c r="B52" s="14">
        <v>1975</v>
      </c>
      <c r="C52" s="14">
        <v>6</v>
      </c>
      <c r="D52" s="14">
        <v>51.27375</v>
      </c>
      <c r="S52" s="14">
        <f>AVERAGE(S6:S49)</f>
        <v>44.205210527272733</v>
      </c>
      <c r="V52" s="14" t="s">
        <v>133</v>
      </c>
      <c r="Y52" s="14">
        <f>AVERAGE(Y6:Y43)</f>
        <v>3011.142275974737</v>
      </c>
      <c r="Z52" s="14">
        <f>AVERAGE(Z6:Z48)</f>
        <v>58.675397735401674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 x14ac:dyDescent="0.2">
      <c r="B53" s="14">
        <v>1975</v>
      </c>
      <c r="C53" s="14">
        <v>7</v>
      </c>
      <c r="D53" s="14">
        <v>50.547750000000001</v>
      </c>
      <c r="S53" s="14">
        <f>STDEV(S6:S49)</f>
        <v>14.677258604433424</v>
      </c>
      <c r="V53" s="14" t="s">
        <v>176</v>
      </c>
      <c r="Y53" s="14">
        <f>STDEV(Y6:Y44)</f>
        <v>1048.1186676235648</v>
      </c>
      <c r="Z53" s="14">
        <f>STDEV(Z6:Z48)</f>
        <v>46.545414072537739</v>
      </c>
    </row>
    <row r="54" spans="2:43" x14ac:dyDescent="0.2">
      <c r="B54" s="14">
        <v>1975</v>
      </c>
      <c r="C54" s="14">
        <v>8</v>
      </c>
      <c r="D54" s="14">
        <v>51.183</v>
      </c>
      <c r="X54" s="14" t="s">
        <v>177</v>
      </c>
      <c r="Y54" s="14">
        <f>Y52/1.12/60</f>
        <v>44.808664821052631</v>
      </c>
    </row>
    <row r="55" spans="2:43" x14ac:dyDescent="0.2">
      <c r="B55" s="14">
        <v>1975</v>
      </c>
      <c r="C55" s="14">
        <v>9</v>
      </c>
      <c r="D55" s="14">
        <v>43.862499999999997</v>
      </c>
      <c r="X55" s="14" t="s">
        <v>178</v>
      </c>
      <c r="Y55" s="14">
        <f>Y53/1.12/60</f>
        <v>15.597003982493522</v>
      </c>
    </row>
    <row r="56" spans="2:43" x14ac:dyDescent="0.2">
      <c r="B56" s="14">
        <v>1975</v>
      </c>
      <c r="C56" s="14">
        <v>10</v>
      </c>
      <c r="D56" s="14">
        <v>45.223750000000003</v>
      </c>
    </row>
    <row r="57" spans="2:43" x14ac:dyDescent="0.2">
      <c r="B57" s="14">
        <v>1975</v>
      </c>
      <c r="C57" s="14">
        <v>11</v>
      </c>
      <c r="D57" s="14">
        <v>46.826999999999998</v>
      </c>
    </row>
    <row r="58" spans="2:43" x14ac:dyDescent="0.2">
      <c r="B58" s="14">
        <v>1975</v>
      </c>
      <c r="C58" s="14">
        <v>12</v>
      </c>
      <c r="D58" s="14">
        <v>47.19</v>
      </c>
    </row>
    <row r="59" spans="2:43" x14ac:dyDescent="0.2">
      <c r="B59" s="14">
        <v>1975</v>
      </c>
      <c r="C59" s="14">
        <v>13</v>
      </c>
      <c r="D59" s="14">
        <v>48.732750000000003</v>
      </c>
    </row>
    <row r="60" spans="2:43" x14ac:dyDescent="0.2">
      <c r="B60" s="14">
        <v>1975</v>
      </c>
      <c r="C60" s="14">
        <v>14</v>
      </c>
      <c r="D60" s="14">
        <v>47.915999999999997</v>
      </c>
    </row>
    <row r="61" spans="2:43" x14ac:dyDescent="0.2">
      <c r="B61" s="14">
        <v>1976</v>
      </c>
      <c r="C61" s="14">
        <v>1</v>
      </c>
      <c r="D61" s="14">
        <v>25.440249999999999</v>
      </c>
    </row>
    <row r="62" spans="2:43" x14ac:dyDescent="0.2">
      <c r="B62" s="14">
        <v>1976</v>
      </c>
      <c r="C62" s="14">
        <v>2</v>
      </c>
      <c r="D62" s="14">
        <v>23.262250000000002</v>
      </c>
    </row>
    <row r="63" spans="2:43" x14ac:dyDescent="0.2">
      <c r="B63" s="14">
        <v>1976</v>
      </c>
      <c r="C63" s="14">
        <v>3</v>
      </c>
      <c r="D63" s="14">
        <v>27.497250000000001</v>
      </c>
    </row>
    <row r="64" spans="2:43" x14ac:dyDescent="0.2">
      <c r="B64" s="14">
        <v>1976</v>
      </c>
      <c r="C64" s="14">
        <v>4</v>
      </c>
      <c r="D64" s="14">
        <v>32.064999999999998</v>
      </c>
    </row>
    <row r="65" spans="2:50" x14ac:dyDescent="0.2">
      <c r="B65" s="14">
        <v>1976</v>
      </c>
      <c r="C65" s="14">
        <v>5</v>
      </c>
      <c r="D65" s="14">
        <v>40.111499999999999</v>
      </c>
    </row>
    <row r="66" spans="2:50" x14ac:dyDescent="0.2">
      <c r="B66" s="14">
        <v>1976</v>
      </c>
      <c r="C66" s="14">
        <v>6</v>
      </c>
      <c r="D66" s="14">
        <v>44.588500000000003</v>
      </c>
    </row>
    <row r="67" spans="2:50" x14ac:dyDescent="0.2">
      <c r="B67" s="14">
        <v>1976</v>
      </c>
      <c r="C67" s="14">
        <v>7</v>
      </c>
      <c r="D67" s="14">
        <v>46.736249999999998</v>
      </c>
    </row>
    <row r="68" spans="2:50" x14ac:dyDescent="0.2">
      <c r="B68" s="14">
        <v>1976</v>
      </c>
      <c r="C68" s="14">
        <v>8</v>
      </c>
      <c r="D68" s="14">
        <v>39.960250000000002</v>
      </c>
    </row>
    <row r="69" spans="2:50" x14ac:dyDescent="0.2">
      <c r="B69" s="14">
        <v>1976</v>
      </c>
      <c r="C69" s="14">
        <v>9</v>
      </c>
      <c r="D69" s="14">
        <v>39.506500000000003</v>
      </c>
    </row>
    <row r="70" spans="2:50" x14ac:dyDescent="0.2">
      <c r="B70" s="14">
        <v>1976</v>
      </c>
      <c r="C70" s="14">
        <v>10</v>
      </c>
      <c r="D70" s="14">
        <v>37.90325</v>
      </c>
    </row>
    <row r="71" spans="2:50" x14ac:dyDescent="0.2">
      <c r="B71" s="14">
        <v>1976</v>
      </c>
      <c r="C71" s="14">
        <v>11</v>
      </c>
      <c r="D71" s="14">
        <v>39.294750000000001</v>
      </c>
    </row>
    <row r="72" spans="2:50" x14ac:dyDescent="0.2">
      <c r="B72" s="14">
        <v>1976</v>
      </c>
      <c r="C72" s="14">
        <v>12</v>
      </c>
      <c r="D72" s="14">
        <v>39.234250000000003</v>
      </c>
    </row>
    <row r="73" spans="2:50" x14ac:dyDescent="0.2">
      <c r="B73" s="14">
        <v>1976</v>
      </c>
      <c r="C73" s="14">
        <v>13</v>
      </c>
      <c r="D73" s="14">
        <v>46.070749999999997</v>
      </c>
    </row>
    <row r="74" spans="2:50" ht="14.25" x14ac:dyDescent="0.3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 x14ac:dyDescent="0.3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 x14ac:dyDescent="0.3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3">AU76*60*1.12</f>
        <v>1878.2400000000002</v>
      </c>
      <c r="AX76" s="14">
        <f t="shared" si="23"/>
        <v>1467.6480000000001</v>
      </c>
    </row>
    <row r="77" spans="2:50" ht="14.25" x14ac:dyDescent="0.3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3"/>
        <v>1111.9416000000001</v>
      </c>
      <c r="AX77" s="14">
        <f t="shared" si="23"/>
        <v>1868.1432</v>
      </c>
    </row>
    <row r="78" spans="2:50" ht="14.25" x14ac:dyDescent="0.3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3"/>
        <v>1805.1263999999999</v>
      </c>
      <c r="AX78" s="14">
        <f t="shared" si="23"/>
        <v>3396.8088000000007</v>
      </c>
    </row>
    <row r="79" spans="2:50" ht="14.25" x14ac:dyDescent="0.3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3"/>
        <v>1563.2232000000004</v>
      </c>
      <c r="AX79" s="14">
        <f t="shared" si="23"/>
        <v>3140.6759999999999</v>
      </c>
    </row>
    <row r="80" spans="2:50" ht="14.25" x14ac:dyDescent="0.3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3"/>
        <v>1140.4008000000001</v>
      </c>
      <c r="AX80" s="14">
        <f t="shared" si="23"/>
        <v>1937.2584000000002</v>
      </c>
    </row>
    <row r="81" spans="2:50" ht="14.25" x14ac:dyDescent="0.3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3"/>
        <v>1392.4680000000003</v>
      </c>
      <c r="AX81" s="14">
        <f t="shared" si="23"/>
        <v>2591.8200000000002</v>
      </c>
    </row>
    <row r="82" spans="2:50" ht="14.25" x14ac:dyDescent="0.3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3"/>
        <v>2531.7600000000002</v>
      </c>
      <c r="AX82" s="14">
        <f t="shared" si="23"/>
        <v>2659.9440000000004</v>
      </c>
    </row>
    <row r="83" spans="2:50" ht="14.25" x14ac:dyDescent="0.3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3"/>
        <v>1400.6160000000004</v>
      </c>
      <c r="AX83" s="14">
        <f t="shared" si="23"/>
        <v>3715.9920000000002</v>
      </c>
    </row>
    <row r="84" spans="2:50" ht="14.25" x14ac:dyDescent="0.3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3"/>
        <v>1313.2560000000001</v>
      </c>
      <c r="AX84" s="14">
        <f t="shared" si="23"/>
        <v>2606.1840000000002</v>
      </c>
    </row>
    <row r="85" spans="2:50" ht="14.25" x14ac:dyDescent="0.3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3"/>
        <v>1847.8320000000001</v>
      </c>
      <c r="AX85" s="14">
        <f t="shared" si="23"/>
        <v>1868.16</v>
      </c>
    </row>
    <row r="86" spans="2:50" ht="14.25" x14ac:dyDescent="0.3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3"/>
        <v>2589.7200000000003</v>
      </c>
      <c r="AX86" s="14">
        <f t="shared" si="23"/>
        <v>2514.4560000000001</v>
      </c>
    </row>
    <row r="87" spans="2:50" ht="14.25" x14ac:dyDescent="0.3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3"/>
        <v>2242.1280000000002</v>
      </c>
      <c r="AX87" s="14">
        <f t="shared" si="23"/>
        <v>2711.5200000000004</v>
      </c>
    </row>
    <row r="88" spans="2:50" x14ac:dyDescent="0.2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3"/>
        <v>1372.056</v>
      </c>
      <c r="AX88" s="14">
        <f t="shared" si="23"/>
        <v>2030.7839999999999</v>
      </c>
    </row>
    <row r="89" spans="2:50" x14ac:dyDescent="0.2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3"/>
        <v>2713.7040000000002</v>
      </c>
      <c r="AX89" s="14">
        <f t="shared" si="23"/>
        <v>3091.8720000000003</v>
      </c>
    </row>
    <row r="90" spans="2:50" x14ac:dyDescent="0.2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3"/>
        <v>2049.096</v>
      </c>
      <c r="AX90" s="14">
        <f t="shared" si="23"/>
        <v>2788.9679999999998</v>
      </c>
    </row>
    <row r="91" spans="2:50" x14ac:dyDescent="0.2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3"/>
        <v>1819.2720000000004</v>
      </c>
      <c r="AX91" s="14">
        <f t="shared" si="23"/>
        <v>4244.3519999999999</v>
      </c>
    </row>
    <row r="92" spans="2:50" x14ac:dyDescent="0.2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3"/>
        <v>1215.6480000000001</v>
      </c>
      <c r="AX92" s="14">
        <f t="shared" si="23"/>
        <v>2709.672</v>
      </c>
    </row>
    <row r="93" spans="2:50" x14ac:dyDescent="0.2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3"/>
        <v>1776.6000000000001</v>
      </c>
      <c r="AX93" s="14">
        <f t="shared" si="23"/>
        <v>2947.5600000000004</v>
      </c>
    </row>
    <row r="94" spans="2:50" x14ac:dyDescent="0.2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3"/>
        <v>1522.4160000000004</v>
      </c>
      <c r="AX94" s="14">
        <f t="shared" si="23"/>
        <v>1981.7280000000001</v>
      </c>
    </row>
    <row r="95" spans="2:50" x14ac:dyDescent="0.2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3"/>
        <v>1202.1979199999998</v>
      </c>
      <c r="AX95" s="14">
        <f t="shared" si="23"/>
        <v>2603.8135200000006</v>
      </c>
    </row>
    <row r="96" spans="2:50" x14ac:dyDescent="0.2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3"/>
        <v>1152.5976000000001</v>
      </c>
      <c r="AX96" s="14">
        <f t="shared" si="23"/>
        <v>2440.5796800000003</v>
      </c>
    </row>
    <row r="97" spans="2:50" x14ac:dyDescent="0.2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3"/>
        <v>745.42776000000015</v>
      </c>
      <c r="AX97" s="14">
        <f t="shared" si="23"/>
        <v>3045.1344000000008</v>
      </c>
    </row>
    <row r="98" spans="2:50" x14ac:dyDescent="0.2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3"/>
        <v>1974.7605561600001</v>
      </c>
      <c r="AX98" s="14">
        <f t="shared" si="23"/>
        <v>3088.2654969600003</v>
      </c>
    </row>
    <row r="99" spans="2:50" x14ac:dyDescent="0.2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3"/>
        <v>1210.5175286399999</v>
      </c>
      <c r="AX99" s="14">
        <f t="shared" si="23"/>
        <v>2604.8674176000004</v>
      </c>
    </row>
    <row r="100" spans="2:50" x14ac:dyDescent="0.2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3"/>
        <v>1263.8791468800002</v>
      </c>
      <c r="AX100" s="14">
        <f t="shared" si="23"/>
        <v>3572.8653945600008</v>
      </c>
    </row>
    <row r="101" spans="2:50" x14ac:dyDescent="0.2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3"/>
        <v>1912.7655993600001</v>
      </c>
      <c r="AX101" s="14">
        <f t="shared" si="23"/>
        <v>3780.1235875200005</v>
      </c>
    </row>
    <row r="102" spans="2:50" x14ac:dyDescent="0.2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3"/>
        <v>1289.1910483199999</v>
      </c>
      <c r="AX102" s="14">
        <f t="shared" si="23"/>
        <v>3630.6120614400006</v>
      </c>
    </row>
    <row r="103" spans="2:50" x14ac:dyDescent="0.2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3"/>
        <v>1626.6862214400001</v>
      </c>
      <c r="AX103" s="14">
        <f t="shared" si="23"/>
        <v>2647.4691398400005</v>
      </c>
    </row>
    <row r="104" spans="2:50" x14ac:dyDescent="0.2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3"/>
        <v>1849.4905228800001</v>
      </c>
      <c r="AX104" s="14">
        <f t="shared" si="23"/>
        <v>1422.2450524799999</v>
      </c>
    </row>
    <row r="105" spans="2:50" x14ac:dyDescent="0.2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3"/>
        <v>2445.9918873600004</v>
      </c>
      <c r="AX105" s="14">
        <f t="shared" si="23"/>
        <v>2951.1288038400003</v>
      </c>
    </row>
    <row r="106" spans="2:50" x14ac:dyDescent="0.2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3"/>
        <v>2663.4018297600005</v>
      </c>
      <c r="AX106" s="14">
        <f t="shared" si="23"/>
        <v>5935.7140214400006</v>
      </c>
    </row>
    <row r="107" spans="2:50" x14ac:dyDescent="0.2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3"/>
        <v>1344.0000000000002</v>
      </c>
      <c r="AX107" s="14">
        <f t="shared" si="23"/>
        <v>4079.0400000000004</v>
      </c>
    </row>
    <row r="108" spans="2:50" x14ac:dyDescent="0.2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3"/>
        <v>1607.2072800000001</v>
      </c>
      <c r="AX108" s="14">
        <f t="shared" si="23"/>
        <v>2874.7855113600003</v>
      </c>
    </row>
    <row r="109" spans="2:50" x14ac:dyDescent="0.2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3"/>
        <v>2311.6800000000003</v>
      </c>
      <c r="AX109" s="14">
        <f t="shared" si="23"/>
        <v>2728.32</v>
      </c>
    </row>
    <row r="110" spans="2:50" x14ac:dyDescent="0.2">
      <c r="B110" s="14">
        <v>1979</v>
      </c>
      <c r="C110" s="14">
        <v>8</v>
      </c>
      <c r="D110" s="14">
        <v>35.67</v>
      </c>
    </row>
    <row r="111" spans="2:50" x14ac:dyDescent="0.2">
      <c r="B111" s="14">
        <v>1979</v>
      </c>
      <c r="C111" s="14">
        <v>9</v>
      </c>
      <c r="D111" s="14">
        <v>46.045000000000002</v>
      </c>
    </row>
    <row r="112" spans="2:50" x14ac:dyDescent="0.2">
      <c r="B112" s="14">
        <v>1979</v>
      </c>
      <c r="C112" s="14">
        <v>10</v>
      </c>
      <c r="D112" s="14">
        <v>32.762500000000003</v>
      </c>
    </row>
    <row r="113" spans="2:4" x14ac:dyDescent="0.2">
      <c r="B113" s="14">
        <v>1979</v>
      </c>
      <c r="C113" s="14">
        <v>11</v>
      </c>
      <c r="D113" s="14">
        <v>38.585000000000001</v>
      </c>
    </row>
    <row r="114" spans="2:4" x14ac:dyDescent="0.2">
      <c r="B114" s="14">
        <v>1979</v>
      </c>
      <c r="C114" s="14">
        <v>12</v>
      </c>
      <c r="D114" s="14">
        <v>31.987500000000001</v>
      </c>
    </row>
    <row r="115" spans="2:4" x14ac:dyDescent="0.2">
      <c r="B115" s="14">
        <v>1979</v>
      </c>
      <c r="C115" s="14">
        <v>13</v>
      </c>
      <c r="D115" s="14">
        <v>39.765000000000001</v>
      </c>
    </row>
    <row r="116" spans="2:4" x14ac:dyDescent="0.2">
      <c r="B116" s="14">
        <v>1979</v>
      </c>
      <c r="C116" s="14">
        <v>14</v>
      </c>
      <c r="D116" s="14">
        <v>45.865000000000002</v>
      </c>
    </row>
    <row r="117" spans="2:4" x14ac:dyDescent="0.2">
      <c r="B117" s="14">
        <v>1980</v>
      </c>
      <c r="C117" s="14">
        <v>1</v>
      </c>
      <c r="D117" s="14">
        <v>18.997499999999999</v>
      </c>
    </row>
    <row r="118" spans="2:4" x14ac:dyDescent="0.2">
      <c r="B118" s="14">
        <v>1980</v>
      </c>
      <c r="C118" s="14">
        <v>2</v>
      </c>
      <c r="D118" s="14">
        <v>20.842500000000001</v>
      </c>
    </row>
    <row r="119" spans="2:4" x14ac:dyDescent="0.2">
      <c r="B119" s="14">
        <v>1980</v>
      </c>
      <c r="C119" s="14">
        <v>3</v>
      </c>
      <c r="D119" s="14">
        <v>28.405000000000001</v>
      </c>
    </row>
    <row r="120" spans="2:4" x14ac:dyDescent="0.2">
      <c r="B120" s="14">
        <v>1980</v>
      </c>
      <c r="C120" s="14">
        <v>4</v>
      </c>
      <c r="D120" s="14">
        <v>37.417499999999997</v>
      </c>
    </row>
    <row r="121" spans="2:4" x14ac:dyDescent="0.2">
      <c r="B121" s="14">
        <v>1980</v>
      </c>
      <c r="C121" s="14">
        <v>5</v>
      </c>
      <c r="D121" s="14">
        <v>52.302500000000002</v>
      </c>
    </row>
    <row r="122" spans="2:4" x14ac:dyDescent="0.2">
      <c r="B122" s="14">
        <v>1980</v>
      </c>
      <c r="C122" s="14">
        <v>6</v>
      </c>
      <c r="D122" s="14">
        <v>60.712499999999999</v>
      </c>
    </row>
    <row r="123" spans="2:4" x14ac:dyDescent="0.2">
      <c r="B123" s="14">
        <v>1980</v>
      </c>
      <c r="C123" s="14">
        <v>7</v>
      </c>
      <c r="D123" s="14">
        <v>55.297499999999999</v>
      </c>
    </row>
    <row r="124" spans="2:4" x14ac:dyDescent="0.2">
      <c r="B124" s="14">
        <v>1980</v>
      </c>
      <c r="C124" s="14">
        <v>8</v>
      </c>
      <c r="D124" s="14">
        <v>42.505000000000003</v>
      </c>
    </row>
    <row r="125" spans="2:4" x14ac:dyDescent="0.2">
      <c r="B125" s="14">
        <v>1980</v>
      </c>
      <c r="C125" s="14">
        <v>9</v>
      </c>
      <c r="D125" s="14">
        <v>47.914999999999999</v>
      </c>
    </row>
    <row r="126" spans="2:4" x14ac:dyDescent="0.2">
      <c r="B126" s="14">
        <v>1980</v>
      </c>
      <c r="C126" s="14">
        <v>10</v>
      </c>
      <c r="D126" s="14">
        <v>51.092500000000001</v>
      </c>
    </row>
    <row r="127" spans="2:4" x14ac:dyDescent="0.2">
      <c r="B127" s="14">
        <v>1980</v>
      </c>
      <c r="C127" s="14">
        <v>11</v>
      </c>
      <c r="D127" s="14">
        <v>52.994999999999997</v>
      </c>
    </row>
    <row r="128" spans="2:4" x14ac:dyDescent="0.2">
      <c r="B128" s="14">
        <v>1980</v>
      </c>
      <c r="C128" s="14">
        <v>12</v>
      </c>
      <c r="D128" s="14">
        <v>51.667499999999997</v>
      </c>
    </row>
    <row r="129" spans="2:4" x14ac:dyDescent="0.2">
      <c r="B129" s="14">
        <v>1980</v>
      </c>
      <c r="C129" s="14">
        <v>13</v>
      </c>
      <c r="D129" s="14">
        <v>56.292499999999997</v>
      </c>
    </row>
    <row r="130" spans="2:4" x14ac:dyDescent="0.2">
      <c r="B130" s="14">
        <v>1980</v>
      </c>
      <c r="C130" s="14">
        <v>14</v>
      </c>
      <c r="D130" s="14">
        <v>52.06</v>
      </c>
    </row>
    <row r="131" spans="2:4" x14ac:dyDescent="0.2">
      <c r="B131" s="14">
        <v>1981</v>
      </c>
      <c r="C131" s="14">
        <v>1</v>
      </c>
      <c r="D131" s="14">
        <v>21.66</v>
      </c>
    </row>
    <row r="132" spans="2:4" x14ac:dyDescent="0.2">
      <c r="B132" s="14">
        <v>1981</v>
      </c>
      <c r="C132" s="14">
        <v>2</v>
      </c>
      <c r="D132" s="14">
        <v>19.5425</v>
      </c>
    </row>
    <row r="133" spans="2:4" x14ac:dyDescent="0.2">
      <c r="B133" s="14">
        <v>1981</v>
      </c>
      <c r="C133" s="14">
        <v>3</v>
      </c>
      <c r="D133" s="14">
        <v>31.704999999999998</v>
      </c>
    </row>
    <row r="134" spans="2:4" x14ac:dyDescent="0.2">
      <c r="B134" s="14">
        <v>1981</v>
      </c>
      <c r="C134" s="14">
        <v>4</v>
      </c>
      <c r="D134" s="14">
        <v>32.277500000000003</v>
      </c>
    </row>
    <row r="135" spans="2:4" x14ac:dyDescent="0.2">
      <c r="B135" s="14">
        <v>1981</v>
      </c>
      <c r="C135" s="14">
        <v>5</v>
      </c>
      <c r="D135" s="14">
        <v>34.905000000000001</v>
      </c>
    </row>
    <row r="136" spans="2:4" x14ac:dyDescent="0.2">
      <c r="B136" s="14">
        <v>1981</v>
      </c>
      <c r="C136" s="14">
        <v>6</v>
      </c>
      <c r="D136" s="14">
        <v>37.54</v>
      </c>
    </row>
    <row r="137" spans="2:4" x14ac:dyDescent="0.2">
      <c r="B137" s="14">
        <v>1981</v>
      </c>
      <c r="C137" s="14">
        <v>7</v>
      </c>
      <c r="D137" s="14">
        <v>38.782499999999999</v>
      </c>
    </row>
    <row r="138" spans="2:4" x14ac:dyDescent="0.2">
      <c r="B138" s="14">
        <v>1981</v>
      </c>
      <c r="C138" s="14">
        <v>8</v>
      </c>
      <c r="D138" s="14">
        <v>34.817500000000003</v>
      </c>
    </row>
    <row r="139" spans="2:4" x14ac:dyDescent="0.2">
      <c r="B139" s="14">
        <v>1981</v>
      </c>
      <c r="C139" s="14">
        <v>9</v>
      </c>
      <c r="D139" s="14">
        <v>36.784999999999997</v>
      </c>
    </row>
    <row r="140" spans="2:4" x14ac:dyDescent="0.2">
      <c r="B140" s="14">
        <v>1981</v>
      </c>
      <c r="C140" s="14">
        <v>10</v>
      </c>
      <c r="D140" s="14">
        <v>33.637500000000003</v>
      </c>
    </row>
    <row r="141" spans="2:4" x14ac:dyDescent="0.2">
      <c r="B141" s="14">
        <v>1981</v>
      </c>
      <c r="C141" s="14">
        <v>11</v>
      </c>
      <c r="D141" s="14">
        <v>40.777500000000003</v>
      </c>
    </row>
    <row r="142" spans="2:4" x14ac:dyDescent="0.2">
      <c r="B142" s="14">
        <v>1981</v>
      </c>
      <c r="C142" s="14">
        <v>12</v>
      </c>
      <c r="D142" s="14">
        <v>36.422499999999999</v>
      </c>
    </row>
    <row r="143" spans="2:4" x14ac:dyDescent="0.2">
      <c r="B143" s="14">
        <v>1981</v>
      </c>
      <c r="C143" s="14">
        <v>13</v>
      </c>
      <c r="D143" s="14">
        <v>36.872500000000002</v>
      </c>
    </row>
    <row r="144" spans="2:4" x14ac:dyDescent="0.2">
      <c r="B144" s="14">
        <v>1981</v>
      </c>
      <c r="C144" s="14">
        <v>14</v>
      </c>
      <c r="D144" s="14">
        <v>44.3125</v>
      </c>
    </row>
    <row r="145" spans="2:4" x14ac:dyDescent="0.2">
      <c r="B145" s="14">
        <v>1982</v>
      </c>
      <c r="C145" s="14">
        <v>1</v>
      </c>
      <c r="D145" s="14">
        <v>19.7225</v>
      </c>
    </row>
    <row r="146" spans="2:4" x14ac:dyDescent="0.2">
      <c r="B146" s="14">
        <v>1982</v>
      </c>
      <c r="C146" s="14">
        <v>2</v>
      </c>
      <c r="D146" s="14">
        <v>27.497499999999999</v>
      </c>
    </row>
    <row r="147" spans="2:4" x14ac:dyDescent="0.2">
      <c r="B147" s="14">
        <v>1982</v>
      </c>
      <c r="C147" s="14">
        <v>3</v>
      </c>
      <c r="D147" s="14">
        <v>36.057499999999997</v>
      </c>
    </row>
    <row r="148" spans="2:4" x14ac:dyDescent="0.2">
      <c r="B148" s="14">
        <v>1982</v>
      </c>
      <c r="C148" s="14">
        <v>4</v>
      </c>
      <c r="D148" s="14">
        <v>32.82</v>
      </c>
    </row>
    <row r="149" spans="2:4" x14ac:dyDescent="0.2">
      <c r="B149" s="14">
        <v>1982</v>
      </c>
      <c r="C149" s="14">
        <v>5</v>
      </c>
      <c r="D149" s="14">
        <v>32.729999999999997</v>
      </c>
    </row>
    <row r="150" spans="2:4" x14ac:dyDescent="0.2">
      <c r="B150" s="14">
        <v>1982</v>
      </c>
      <c r="C150" s="14">
        <v>6</v>
      </c>
      <c r="D150" s="14">
        <v>29.737500000000001</v>
      </c>
    </row>
    <row r="151" spans="2:4" x14ac:dyDescent="0.2">
      <c r="B151" s="14">
        <v>1982</v>
      </c>
      <c r="C151" s="14">
        <v>7</v>
      </c>
      <c r="D151" s="14">
        <v>27.8</v>
      </c>
    </row>
    <row r="152" spans="2:4" x14ac:dyDescent="0.2">
      <c r="B152" s="14">
        <v>1982</v>
      </c>
      <c r="C152" s="14">
        <v>8</v>
      </c>
      <c r="D152" s="14">
        <v>16.88</v>
      </c>
    </row>
    <row r="153" spans="2:4" x14ac:dyDescent="0.2">
      <c r="B153" s="14">
        <v>1982</v>
      </c>
      <c r="C153" s="14">
        <v>9</v>
      </c>
      <c r="D153" s="14">
        <v>26.164999999999999</v>
      </c>
    </row>
    <row r="154" spans="2:4" x14ac:dyDescent="0.2">
      <c r="B154" s="14">
        <v>1982</v>
      </c>
      <c r="C154" s="14">
        <v>10</v>
      </c>
      <c r="D154" s="14">
        <v>33.82</v>
      </c>
    </row>
    <row r="155" spans="2:4" x14ac:dyDescent="0.2">
      <c r="B155" s="14">
        <v>1982</v>
      </c>
      <c r="C155" s="14">
        <v>11</v>
      </c>
      <c r="D155" s="14">
        <v>34.392499999999998</v>
      </c>
    </row>
    <row r="156" spans="2:4" x14ac:dyDescent="0.2">
      <c r="B156" s="14">
        <v>1982</v>
      </c>
      <c r="C156" s="14">
        <v>12</v>
      </c>
      <c r="D156" s="14">
        <v>28.282499999999999</v>
      </c>
    </row>
    <row r="157" spans="2:4" x14ac:dyDescent="0.2">
      <c r="B157" s="14">
        <v>1982</v>
      </c>
      <c r="C157" s="14">
        <v>13</v>
      </c>
      <c r="D157" s="14">
        <v>33.122500000000002</v>
      </c>
    </row>
    <row r="158" spans="2:4" x14ac:dyDescent="0.2">
      <c r="B158" s="14">
        <v>1982</v>
      </c>
      <c r="C158" s="14">
        <v>14</v>
      </c>
      <c r="D158" s="14">
        <v>30.4925</v>
      </c>
    </row>
    <row r="159" spans="2:4" x14ac:dyDescent="0.2">
      <c r="B159" s="14">
        <v>1983</v>
      </c>
      <c r="C159" s="14">
        <v>1</v>
      </c>
      <c r="D159" s="14">
        <v>38.325000000000003</v>
      </c>
    </row>
    <row r="160" spans="2:4" x14ac:dyDescent="0.2">
      <c r="B160" s="14">
        <v>1983</v>
      </c>
      <c r="C160" s="14">
        <v>2</v>
      </c>
      <c r="D160" s="14">
        <v>38.537500000000001</v>
      </c>
    </row>
    <row r="161" spans="2:4" x14ac:dyDescent="0.2">
      <c r="B161" s="14">
        <v>1983</v>
      </c>
      <c r="C161" s="14">
        <v>3</v>
      </c>
      <c r="D161" s="14">
        <v>48.097499999999997</v>
      </c>
    </row>
    <row r="162" spans="2:4" x14ac:dyDescent="0.2">
      <c r="B162" s="14">
        <v>1983</v>
      </c>
      <c r="C162" s="14">
        <v>4</v>
      </c>
      <c r="D162" s="14">
        <v>51.545000000000002</v>
      </c>
    </row>
    <row r="163" spans="2:4" x14ac:dyDescent="0.2">
      <c r="B163" s="14">
        <v>1983</v>
      </c>
      <c r="C163" s="14">
        <v>5</v>
      </c>
      <c r="D163" s="14">
        <v>51.0625</v>
      </c>
    </row>
    <row r="164" spans="2:4" x14ac:dyDescent="0.2">
      <c r="B164" s="14">
        <v>1983</v>
      </c>
      <c r="C164" s="14">
        <v>6</v>
      </c>
      <c r="D164" s="14">
        <v>47.61</v>
      </c>
    </row>
    <row r="165" spans="2:4" x14ac:dyDescent="0.2">
      <c r="B165" s="14">
        <v>1983</v>
      </c>
      <c r="C165" s="14">
        <v>7</v>
      </c>
      <c r="D165" s="14">
        <v>37.417499999999997</v>
      </c>
    </row>
    <row r="166" spans="2:4" x14ac:dyDescent="0.2">
      <c r="B166" s="14">
        <v>1983</v>
      </c>
      <c r="C166" s="14">
        <v>8</v>
      </c>
      <c r="D166" s="14">
        <v>44.377499999999998</v>
      </c>
    </row>
    <row r="167" spans="2:4" x14ac:dyDescent="0.2">
      <c r="B167" s="14">
        <v>1983</v>
      </c>
      <c r="C167" s="14">
        <v>9</v>
      </c>
      <c r="D167" s="14">
        <v>46.3125</v>
      </c>
    </row>
    <row r="168" spans="2:4" x14ac:dyDescent="0.2">
      <c r="B168" s="14">
        <v>1983</v>
      </c>
      <c r="C168" s="14">
        <v>10</v>
      </c>
      <c r="D168" s="14">
        <v>50.73</v>
      </c>
    </row>
    <row r="169" spans="2:4" x14ac:dyDescent="0.2">
      <c r="B169" s="14">
        <v>1983</v>
      </c>
      <c r="C169" s="14">
        <v>11</v>
      </c>
      <c r="D169" s="14">
        <v>48.612499999999997</v>
      </c>
    </row>
    <row r="170" spans="2:4" x14ac:dyDescent="0.2">
      <c r="B170" s="14">
        <v>1983</v>
      </c>
      <c r="C170" s="14">
        <v>12</v>
      </c>
      <c r="D170" s="14">
        <v>49.792499999999997</v>
      </c>
    </row>
    <row r="171" spans="2:4" x14ac:dyDescent="0.2">
      <c r="B171" s="14">
        <v>1983</v>
      </c>
      <c r="C171" s="14">
        <v>13</v>
      </c>
      <c r="D171" s="14">
        <v>33.215000000000003</v>
      </c>
    </row>
    <row r="172" spans="2:4" x14ac:dyDescent="0.2">
      <c r="B172" s="14">
        <v>1983</v>
      </c>
      <c r="C172" s="14">
        <v>14</v>
      </c>
      <c r="D172" s="14">
        <v>46.917499999999997</v>
      </c>
    </row>
    <row r="173" spans="2:4" x14ac:dyDescent="0.2">
      <c r="B173" s="14">
        <v>1984</v>
      </c>
      <c r="C173" s="14">
        <v>1</v>
      </c>
      <c r="D173" s="14">
        <v>32.945</v>
      </c>
    </row>
    <row r="174" spans="2:4" x14ac:dyDescent="0.2">
      <c r="B174" s="14">
        <v>1984</v>
      </c>
      <c r="C174" s="14">
        <v>2</v>
      </c>
      <c r="D174" s="14">
        <v>33.365000000000002</v>
      </c>
    </row>
    <row r="175" spans="2:4" x14ac:dyDescent="0.2">
      <c r="B175" s="14">
        <v>1984</v>
      </c>
      <c r="C175" s="14">
        <v>3</v>
      </c>
      <c r="D175" s="14">
        <v>43.712499999999999</v>
      </c>
    </row>
    <row r="176" spans="2:4" x14ac:dyDescent="0.2">
      <c r="B176" s="14">
        <v>1984</v>
      </c>
      <c r="C176" s="14">
        <v>4</v>
      </c>
      <c r="D176" s="14">
        <v>42.56</v>
      </c>
    </row>
    <row r="177" spans="2:4" x14ac:dyDescent="0.2">
      <c r="B177" s="14">
        <v>1984</v>
      </c>
      <c r="C177" s="14">
        <v>5</v>
      </c>
      <c r="D177" s="14">
        <v>44.6175</v>
      </c>
    </row>
    <row r="178" spans="2:4" x14ac:dyDescent="0.2">
      <c r="B178" s="14">
        <v>1984</v>
      </c>
      <c r="C178" s="14">
        <v>6</v>
      </c>
      <c r="D178" s="14">
        <v>42.227499999999999</v>
      </c>
    </row>
    <row r="179" spans="2:4" x14ac:dyDescent="0.2">
      <c r="B179" s="14">
        <v>1984</v>
      </c>
      <c r="C179" s="14">
        <v>7</v>
      </c>
      <c r="D179" s="14">
        <v>40.35</v>
      </c>
    </row>
    <row r="180" spans="2:4" x14ac:dyDescent="0.2">
      <c r="B180" s="14">
        <v>1984</v>
      </c>
      <c r="C180" s="14">
        <v>8</v>
      </c>
      <c r="D180" s="14">
        <v>36.722499999999997</v>
      </c>
    </row>
    <row r="181" spans="2:4" x14ac:dyDescent="0.2">
      <c r="B181" s="14">
        <v>1984</v>
      </c>
      <c r="C181" s="14">
        <v>9</v>
      </c>
      <c r="D181" s="14">
        <v>41.26</v>
      </c>
    </row>
    <row r="182" spans="2:4" x14ac:dyDescent="0.2">
      <c r="B182" s="14">
        <v>1984</v>
      </c>
      <c r="C182" s="14">
        <v>10</v>
      </c>
      <c r="D182" s="14">
        <v>42.652500000000003</v>
      </c>
    </row>
    <row r="183" spans="2:4" x14ac:dyDescent="0.2">
      <c r="B183" s="14">
        <v>1984</v>
      </c>
      <c r="C183" s="14">
        <v>11</v>
      </c>
      <c r="D183" s="14">
        <v>50.667499999999997</v>
      </c>
    </row>
    <row r="184" spans="2:4" x14ac:dyDescent="0.2">
      <c r="B184" s="14">
        <v>1984</v>
      </c>
      <c r="C184" s="14">
        <v>12</v>
      </c>
      <c r="D184" s="14">
        <v>43.41</v>
      </c>
    </row>
    <row r="185" spans="2:4" x14ac:dyDescent="0.2">
      <c r="B185" s="14">
        <v>1984</v>
      </c>
      <c r="C185" s="14">
        <v>13</v>
      </c>
      <c r="D185" s="14">
        <v>38.172499999999999</v>
      </c>
    </row>
    <row r="186" spans="2:4" x14ac:dyDescent="0.2">
      <c r="B186" s="14">
        <v>1984</v>
      </c>
      <c r="C186" s="14">
        <v>14</v>
      </c>
      <c r="D186" s="14">
        <v>41.984999999999999</v>
      </c>
    </row>
    <row r="187" spans="2:4" x14ac:dyDescent="0.2">
      <c r="B187" s="14">
        <v>1985</v>
      </c>
      <c r="C187" s="14">
        <v>1</v>
      </c>
      <c r="D187" s="14">
        <v>22.807500000000001</v>
      </c>
    </row>
    <row r="188" spans="2:4" x14ac:dyDescent="0.2">
      <c r="B188" s="14">
        <v>1985</v>
      </c>
      <c r="C188" s="14">
        <v>2</v>
      </c>
      <c r="D188" s="14">
        <v>20.4175</v>
      </c>
    </row>
    <row r="189" spans="2:4" x14ac:dyDescent="0.2">
      <c r="B189" s="14">
        <v>1985</v>
      </c>
      <c r="C189" s="14">
        <v>3</v>
      </c>
      <c r="D189" s="14">
        <v>30.4925</v>
      </c>
    </row>
    <row r="190" spans="2:4" x14ac:dyDescent="0.2">
      <c r="B190" s="14">
        <v>1985</v>
      </c>
      <c r="C190" s="14">
        <v>4</v>
      </c>
      <c r="D190" s="14">
        <v>34.305</v>
      </c>
    </row>
    <row r="191" spans="2:4" x14ac:dyDescent="0.2">
      <c r="B191" s="14">
        <v>1985</v>
      </c>
      <c r="C191" s="14">
        <v>5</v>
      </c>
      <c r="D191" s="14">
        <v>34.664999999999999</v>
      </c>
    </row>
    <row r="192" spans="2:4" x14ac:dyDescent="0.2">
      <c r="B192" s="14">
        <v>1985</v>
      </c>
      <c r="C192" s="14">
        <v>6</v>
      </c>
      <c r="D192" s="14">
        <v>33.395000000000003</v>
      </c>
    </row>
    <row r="193" spans="2:4" x14ac:dyDescent="0.2">
      <c r="B193" s="14">
        <v>1985</v>
      </c>
      <c r="C193" s="14">
        <v>7</v>
      </c>
      <c r="D193" s="14">
        <v>30.22</v>
      </c>
    </row>
    <row r="194" spans="2:4" x14ac:dyDescent="0.2">
      <c r="B194" s="14">
        <v>1985</v>
      </c>
      <c r="C194" s="14">
        <v>8</v>
      </c>
      <c r="D194" s="14">
        <v>30.672499999999999</v>
      </c>
    </row>
    <row r="195" spans="2:4" x14ac:dyDescent="0.2">
      <c r="B195" s="14">
        <v>1985</v>
      </c>
      <c r="C195" s="14">
        <v>9</v>
      </c>
      <c r="D195" s="14">
        <v>35.027500000000003</v>
      </c>
    </row>
    <row r="196" spans="2:4" x14ac:dyDescent="0.2">
      <c r="B196" s="14">
        <v>1985</v>
      </c>
      <c r="C196" s="14">
        <v>10</v>
      </c>
      <c r="D196" s="14">
        <v>35.270000000000003</v>
      </c>
    </row>
    <row r="197" spans="2:4" x14ac:dyDescent="0.2">
      <c r="B197" s="14">
        <v>1985</v>
      </c>
      <c r="C197" s="14">
        <v>11</v>
      </c>
      <c r="D197" s="14">
        <v>34.817500000000003</v>
      </c>
    </row>
    <row r="198" spans="2:4" x14ac:dyDescent="0.2">
      <c r="B198" s="14">
        <v>1985</v>
      </c>
      <c r="C198" s="14">
        <v>12</v>
      </c>
      <c r="D198" s="14">
        <v>35.695</v>
      </c>
    </row>
    <row r="199" spans="2:4" x14ac:dyDescent="0.2">
      <c r="B199" s="14">
        <v>1985</v>
      </c>
      <c r="C199" s="14">
        <v>13</v>
      </c>
      <c r="D199" s="14">
        <v>27.86</v>
      </c>
    </row>
    <row r="200" spans="2:4" x14ac:dyDescent="0.2">
      <c r="B200" s="14">
        <v>1985</v>
      </c>
      <c r="C200" s="14">
        <v>14</v>
      </c>
      <c r="D200" s="14">
        <v>35.057499999999997</v>
      </c>
    </row>
    <row r="201" spans="2:4" x14ac:dyDescent="0.2">
      <c r="B201" s="14">
        <v>1986</v>
      </c>
      <c r="C201" s="14">
        <v>1</v>
      </c>
      <c r="D201" s="14">
        <v>37.75</v>
      </c>
    </row>
    <row r="202" spans="2:4" x14ac:dyDescent="0.2">
      <c r="B202" s="14">
        <v>1986</v>
      </c>
      <c r="C202" s="14">
        <v>2</v>
      </c>
      <c r="D202" s="14">
        <v>40.3825</v>
      </c>
    </row>
    <row r="203" spans="2:4" x14ac:dyDescent="0.2">
      <c r="B203" s="14">
        <v>1986</v>
      </c>
      <c r="C203" s="14">
        <v>3</v>
      </c>
      <c r="D203" s="14">
        <v>42.44</v>
      </c>
    </row>
    <row r="204" spans="2:4" x14ac:dyDescent="0.2">
      <c r="B204" s="14">
        <v>1986</v>
      </c>
      <c r="C204" s="14">
        <v>4</v>
      </c>
      <c r="D204" s="14">
        <v>43.077500000000001</v>
      </c>
    </row>
    <row r="205" spans="2:4" x14ac:dyDescent="0.2">
      <c r="B205" s="14">
        <v>1986</v>
      </c>
      <c r="C205" s="14">
        <v>5</v>
      </c>
      <c r="D205" s="14">
        <v>44.467500000000001</v>
      </c>
    </row>
    <row r="206" spans="2:4" x14ac:dyDescent="0.2">
      <c r="B206" s="14">
        <v>1986</v>
      </c>
      <c r="C206" s="14">
        <v>6</v>
      </c>
      <c r="D206" s="14">
        <v>45.375</v>
      </c>
    </row>
    <row r="207" spans="2:4" x14ac:dyDescent="0.2">
      <c r="B207" s="14">
        <v>1986</v>
      </c>
      <c r="C207" s="14">
        <v>7</v>
      </c>
      <c r="D207" s="14">
        <v>46.01</v>
      </c>
    </row>
    <row r="208" spans="2:4" x14ac:dyDescent="0.2">
      <c r="B208" s="14">
        <v>1986</v>
      </c>
      <c r="C208" s="14">
        <v>8</v>
      </c>
      <c r="D208" s="14">
        <v>40.8675</v>
      </c>
    </row>
    <row r="209" spans="2:4" x14ac:dyDescent="0.2">
      <c r="B209" s="14">
        <v>1986</v>
      </c>
      <c r="C209" s="14">
        <v>9</v>
      </c>
      <c r="D209" s="14">
        <v>43.65</v>
      </c>
    </row>
    <row r="210" spans="2:4" x14ac:dyDescent="0.2">
      <c r="B210" s="14">
        <v>1986</v>
      </c>
      <c r="C210" s="14">
        <v>10</v>
      </c>
      <c r="D210" s="14">
        <v>44.192500000000003</v>
      </c>
    </row>
    <row r="211" spans="2:4" x14ac:dyDescent="0.2">
      <c r="B211" s="14">
        <v>1986</v>
      </c>
      <c r="C211" s="14">
        <v>11</v>
      </c>
      <c r="D211" s="14">
        <v>46.402500000000003</v>
      </c>
    </row>
    <row r="212" spans="2:4" x14ac:dyDescent="0.2">
      <c r="B212" s="14">
        <v>1986</v>
      </c>
      <c r="C212" s="14">
        <v>12</v>
      </c>
      <c r="D212" s="14">
        <v>43.317500000000003</v>
      </c>
    </row>
    <row r="213" spans="2:4" x14ac:dyDescent="0.2">
      <c r="B213" s="14">
        <v>1986</v>
      </c>
      <c r="C213" s="14">
        <v>13</v>
      </c>
      <c r="D213" s="14">
        <v>43.32</v>
      </c>
    </row>
    <row r="214" spans="2:4" x14ac:dyDescent="0.2">
      <c r="B214" s="14">
        <v>1986</v>
      </c>
      <c r="C214" s="14">
        <v>14</v>
      </c>
      <c r="D214" s="14">
        <v>45.372500000000002</v>
      </c>
    </row>
    <row r="215" spans="2:4" x14ac:dyDescent="0.2">
      <c r="B215" s="14">
        <v>1987</v>
      </c>
      <c r="C215" s="14">
        <v>1</v>
      </c>
      <c r="D215" s="14">
        <v>30.885000000000002</v>
      </c>
    </row>
    <row r="216" spans="2:4" x14ac:dyDescent="0.2">
      <c r="B216" s="14">
        <v>1987</v>
      </c>
      <c r="C216" s="14">
        <v>2</v>
      </c>
      <c r="D216" s="14">
        <v>30.4925</v>
      </c>
    </row>
    <row r="217" spans="2:4" x14ac:dyDescent="0.2">
      <c r="B217" s="14">
        <v>1987</v>
      </c>
      <c r="C217" s="14">
        <v>3</v>
      </c>
      <c r="D217" s="14">
        <v>37.055</v>
      </c>
    </row>
    <row r="218" spans="2:4" x14ac:dyDescent="0.2">
      <c r="B218" s="14">
        <v>1987</v>
      </c>
      <c r="C218" s="14">
        <v>4</v>
      </c>
      <c r="D218" s="14">
        <v>41.112499999999997</v>
      </c>
    </row>
    <row r="219" spans="2:4" x14ac:dyDescent="0.2">
      <c r="B219" s="14">
        <v>1987</v>
      </c>
      <c r="C219" s="14">
        <v>5</v>
      </c>
      <c r="D219" s="14">
        <v>42.652500000000003</v>
      </c>
    </row>
    <row r="220" spans="2:4" x14ac:dyDescent="0.2">
      <c r="B220" s="14">
        <v>1987</v>
      </c>
      <c r="C220" s="14">
        <v>6</v>
      </c>
      <c r="D220" s="14">
        <v>42.982500000000002</v>
      </c>
    </row>
    <row r="221" spans="2:4" x14ac:dyDescent="0.2">
      <c r="B221" s="14">
        <v>1987</v>
      </c>
      <c r="C221" s="14">
        <v>7</v>
      </c>
      <c r="D221" s="14">
        <v>41.502499999999998</v>
      </c>
    </row>
    <row r="222" spans="2:4" x14ac:dyDescent="0.2">
      <c r="B222" s="14">
        <v>1987</v>
      </c>
      <c r="C222" s="14">
        <v>8</v>
      </c>
      <c r="D222" s="14">
        <v>37.237499999999997</v>
      </c>
    </row>
    <row r="223" spans="2:4" x14ac:dyDescent="0.2">
      <c r="B223" s="14">
        <v>1987</v>
      </c>
      <c r="C223" s="14">
        <v>9</v>
      </c>
      <c r="D223" s="14">
        <v>39.567500000000003</v>
      </c>
    </row>
    <row r="224" spans="2:4" x14ac:dyDescent="0.2">
      <c r="B224" s="14">
        <v>1987</v>
      </c>
      <c r="C224" s="14">
        <v>10</v>
      </c>
      <c r="D224" s="14">
        <v>40.93</v>
      </c>
    </row>
    <row r="225" spans="2:4" x14ac:dyDescent="0.2">
      <c r="B225" s="14">
        <v>1987</v>
      </c>
      <c r="C225" s="14">
        <v>11</v>
      </c>
      <c r="D225" s="14">
        <v>36.842500000000001</v>
      </c>
    </row>
    <row r="226" spans="2:4" x14ac:dyDescent="0.2">
      <c r="B226" s="14">
        <v>1987</v>
      </c>
      <c r="C226" s="14">
        <v>12</v>
      </c>
      <c r="D226" s="14">
        <v>43.407499999999999</v>
      </c>
    </row>
    <row r="227" spans="2:4" x14ac:dyDescent="0.2">
      <c r="B227" s="14">
        <v>1987</v>
      </c>
      <c r="C227" s="14">
        <v>13</v>
      </c>
      <c r="D227" s="14">
        <v>31.217500000000001</v>
      </c>
    </row>
    <row r="228" spans="2:4" x14ac:dyDescent="0.2">
      <c r="B228" s="14">
        <v>1987</v>
      </c>
      <c r="C228" s="14">
        <v>14</v>
      </c>
      <c r="D228" s="14">
        <v>43.65</v>
      </c>
    </row>
    <row r="229" spans="2:4" x14ac:dyDescent="0.2">
      <c r="B229" s="14">
        <v>1988</v>
      </c>
      <c r="C229" s="14">
        <v>1</v>
      </c>
      <c r="D229" s="14">
        <v>27.98</v>
      </c>
    </row>
    <row r="230" spans="2:4" x14ac:dyDescent="0.2">
      <c r="B230" s="14">
        <v>1988</v>
      </c>
      <c r="C230" s="14">
        <v>2</v>
      </c>
      <c r="D230" s="14">
        <v>27.072500000000002</v>
      </c>
    </row>
    <row r="231" spans="2:4" x14ac:dyDescent="0.2">
      <c r="B231" s="14">
        <v>1988</v>
      </c>
      <c r="C231" s="14">
        <v>3</v>
      </c>
      <c r="D231" s="14">
        <v>40.957500000000003</v>
      </c>
    </row>
    <row r="232" spans="2:4" x14ac:dyDescent="0.2">
      <c r="B232" s="14">
        <v>1988</v>
      </c>
      <c r="C232" s="14">
        <v>4</v>
      </c>
      <c r="D232" s="14">
        <v>47.975000000000001</v>
      </c>
    </row>
    <row r="233" spans="2:4" x14ac:dyDescent="0.2">
      <c r="B233" s="14">
        <v>1988</v>
      </c>
      <c r="C233" s="14">
        <v>5</v>
      </c>
      <c r="D233" s="14">
        <v>57.292499999999997</v>
      </c>
    </row>
    <row r="234" spans="2:4" x14ac:dyDescent="0.2">
      <c r="B234" s="14">
        <v>1988</v>
      </c>
      <c r="C234" s="14">
        <v>6</v>
      </c>
      <c r="D234" s="14">
        <v>65.067499999999995</v>
      </c>
    </row>
    <row r="235" spans="2:4" x14ac:dyDescent="0.2">
      <c r="B235" s="14">
        <v>1988</v>
      </c>
      <c r="C235" s="14">
        <v>7</v>
      </c>
      <c r="D235" s="14">
        <v>63.16</v>
      </c>
    </row>
    <row r="236" spans="2:4" x14ac:dyDescent="0.2">
      <c r="B236" s="14">
        <v>1988</v>
      </c>
      <c r="C236" s="14">
        <v>8</v>
      </c>
      <c r="D236" s="14">
        <v>62.92</v>
      </c>
    </row>
    <row r="237" spans="2:4" x14ac:dyDescent="0.2">
      <c r="B237" s="14">
        <v>1988</v>
      </c>
      <c r="C237" s="14">
        <v>9</v>
      </c>
      <c r="D237" s="14">
        <v>60.41</v>
      </c>
    </row>
    <row r="238" spans="2:4" x14ac:dyDescent="0.2">
      <c r="B238" s="14">
        <v>1988</v>
      </c>
      <c r="C238" s="14">
        <v>10</v>
      </c>
      <c r="D238" s="14">
        <v>59.35</v>
      </c>
    </row>
    <row r="239" spans="2:4" x14ac:dyDescent="0.2">
      <c r="B239" s="14">
        <v>1988</v>
      </c>
      <c r="C239" s="14">
        <v>11</v>
      </c>
      <c r="D239" s="14">
        <v>61.012500000000003</v>
      </c>
    </row>
    <row r="240" spans="2:4" x14ac:dyDescent="0.2">
      <c r="B240" s="14">
        <v>1988</v>
      </c>
      <c r="C240" s="14">
        <v>12</v>
      </c>
      <c r="D240" s="14">
        <v>62.947499999999998</v>
      </c>
    </row>
    <row r="241" spans="2:4" x14ac:dyDescent="0.2">
      <c r="B241" s="14">
        <v>1988</v>
      </c>
      <c r="C241" s="14">
        <v>13</v>
      </c>
      <c r="D241" s="14">
        <v>68.002499999999998</v>
      </c>
    </row>
    <row r="242" spans="2:4" x14ac:dyDescent="0.2">
      <c r="B242" s="14">
        <v>1988</v>
      </c>
      <c r="C242" s="14">
        <v>14</v>
      </c>
      <c r="D242" s="14">
        <v>64.007499999999993</v>
      </c>
    </row>
    <row r="243" spans="2:4" x14ac:dyDescent="0.2">
      <c r="B243" s="14">
        <v>1989</v>
      </c>
      <c r="C243" s="14">
        <v>1</v>
      </c>
      <c r="D243" s="14">
        <v>17.335000000000001</v>
      </c>
    </row>
    <row r="244" spans="2:4" x14ac:dyDescent="0.2">
      <c r="B244" s="14">
        <v>1989</v>
      </c>
      <c r="C244" s="14">
        <v>2</v>
      </c>
      <c r="D244" s="14">
        <v>18.09</v>
      </c>
    </row>
    <row r="245" spans="2:4" x14ac:dyDescent="0.2">
      <c r="B245" s="14">
        <v>1989</v>
      </c>
      <c r="C245" s="14">
        <v>3</v>
      </c>
      <c r="D245" s="14">
        <v>34.727499999999999</v>
      </c>
    </row>
    <row r="246" spans="2:4" x14ac:dyDescent="0.2">
      <c r="B246" s="14">
        <v>1989</v>
      </c>
      <c r="C246" s="14">
        <v>4</v>
      </c>
      <c r="D246" s="14">
        <v>37.51</v>
      </c>
    </row>
    <row r="247" spans="2:4" x14ac:dyDescent="0.2">
      <c r="B247" s="14">
        <v>1989</v>
      </c>
      <c r="C247" s="14">
        <v>5</v>
      </c>
      <c r="D247" s="14">
        <v>39.534999999999997</v>
      </c>
    </row>
    <row r="248" spans="2:4" x14ac:dyDescent="0.2">
      <c r="B248" s="14">
        <v>1989</v>
      </c>
      <c r="C248" s="14">
        <v>6</v>
      </c>
      <c r="D248" s="14">
        <v>42.4375</v>
      </c>
    </row>
    <row r="249" spans="2:4" x14ac:dyDescent="0.2">
      <c r="B249" s="14">
        <v>1989</v>
      </c>
      <c r="C249" s="14">
        <v>7</v>
      </c>
      <c r="D249" s="14">
        <v>40.322499999999998</v>
      </c>
    </row>
    <row r="250" spans="2:4" x14ac:dyDescent="0.2">
      <c r="B250" s="14">
        <v>1989</v>
      </c>
      <c r="C250" s="14">
        <v>8</v>
      </c>
      <c r="D250" s="14">
        <v>42.5</v>
      </c>
    </row>
    <row r="251" spans="2:4" x14ac:dyDescent="0.2">
      <c r="B251" s="14">
        <v>1989</v>
      </c>
      <c r="C251" s="14">
        <v>9</v>
      </c>
      <c r="D251" s="14">
        <v>41.23</v>
      </c>
    </row>
    <row r="252" spans="2:4" x14ac:dyDescent="0.2">
      <c r="B252" s="14">
        <v>1989</v>
      </c>
      <c r="C252" s="14">
        <v>10</v>
      </c>
      <c r="D252" s="14">
        <v>40.717500000000001</v>
      </c>
    </row>
    <row r="253" spans="2:4" x14ac:dyDescent="0.2">
      <c r="B253" s="14">
        <v>1989</v>
      </c>
      <c r="C253" s="14">
        <v>11</v>
      </c>
      <c r="D253" s="14">
        <v>37.842500000000001</v>
      </c>
    </row>
    <row r="254" spans="2:4" x14ac:dyDescent="0.2">
      <c r="B254" s="14">
        <v>1989</v>
      </c>
      <c r="C254" s="14">
        <v>12</v>
      </c>
      <c r="D254" s="14">
        <v>38.69</v>
      </c>
    </row>
    <row r="255" spans="2:4" x14ac:dyDescent="0.2">
      <c r="B255" s="14">
        <v>1989</v>
      </c>
      <c r="C255" s="14">
        <v>13</v>
      </c>
      <c r="D255" s="14">
        <v>37.42</v>
      </c>
    </row>
    <row r="256" spans="2:4" x14ac:dyDescent="0.2">
      <c r="B256" s="14">
        <v>1989</v>
      </c>
      <c r="C256" s="14">
        <v>14</v>
      </c>
      <c r="D256" s="14">
        <v>45.857500000000002</v>
      </c>
    </row>
    <row r="257" spans="2:4" x14ac:dyDescent="0.2">
      <c r="B257" s="14">
        <v>1990</v>
      </c>
      <c r="C257" s="14">
        <v>1</v>
      </c>
      <c r="D257" s="14">
        <v>27.377500000000001</v>
      </c>
    </row>
    <row r="258" spans="2:4" x14ac:dyDescent="0.2">
      <c r="B258" s="14">
        <v>1990</v>
      </c>
      <c r="C258" s="14">
        <v>2</v>
      </c>
      <c r="D258" s="14">
        <v>26.4375</v>
      </c>
    </row>
    <row r="259" spans="2:4" x14ac:dyDescent="0.2">
      <c r="B259" s="14">
        <v>1990</v>
      </c>
      <c r="C259" s="14">
        <v>3</v>
      </c>
      <c r="D259" s="14">
        <v>41.832500000000003</v>
      </c>
    </row>
    <row r="260" spans="2:4" x14ac:dyDescent="0.2">
      <c r="B260" s="14">
        <v>1990</v>
      </c>
      <c r="C260" s="14">
        <v>4</v>
      </c>
      <c r="D260" s="14">
        <v>48.46</v>
      </c>
    </row>
    <row r="261" spans="2:4" x14ac:dyDescent="0.2">
      <c r="B261" s="14">
        <v>1990</v>
      </c>
      <c r="C261" s="14">
        <v>5</v>
      </c>
      <c r="D261" s="14">
        <v>49.274999999999999</v>
      </c>
    </row>
    <row r="262" spans="2:4" x14ac:dyDescent="0.2">
      <c r="B262" s="14">
        <v>1990</v>
      </c>
      <c r="C262" s="14">
        <v>6</v>
      </c>
      <c r="D262" s="14">
        <v>48.28</v>
      </c>
    </row>
    <row r="263" spans="2:4" x14ac:dyDescent="0.2">
      <c r="B263" s="14">
        <v>1990</v>
      </c>
      <c r="C263" s="14">
        <v>7</v>
      </c>
      <c r="D263" s="14">
        <v>43.862499999999997</v>
      </c>
    </row>
    <row r="264" spans="2:4" x14ac:dyDescent="0.2">
      <c r="B264" s="14">
        <v>1990</v>
      </c>
      <c r="C264" s="14">
        <v>8</v>
      </c>
      <c r="D264" s="14">
        <v>50.91</v>
      </c>
    </row>
    <row r="265" spans="2:4" x14ac:dyDescent="0.2">
      <c r="B265" s="14">
        <v>1990</v>
      </c>
      <c r="C265" s="14">
        <v>9</v>
      </c>
      <c r="D265" s="14">
        <v>50.85</v>
      </c>
    </row>
    <row r="266" spans="2:4" x14ac:dyDescent="0.2">
      <c r="B266" s="14">
        <v>1990</v>
      </c>
      <c r="C266" s="14">
        <v>10</v>
      </c>
      <c r="D266" s="14">
        <v>53.875</v>
      </c>
    </row>
    <row r="267" spans="2:4" x14ac:dyDescent="0.2">
      <c r="B267" s="14">
        <v>1990</v>
      </c>
      <c r="C267" s="14">
        <v>11</v>
      </c>
      <c r="D267" s="14">
        <v>48.672499999999999</v>
      </c>
    </row>
    <row r="268" spans="2:4" x14ac:dyDescent="0.2">
      <c r="B268" s="14">
        <v>1990</v>
      </c>
      <c r="C268" s="14">
        <v>12</v>
      </c>
      <c r="D268" s="14">
        <v>52.18</v>
      </c>
    </row>
    <row r="269" spans="2:4" x14ac:dyDescent="0.2">
      <c r="B269" s="14">
        <v>1990</v>
      </c>
      <c r="C269" s="14">
        <v>13</v>
      </c>
      <c r="D269" s="14">
        <v>33.487499999999997</v>
      </c>
    </row>
    <row r="270" spans="2:4" x14ac:dyDescent="0.2">
      <c r="B270" s="14">
        <v>1990</v>
      </c>
      <c r="C270" s="14">
        <v>14</v>
      </c>
      <c r="D270" s="14">
        <v>53.327500000000001</v>
      </c>
    </row>
    <row r="271" spans="2:4" x14ac:dyDescent="0.2">
      <c r="B271" s="14">
        <v>1991</v>
      </c>
      <c r="C271" s="14">
        <v>1</v>
      </c>
      <c r="D271" s="14">
        <v>23.412500000000001</v>
      </c>
    </row>
    <row r="272" spans="2:4" x14ac:dyDescent="0.2">
      <c r="B272" s="14">
        <v>1991</v>
      </c>
      <c r="C272" s="14">
        <v>2</v>
      </c>
      <c r="D272" s="14">
        <v>22.655000000000001</v>
      </c>
    </row>
    <row r="273" spans="2:4" x14ac:dyDescent="0.2">
      <c r="B273" s="14">
        <v>1991</v>
      </c>
      <c r="C273" s="14">
        <v>3</v>
      </c>
      <c r="D273" s="14">
        <v>27.195</v>
      </c>
    </row>
    <row r="274" spans="2:4" x14ac:dyDescent="0.2">
      <c r="B274" s="14">
        <v>1991</v>
      </c>
      <c r="C274" s="14">
        <v>4</v>
      </c>
      <c r="D274" s="14">
        <v>28.1325</v>
      </c>
    </row>
    <row r="275" spans="2:4" x14ac:dyDescent="0.2">
      <c r="B275" s="14">
        <v>1991</v>
      </c>
      <c r="C275" s="14">
        <v>5</v>
      </c>
      <c r="D275" s="14">
        <v>28.98</v>
      </c>
    </row>
    <row r="276" spans="2:4" x14ac:dyDescent="0.2">
      <c r="B276" s="14">
        <v>1991</v>
      </c>
      <c r="C276" s="14">
        <v>6</v>
      </c>
      <c r="D276" s="14">
        <v>27.83</v>
      </c>
    </row>
    <row r="277" spans="2:4" x14ac:dyDescent="0.2">
      <c r="B277" s="14">
        <v>1991</v>
      </c>
      <c r="C277" s="14">
        <v>7</v>
      </c>
      <c r="D277" s="14">
        <v>29.49</v>
      </c>
    </row>
    <row r="278" spans="2:4" x14ac:dyDescent="0.2">
      <c r="B278" s="14">
        <v>1991</v>
      </c>
      <c r="C278" s="14">
        <v>8</v>
      </c>
      <c r="D278" s="14">
        <v>29.767499999999998</v>
      </c>
    </row>
    <row r="279" spans="2:4" x14ac:dyDescent="0.2">
      <c r="B279" s="14">
        <v>1991</v>
      </c>
      <c r="C279" s="14">
        <v>9</v>
      </c>
      <c r="D279" s="14">
        <v>29.1</v>
      </c>
    </row>
    <row r="280" spans="2:4" x14ac:dyDescent="0.2">
      <c r="B280" s="14">
        <v>1991</v>
      </c>
      <c r="C280" s="14">
        <v>10</v>
      </c>
      <c r="D280" s="14">
        <v>29.28</v>
      </c>
    </row>
    <row r="281" spans="2:4" x14ac:dyDescent="0.2">
      <c r="B281" s="14">
        <v>1991</v>
      </c>
      <c r="C281" s="14">
        <v>11</v>
      </c>
      <c r="D281" s="14">
        <v>30.34</v>
      </c>
    </row>
    <row r="282" spans="2:4" x14ac:dyDescent="0.2">
      <c r="B282" s="14">
        <v>1991</v>
      </c>
      <c r="C282" s="14">
        <v>12</v>
      </c>
      <c r="D282" s="14">
        <v>29.765000000000001</v>
      </c>
    </row>
    <row r="283" spans="2:4" x14ac:dyDescent="0.2">
      <c r="B283" s="14">
        <v>1991</v>
      </c>
      <c r="C283" s="14">
        <v>13</v>
      </c>
      <c r="D283" s="14">
        <v>26.4375</v>
      </c>
    </row>
    <row r="284" spans="2:4" x14ac:dyDescent="0.2">
      <c r="B284" s="14">
        <v>1991</v>
      </c>
      <c r="C284" s="14">
        <v>14</v>
      </c>
      <c r="D284" s="14">
        <v>31.22</v>
      </c>
    </row>
    <row r="285" spans="2:4" x14ac:dyDescent="0.2">
      <c r="B285" s="14">
        <v>1992</v>
      </c>
      <c r="C285" s="14">
        <v>1</v>
      </c>
      <c r="D285" s="14">
        <v>20.161625000000001</v>
      </c>
    </row>
    <row r="286" spans="2:4" x14ac:dyDescent="0.2">
      <c r="B286" s="14">
        <v>1992</v>
      </c>
      <c r="C286" s="14">
        <v>2</v>
      </c>
      <c r="D286" s="14">
        <v>17.889849999999999</v>
      </c>
    </row>
    <row r="287" spans="2:4" x14ac:dyDescent="0.2">
      <c r="B287" s="14">
        <v>1992</v>
      </c>
      <c r="C287" s="14">
        <v>3</v>
      </c>
      <c r="D287" s="14">
        <v>27.730174999999999</v>
      </c>
    </row>
    <row r="288" spans="2:4" x14ac:dyDescent="0.2">
      <c r="B288" s="14">
        <v>1992</v>
      </c>
      <c r="C288" s="14">
        <v>4</v>
      </c>
      <c r="D288" s="14">
        <v>34.530374999999999</v>
      </c>
    </row>
    <row r="289" spans="2:4" x14ac:dyDescent="0.2">
      <c r="B289" s="14">
        <v>1992</v>
      </c>
      <c r="C289" s="14">
        <v>5</v>
      </c>
      <c r="D289" s="14">
        <v>38.242049999999999</v>
      </c>
    </row>
    <row r="290" spans="2:4" x14ac:dyDescent="0.2">
      <c r="B290" s="14">
        <v>1992</v>
      </c>
      <c r="C290" s="14">
        <v>6</v>
      </c>
      <c r="D290" s="14">
        <v>41.678449999999998</v>
      </c>
    </row>
    <row r="291" spans="2:4" x14ac:dyDescent="0.2">
      <c r="B291" s="14">
        <v>1992</v>
      </c>
      <c r="C291" s="14">
        <v>7</v>
      </c>
      <c r="D291" s="14">
        <v>38.747225</v>
      </c>
    </row>
    <row r="292" spans="2:4" x14ac:dyDescent="0.2">
      <c r="B292" s="14">
        <v>1992</v>
      </c>
      <c r="C292" s="14">
        <v>8</v>
      </c>
      <c r="D292" s="14">
        <v>42.582925000000003</v>
      </c>
    </row>
    <row r="293" spans="2:4" x14ac:dyDescent="0.2">
      <c r="B293" s="14">
        <v>1992</v>
      </c>
      <c r="C293" s="14">
        <v>9</v>
      </c>
      <c r="D293" s="14">
        <v>39.122324999999996</v>
      </c>
    </row>
    <row r="294" spans="2:4" x14ac:dyDescent="0.2">
      <c r="B294" s="14">
        <v>1992</v>
      </c>
      <c r="C294" s="14">
        <v>10</v>
      </c>
      <c r="D294" s="14">
        <v>37.473700000000001</v>
      </c>
    </row>
    <row r="295" spans="2:4" x14ac:dyDescent="0.2">
      <c r="B295" s="14">
        <v>1992</v>
      </c>
      <c r="C295" s="14">
        <v>11</v>
      </c>
      <c r="D295" s="14">
        <v>40.45635</v>
      </c>
    </row>
    <row r="296" spans="2:4" x14ac:dyDescent="0.2">
      <c r="B296" s="14">
        <v>1992</v>
      </c>
      <c r="C296" s="14">
        <v>12</v>
      </c>
      <c r="D296" s="14">
        <v>41.073450000000001</v>
      </c>
    </row>
    <row r="297" spans="2:4" x14ac:dyDescent="0.2">
      <c r="B297" s="14">
        <v>1992</v>
      </c>
      <c r="C297" s="14">
        <v>13</v>
      </c>
      <c r="D297" s="14">
        <v>37.576549999999997</v>
      </c>
    </row>
    <row r="298" spans="2:4" x14ac:dyDescent="0.2">
      <c r="B298" s="14">
        <v>1992</v>
      </c>
      <c r="C298" s="14">
        <v>14</v>
      </c>
      <c r="D298" s="14">
        <v>41.251925</v>
      </c>
    </row>
    <row r="299" spans="2:4" x14ac:dyDescent="0.2">
      <c r="B299" s="14">
        <v>1993</v>
      </c>
      <c r="C299" s="14">
        <v>1</v>
      </c>
      <c r="D299" s="14">
        <v>19.3721</v>
      </c>
    </row>
    <row r="300" spans="2:4" x14ac:dyDescent="0.2">
      <c r="B300" s="14">
        <v>1993</v>
      </c>
      <c r="C300" s="14">
        <v>2</v>
      </c>
      <c r="D300" s="14">
        <v>17.15175</v>
      </c>
    </row>
    <row r="301" spans="2:4" x14ac:dyDescent="0.2">
      <c r="B301" s="14">
        <v>1993</v>
      </c>
      <c r="C301" s="14">
        <v>3</v>
      </c>
      <c r="D301" s="14">
        <v>24.438974999999999</v>
      </c>
    </row>
    <row r="302" spans="2:4" x14ac:dyDescent="0.2">
      <c r="B302" s="14">
        <v>1993</v>
      </c>
      <c r="C302" s="14">
        <v>4</v>
      </c>
      <c r="D302" s="14">
        <v>31.611249999999998</v>
      </c>
    </row>
    <row r="303" spans="2:4" x14ac:dyDescent="0.2">
      <c r="B303" s="14">
        <v>1993</v>
      </c>
      <c r="C303" s="14">
        <v>5</v>
      </c>
      <c r="D303" s="14">
        <v>37.047175000000003</v>
      </c>
    </row>
    <row r="304" spans="2:4" x14ac:dyDescent="0.2">
      <c r="B304" s="14">
        <v>1993</v>
      </c>
      <c r="C304" s="14">
        <v>6</v>
      </c>
      <c r="D304" s="14">
        <v>43.526724999999999</v>
      </c>
    </row>
    <row r="305" spans="2:4" x14ac:dyDescent="0.2">
      <c r="B305" s="14">
        <v>1993</v>
      </c>
      <c r="C305" s="14">
        <v>7</v>
      </c>
      <c r="D305" s="14">
        <v>36.318150000000003</v>
      </c>
    </row>
    <row r="306" spans="2:4" x14ac:dyDescent="0.2">
      <c r="B306" s="14">
        <v>1993</v>
      </c>
      <c r="C306" s="14">
        <v>8</v>
      </c>
      <c r="D306" s="14">
        <v>38.841000000000001</v>
      </c>
    </row>
    <row r="307" spans="2:4" x14ac:dyDescent="0.2">
      <c r="B307" s="14">
        <v>1993</v>
      </c>
      <c r="C307" s="14">
        <v>9</v>
      </c>
      <c r="D307" s="14">
        <v>36.154800000000002</v>
      </c>
    </row>
    <row r="308" spans="2:4" x14ac:dyDescent="0.2">
      <c r="B308" s="14">
        <v>1993</v>
      </c>
      <c r="C308" s="14">
        <v>10</v>
      </c>
      <c r="D308" s="14">
        <v>35.501399999999997</v>
      </c>
    </row>
    <row r="309" spans="2:4" x14ac:dyDescent="0.2">
      <c r="B309" s="14">
        <v>1993</v>
      </c>
      <c r="C309" s="14">
        <v>11</v>
      </c>
      <c r="D309" s="14">
        <v>33.964700000000001</v>
      </c>
    </row>
    <row r="310" spans="2:4" x14ac:dyDescent="0.2">
      <c r="B310" s="14">
        <v>1993</v>
      </c>
      <c r="C310" s="14">
        <v>12</v>
      </c>
      <c r="D310" s="14">
        <v>36.572249999999997</v>
      </c>
    </row>
    <row r="311" spans="2:4" x14ac:dyDescent="0.2">
      <c r="B311" s="14">
        <v>1993</v>
      </c>
      <c r="C311" s="14">
        <v>13</v>
      </c>
      <c r="D311" s="14">
        <v>36.076149999999998</v>
      </c>
    </row>
    <row r="312" spans="2:4" x14ac:dyDescent="0.2">
      <c r="B312" s="14">
        <v>1993</v>
      </c>
      <c r="C312" s="14">
        <v>14</v>
      </c>
      <c r="D312" s="14">
        <v>37.083475</v>
      </c>
    </row>
    <row r="313" spans="2:4" x14ac:dyDescent="0.2">
      <c r="B313" s="14">
        <v>1994</v>
      </c>
      <c r="C313" s="14">
        <v>1</v>
      </c>
      <c r="D313" s="14">
        <v>10.862774999999999</v>
      </c>
    </row>
    <row r="314" spans="2:4" x14ac:dyDescent="0.2">
      <c r="B314" s="14">
        <v>1994</v>
      </c>
      <c r="C314" s="14">
        <v>2</v>
      </c>
      <c r="D314" s="14">
        <v>11.092675</v>
      </c>
    </row>
    <row r="315" spans="2:4" x14ac:dyDescent="0.2">
      <c r="B315" s="14">
        <v>1994</v>
      </c>
      <c r="C315" s="14">
        <v>3</v>
      </c>
      <c r="D315" s="14">
        <v>16.952100000000002</v>
      </c>
    </row>
    <row r="316" spans="2:4" x14ac:dyDescent="0.2">
      <c r="B316" s="14">
        <v>1994</v>
      </c>
      <c r="C316" s="14">
        <v>4</v>
      </c>
      <c r="D316" s="14">
        <v>22.569524999999999</v>
      </c>
    </row>
    <row r="317" spans="2:4" x14ac:dyDescent="0.2">
      <c r="B317" s="14">
        <v>1994</v>
      </c>
      <c r="C317" s="14">
        <v>5</v>
      </c>
      <c r="D317" s="14">
        <v>33.002749999999999</v>
      </c>
    </row>
    <row r="318" spans="2:4" x14ac:dyDescent="0.2">
      <c r="B318" s="14">
        <v>1994</v>
      </c>
      <c r="C318" s="14">
        <v>6</v>
      </c>
      <c r="D318" s="14">
        <v>36.408900000000003</v>
      </c>
    </row>
    <row r="319" spans="2:4" x14ac:dyDescent="0.2">
      <c r="B319" s="14">
        <v>1994</v>
      </c>
      <c r="C319" s="14">
        <v>7</v>
      </c>
      <c r="D319" s="14">
        <v>45.314500000000002</v>
      </c>
    </row>
    <row r="320" spans="2:4" x14ac:dyDescent="0.2">
      <c r="B320" s="14">
        <v>1994</v>
      </c>
      <c r="C320" s="14">
        <v>8</v>
      </c>
      <c r="D320" s="14">
        <v>34.115949999999998</v>
      </c>
    </row>
    <row r="321" spans="2:4" x14ac:dyDescent="0.2">
      <c r="B321" s="14">
        <v>1994</v>
      </c>
      <c r="C321" s="14">
        <v>9</v>
      </c>
      <c r="D321" s="14">
        <v>30.960875000000001</v>
      </c>
    </row>
    <row r="322" spans="2:4" x14ac:dyDescent="0.2">
      <c r="B322" s="14">
        <v>1994</v>
      </c>
      <c r="C322" s="14">
        <v>10</v>
      </c>
      <c r="D322" s="14">
        <v>30.594850000000001</v>
      </c>
    </row>
    <row r="323" spans="2:4" x14ac:dyDescent="0.2">
      <c r="B323" s="14">
        <v>1994</v>
      </c>
      <c r="C323" s="14">
        <v>11</v>
      </c>
      <c r="D323" s="14">
        <v>32.787975000000003</v>
      </c>
    </row>
    <row r="324" spans="2:4" x14ac:dyDescent="0.2">
      <c r="B324" s="14">
        <v>1994</v>
      </c>
      <c r="C324" s="14">
        <v>12</v>
      </c>
      <c r="D324" s="14">
        <v>33.353650000000002</v>
      </c>
    </row>
    <row r="325" spans="2:4" x14ac:dyDescent="0.2">
      <c r="B325" s="14">
        <v>1994</v>
      </c>
      <c r="C325" s="14">
        <v>13</v>
      </c>
      <c r="D325" s="14">
        <v>38.986199999999997</v>
      </c>
    </row>
    <row r="326" spans="2:4" x14ac:dyDescent="0.2">
      <c r="B326" s="14">
        <v>1994</v>
      </c>
      <c r="C326" s="14">
        <v>14</v>
      </c>
      <c r="D326" s="14">
        <v>33.05115</v>
      </c>
    </row>
    <row r="327" spans="2:4" x14ac:dyDescent="0.2">
      <c r="B327" s="14">
        <v>1995</v>
      </c>
      <c r="C327" s="14">
        <v>1</v>
      </c>
      <c r="D327" s="14">
        <v>28.067793900000002</v>
      </c>
    </row>
    <row r="328" spans="2:4" x14ac:dyDescent="0.2">
      <c r="B328" s="14">
        <v>1995</v>
      </c>
      <c r="C328" s="14">
        <v>2</v>
      </c>
      <c r="D328" s="14">
        <v>29.3863178</v>
      </c>
    </row>
    <row r="329" spans="2:4" x14ac:dyDescent="0.2">
      <c r="B329" s="14">
        <v>1995</v>
      </c>
      <c r="C329" s="14">
        <v>3</v>
      </c>
      <c r="D329" s="14">
        <v>34.151904199999997</v>
      </c>
    </row>
    <row r="330" spans="2:4" x14ac:dyDescent="0.2">
      <c r="B330" s="14">
        <v>1995</v>
      </c>
      <c r="C330" s="14">
        <v>4</v>
      </c>
      <c r="D330" s="14">
        <v>37.860841899999997</v>
      </c>
    </row>
    <row r="331" spans="2:4" x14ac:dyDescent="0.2">
      <c r="B331" s="14">
        <v>1995</v>
      </c>
      <c r="C331" s="14">
        <v>5</v>
      </c>
      <c r="D331" s="14">
        <v>41.355914499999997</v>
      </c>
    </row>
    <row r="332" spans="2:4" x14ac:dyDescent="0.2">
      <c r="B332" s="14">
        <v>1995</v>
      </c>
      <c r="C332" s="14">
        <v>6</v>
      </c>
      <c r="D332" s="14">
        <v>43.472783399999997</v>
      </c>
    </row>
    <row r="333" spans="2:4" x14ac:dyDescent="0.2">
      <c r="B333" s="14">
        <v>1995</v>
      </c>
      <c r="C333" s="14">
        <v>7</v>
      </c>
      <c r="D333" s="14">
        <v>45.956331800000001</v>
      </c>
    </row>
    <row r="334" spans="2:4" x14ac:dyDescent="0.2">
      <c r="B334" s="14">
        <v>1995</v>
      </c>
      <c r="C334" s="14">
        <v>8</v>
      </c>
      <c r="D334" s="14">
        <v>36.012692399999999</v>
      </c>
    </row>
    <row r="335" spans="2:4" x14ac:dyDescent="0.2">
      <c r="B335" s="14">
        <v>1995</v>
      </c>
      <c r="C335" s="14">
        <v>9</v>
      </c>
      <c r="D335" s="14">
        <v>41.966387699999999</v>
      </c>
    </row>
    <row r="336" spans="2:4" x14ac:dyDescent="0.2">
      <c r="B336" s="14">
        <v>1995</v>
      </c>
      <c r="C336" s="14">
        <v>10</v>
      </c>
      <c r="D336" s="14">
        <v>42.7407836</v>
      </c>
    </row>
    <row r="337" spans="2:4" x14ac:dyDescent="0.2">
      <c r="B337" s="14">
        <v>1995</v>
      </c>
      <c r="C337" s="14">
        <v>11</v>
      </c>
      <c r="D337" s="14">
        <v>41.160686499999997</v>
      </c>
    </row>
    <row r="338" spans="2:4" x14ac:dyDescent="0.2">
      <c r="B338" s="14">
        <v>1995</v>
      </c>
      <c r="C338" s="14">
        <v>12</v>
      </c>
      <c r="D338" s="14">
        <v>43.152838799999998</v>
      </c>
    </row>
    <row r="339" spans="2:4" x14ac:dyDescent="0.2">
      <c r="B339" s="14">
        <v>1995</v>
      </c>
      <c r="C339" s="14">
        <v>13</v>
      </c>
      <c r="D339" s="14">
        <v>44.522668099999997</v>
      </c>
    </row>
    <row r="340" spans="2:4" x14ac:dyDescent="0.2">
      <c r="B340" s="14">
        <v>1995</v>
      </c>
      <c r="C340" s="14">
        <v>14</v>
      </c>
      <c r="D340" s="14">
        <v>42.404623299999997</v>
      </c>
    </row>
    <row r="341" spans="2:4" x14ac:dyDescent="0.2">
      <c r="B341" s="14">
        <v>1996</v>
      </c>
      <c r="C341" s="14">
        <v>1</v>
      </c>
      <c r="D341" s="14">
        <v>17.714815000000002</v>
      </c>
    </row>
    <row r="342" spans="2:4" x14ac:dyDescent="0.2">
      <c r="B342" s="14">
        <v>1996</v>
      </c>
      <c r="C342" s="14">
        <v>2</v>
      </c>
      <c r="D342" s="14">
        <v>18.013653699999999</v>
      </c>
    </row>
    <row r="343" spans="2:4" x14ac:dyDescent="0.2">
      <c r="B343" s="14">
        <v>1996</v>
      </c>
      <c r="C343" s="14">
        <v>3</v>
      </c>
      <c r="D343" s="14">
        <v>23.828939500000001</v>
      </c>
    </row>
    <row r="344" spans="2:4" x14ac:dyDescent="0.2">
      <c r="B344" s="14">
        <v>1996</v>
      </c>
      <c r="C344" s="14">
        <v>4</v>
      </c>
      <c r="D344" s="14">
        <v>27.289170599999999</v>
      </c>
    </row>
    <row r="345" spans="2:4" x14ac:dyDescent="0.2">
      <c r="B345" s="14">
        <v>1996</v>
      </c>
      <c r="C345" s="14">
        <v>5</v>
      </c>
      <c r="D345" s="14">
        <v>26.554293900000001</v>
      </c>
    </row>
    <row r="346" spans="2:4" x14ac:dyDescent="0.2">
      <c r="B346" s="14">
        <v>1996</v>
      </c>
      <c r="C346" s="14">
        <v>6</v>
      </c>
      <c r="D346" s="14">
        <v>34.885923200000001</v>
      </c>
    </row>
    <row r="347" spans="2:4" x14ac:dyDescent="0.2">
      <c r="B347" s="14">
        <v>1996</v>
      </c>
      <c r="C347" s="14">
        <v>7</v>
      </c>
      <c r="D347" s="14">
        <v>38.762908000000003</v>
      </c>
    </row>
    <row r="348" spans="2:4" x14ac:dyDescent="0.2">
      <c r="B348" s="14">
        <v>1996</v>
      </c>
      <c r="C348" s="14">
        <v>8</v>
      </c>
      <c r="D348" s="14">
        <v>26.472024000000001</v>
      </c>
    </row>
    <row r="349" spans="2:4" x14ac:dyDescent="0.2">
      <c r="B349" s="14">
        <v>1996</v>
      </c>
      <c r="C349" s="14">
        <v>9</v>
      </c>
      <c r="D349" s="14">
        <v>33.221748900000001</v>
      </c>
    </row>
    <row r="350" spans="2:4" x14ac:dyDescent="0.2">
      <c r="B350" s="14">
        <v>1996</v>
      </c>
      <c r="C350" s="14">
        <v>10</v>
      </c>
      <c r="D350" s="14">
        <v>35.312904699999997</v>
      </c>
    </row>
    <row r="351" spans="2:4" x14ac:dyDescent="0.2">
      <c r="B351" s="14">
        <v>1996</v>
      </c>
      <c r="C351" s="14">
        <v>11</v>
      </c>
      <c r="D351" s="14">
        <v>37.337943899999999</v>
      </c>
    </row>
    <row r="352" spans="2:4" x14ac:dyDescent="0.2">
      <c r="B352" s="14">
        <v>1996</v>
      </c>
      <c r="C352" s="14">
        <v>12</v>
      </c>
      <c r="D352" s="14">
        <v>34.943121499999997</v>
      </c>
    </row>
    <row r="353" spans="2:4" x14ac:dyDescent="0.2">
      <c r="B353" s="14">
        <v>1996</v>
      </c>
      <c r="C353" s="14">
        <v>13</v>
      </c>
      <c r="D353" s="14">
        <v>34.538043600000002</v>
      </c>
    </row>
    <row r="354" spans="2:4" x14ac:dyDescent="0.2">
      <c r="B354" s="14">
        <v>1996</v>
      </c>
      <c r="C354" s="14">
        <v>14</v>
      </c>
      <c r="D354" s="14">
        <v>30.2102231</v>
      </c>
    </row>
    <row r="355" spans="2:4" x14ac:dyDescent="0.2">
      <c r="B355" s="14">
        <v>1997</v>
      </c>
      <c r="C355" s="14">
        <v>1</v>
      </c>
      <c r="D355" s="14">
        <v>21.2334341</v>
      </c>
    </row>
    <row r="356" spans="2:4" x14ac:dyDescent="0.2">
      <c r="B356" s="14">
        <v>1997</v>
      </c>
      <c r="C356" s="14">
        <v>2</v>
      </c>
      <c r="D356" s="14">
        <v>18.807725399999999</v>
      </c>
    </row>
    <row r="357" spans="2:4" x14ac:dyDescent="0.2">
      <c r="B357" s="14">
        <v>1997</v>
      </c>
      <c r="C357" s="14">
        <v>3</v>
      </c>
      <c r="D357" s="14">
        <v>28.098376500000001</v>
      </c>
    </row>
    <row r="358" spans="2:4" x14ac:dyDescent="0.2">
      <c r="B358" s="14">
        <v>1997</v>
      </c>
      <c r="C358" s="14">
        <v>4</v>
      </c>
      <c r="D358" s="14">
        <v>29.164850399999999</v>
      </c>
    </row>
    <row r="359" spans="2:4" x14ac:dyDescent="0.2">
      <c r="B359" s="14">
        <v>1997</v>
      </c>
      <c r="C359" s="14">
        <v>5</v>
      </c>
      <c r="D359" s="14">
        <v>37.790983799999999</v>
      </c>
    </row>
    <row r="360" spans="2:4" x14ac:dyDescent="0.2">
      <c r="B360" s="14">
        <v>1997</v>
      </c>
      <c r="C360" s="14">
        <v>6</v>
      </c>
      <c r="D360" s="14">
        <v>44.127016900000001</v>
      </c>
    </row>
    <row r="361" spans="2:4" x14ac:dyDescent="0.2">
      <c r="B361" s="14">
        <v>1997</v>
      </c>
      <c r="C361" s="14">
        <v>7</v>
      </c>
      <c r="D361" s="14">
        <v>53.167639800000003</v>
      </c>
    </row>
    <row r="362" spans="2:4" x14ac:dyDescent="0.2">
      <c r="B362" s="14">
        <v>1997</v>
      </c>
      <c r="C362" s="14">
        <v>8</v>
      </c>
      <c r="D362" s="14">
        <v>43.230431799999998</v>
      </c>
    </row>
    <row r="363" spans="2:4" x14ac:dyDescent="0.2">
      <c r="B363" s="14">
        <v>1997</v>
      </c>
      <c r="C363" s="14">
        <v>9</v>
      </c>
      <c r="D363" s="14">
        <v>42.328884899999998</v>
      </c>
    </row>
    <row r="364" spans="2:4" x14ac:dyDescent="0.2">
      <c r="B364" s="14">
        <v>1997</v>
      </c>
      <c r="C364" s="14">
        <v>10</v>
      </c>
      <c r="D364" s="14">
        <v>36.354422300000003</v>
      </c>
    </row>
    <row r="365" spans="2:4" x14ac:dyDescent="0.2">
      <c r="B365" s="14">
        <v>1997</v>
      </c>
      <c r="C365" s="14">
        <v>11</v>
      </c>
      <c r="D365" s="14">
        <v>37.647171800000002</v>
      </c>
    </row>
    <row r="366" spans="2:4" x14ac:dyDescent="0.2">
      <c r="B366" s="14">
        <v>1997</v>
      </c>
      <c r="C366" s="14">
        <v>12</v>
      </c>
      <c r="D366" s="14">
        <v>41.439318200000002</v>
      </c>
    </row>
    <row r="367" spans="2:4" x14ac:dyDescent="0.2">
      <c r="B367" s="14">
        <v>1997</v>
      </c>
      <c r="C367" s="14">
        <v>13</v>
      </c>
      <c r="D367" s="14">
        <v>52.249962699999998</v>
      </c>
    </row>
    <row r="368" spans="2:4" x14ac:dyDescent="0.2">
      <c r="B368" s="14">
        <v>1997</v>
      </c>
      <c r="C368" s="14">
        <v>14</v>
      </c>
      <c r="D368" s="14">
        <v>40.570995699999997</v>
      </c>
    </row>
    <row r="369" spans="2:4" x14ac:dyDescent="0.2">
      <c r="B369" s="14">
        <v>1998</v>
      </c>
      <c r="C369" s="14">
        <v>1</v>
      </c>
      <c r="D369" s="14">
        <v>23.219042300000002</v>
      </c>
    </row>
    <row r="370" spans="2:4" x14ac:dyDescent="0.2">
      <c r="B370" s="14">
        <v>1998</v>
      </c>
      <c r="C370" s="14">
        <v>2</v>
      </c>
      <c r="D370" s="14">
        <v>28.463773799999998</v>
      </c>
    </row>
    <row r="371" spans="2:4" x14ac:dyDescent="0.2">
      <c r="B371" s="14">
        <v>1998</v>
      </c>
      <c r="C371" s="14">
        <v>3</v>
      </c>
      <c r="D371" s="14">
        <v>32.7265467</v>
      </c>
    </row>
    <row r="372" spans="2:4" x14ac:dyDescent="0.2">
      <c r="B372" s="14">
        <v>1998</v>
      </c>
      <c r="C372" s="14">
        <v>4</v>
      </c>
      <c r="D372" s="14">
        <v>41.185587699999999</v>
      </c>
    </row>
    <row r="373" spans="2:4" x14ac:dyDescent="0.2">
      <c r="B373" s="14">
        <v>1998</v>
      </c>
      <c r="C373" s="14">
        <v>5</v>
      </c>
      <c r="D373" s="14">
        <v>52.240373900000002</v>
      </c>
    </row>
    <row r="374" spans="2:4" x14ac:dyDescent="0.2">
      <c r="B374" s="14">
        <v>1998</v>
      </c>
      <c r="C374" s="14">
        <v>6</v>
      </c>
      <c r="D374" s="14">
        <v>53.455328000000002</v>
      </c>
    </row>
    <row r="375" spans="2:4" x14ac:dyDescent="0.2">
      <c r="B375" s="14">
        <v>1998</v>
      </c>
      <c r="C375" s="14">
        <v>7</v>
      </c>
      <c r="D375" s="14">
        <v>56.251839099999998</v>
      </c>
    </row>
    <row r="376" spans="2:4" x14ac:dyDescent="0.2">
      <c r="B376" s="14">
        <v>1998</v>
      </c>
      <c r="C376" s="14">
        <v>8</v>
      </c>
      <c r="D376" s="14">
        <v>40.863692100000002</v>
      </c>
    </row>
    <row r="377" spans="2:4" x14ac:dyDescent="0.2">
      <c r="B377" s="14">
        <v>1998</v>
      </c>
      <c r="C377" s="14">
        <v>9</v>
      </c>
      <c r="D377" s="14">
        <v>48.0939032</v>
      </c>
    </row>
    <row r="378" spans="2:4" x14ac:dyDescent="0.2">
      <c r="B378" s="14">
        <v>1998</v>
      </c>
      <c r="C378" s="14">
        <v>10</v>
      </c>
      <c r="D378" s="14">
        <v>52.806032399999999</v>
      </c>
    </row>
    <row r="379" spans="2:4" x14ac:dyDescent="0.2">
      <c r="B379" s="14">
        <v>1998</v>
      </c>
      <c r="C379" s="14">
        <v>11</v>
      </c>
      <c r="D379" s="14">
        <v>54.654971400000001</v>
      </c>
    </row>
    <row r="380" spans="2:4" x14ac:dyDescent="0.2">
      <c r="B380" s="14">
        <v>1998</v>
      </c>
      <c r="C380" s="14">
        <v>12</v>
      </c>
      <c r="D380" s="14">
        <v>53.522302600000003</v>
      </c>
    </row>
    <row r="381" spans="2:4" x14ac:dyDescent="0.2">
      <c r="B381" s="14">
        <v>1998</v>
      </c>
      <c r="C381" s="14">
        <v>13</v>
      </c>
      <c r="D381" s="14">
        <v>58.929305599999999</v>
      </c>
    </row>
    <row r="382" spans="2:4" x14ac:dyDescent="0.2">
      <c r="B382" s="14">
        <v>1998</v>
      </c>
      <c r="C382" s="14">
        <v>14</v>
      </c>
      <c r="D382" s="14">
        <v>48.263091099999997</v>
      </c>
    </row>
    <row r="383" spans="2:4" x14ac:dyDescent="0.2">
      <c r="B383" s="14">
        <v>1999</v>
      </c>
      <c r="C383" s="14">
        <v>1</v>
      </c>
      <c r="D383" s="14">
        <v>14.5428867</v>
      </c>
    </row>
    <row r="384" spans="2:4" x14ac:dyDescent="0.2">
      <c r="B384" s="14">
        <v>1999</v>
      </c>
      <c r="C384" s="14">
        <v>2</v>
      </c>
      <c r="D384" s="14">
        <v>19.1843906</v>
      </c>
    </row>
    <row r="385" spans="2:4" x14ac:dyDescent="0.2">
      <c r="B385" s="14">
        <v>1999</v>
      </c>
      <c r="C385" s="14">
        <v>3</v>
      </c>
      <c r="D385" s="14">
        <v>23.560070799999998</v>
      </c>
    </row>
    <row r="386" spans="2:4" x14ac:dyDescent="0.2">
      <c r="B386" s="14">
        <v>1999</v>
      </c>
      <c r="C386" s="14">
        <v>4</v>
      </c>
      <c r="D386" s="14">
        <v>31.011738099999999</v>
      </c>
    </row>
    <row r="387" spans="2:4" x14ac:dyDescent="0.2">
      <c r="B387" s="14">
        <v>1999</v>
      </c>
      <c r="C387" s="14">
        <v>5</v>
      </c>
      <c r="D387" s="14">
        <v>37.082539400000002</v>
      </c>
    </row>
    <row r="388" spans="2:4" x14ac:dyDescent="0.2">
      <c r="B388" s="14">
        <v>1999</v>
      </c>
      <c r="C388" s="14">
        <v>6</v>
      </c>
      <c r="D388" s="14">
        <v>47.479795299999999</v>
      </c>
    </row>
    <row r="389" spans="2:4" x14ac:dyDescent="0.2">
      <c r="B389" s="14">
        <v>1999</v>
      </c>
      <c r="C389" s="14">
        <v>7</v>
      </c>
      <c r="D389" s="14">
        <v>54.026965199999999</v>
      </c>
    </row>
    <row r="390" spans="2:4" x14ac:dyDescent="0.2">
      <c r="B390" s="14">
        <v>1999</v>
      </c>
      <c r="C390" s="14">
        <v>8</v>
      </c>
      <c r="D390" s="14">
        <v>47.754686300000003</v>
      </c>
    </row>
    <row r="391" spans="2:4" x14ac:dyDescent="0.2">
      <c r="B391" s="14">
        <v>1999</v>
      </c>
      <c r="C391" s="14">
        <v>9</v>
      </c>
      <c r="D391" s="14">
        <v>40.548317400000002</v>
      </c>
    </row>
    <row r="392" spans="2:4" x14ac:dyDescent="0.2">
      <c r="B392" s="14">
        <v>1999</v>
      </c>
      <c r="C392" s="14">
        <v>10</v>
      </c>
      <c r="D392" s="14">
        <v>45.810821300000001</v>
      </c>
    </row>
    <row r="393" spans="2:4" x14ac:dyDescent="0.2">
      <c r="B393" s="14">
        <v>1999</v>
      </c>
      <c r="C393" s="14">
        <v>11</v>
      </c>
      <c r="D393" s="14">
        <v>48.729201199999999</v>
      </c>
    </row>
    <row r="394" spans="2:4" x14ac:dyDescent="0.2">
      <c r="B394" s="14">
        <v>1999</v>
      </c>
      <c r="C394" s="14">
        <v>12</v>
      </c>
      <c r="D394" s="14">
        <v>44.835222000000002</v>
      </c>
    </row>
    <row r="395" spans="2:4" x14ac:dyDescent="0.2">
      <c r="B395" s="14">
        <v>1999</v>
      </c>
      <c r="C395" s="14">
        <v>13</v>
      </c>
      <c r="D395" s="14">
        <v>58.639101199999999</v>
      </c>
    </row>
    <row r="396" spans="2:4" x14ac:dyDescent="0.2">
      <c r="B396" s="14">
        <v>1999</v>
      </c>
      <c r="C396" s="14">
        <v>14</v>
      </c>
      <c r="D396" s="14">
        <v>43.509873499999998</v>
      </c>
    </row>
    <row r="397" spans="2:4" x14ac:dyDescent="0.2">
      <c r="B397" s="14">
        <v>2000</v>
      </c>
      <c r="C397" s="14">
        <v>1</v>
      </c>
      <c r="D397" s="14">
        <v>20.4757085</v>
      </c>
    </row>
    <row r="398" spans="2:4" x14ac:dyDescent="0.2">
      <c r="B398" s="14">
        <v>2000</v>
      </c>
      <c r="C398" s="14">
        <v>2</v>
      </c>
      <c r="D398" s="14">
        <v>24.206640199999999</v>
      </c>
    </row>
    <row r="399" spans="2:4" x14ac:dyDescent="0.2">
      <c r="B399" s="14">
        <v>2000</v>
      </c>
      <c r="C399" s="14">
        <v>3</v>
      </c>
      <c r="D399" s="14">
        <v>32.9565634</v>
      </c>
    </row>
    <row r="400" spans="2:4" x14ac:dyDescent="0.2">
      <c r="B400" s="14">
        <v>2000</v>
      </c>
      <c r="C400" s="14">
        <v>4</v>
      </c>
      <c r="D400" s="14">
        <v>36.154504899999999</v>
      </c>
    </row>
    <row r="401" spans="2:4" x14ac:dyDescent="0.2">
      <c r="B401" s="14">
        <v>2000</v>
      </c>
      <c r="C401" s="14">
        <v>5</v>
      </c>
      <c r="D401" s="14">
        <v>41.573239000000001</v>
      </c>
    </row>
    <row r="402" spans="2:4" x14ac:dyDescent="0.2">
      <c r="B402" s="14">
        <v>2000</v>
      </c>
      <c r="C402" s="14">
        <v>6</v>
      </c>
      <c r="D402" s="14">
        <v>47.880290199999997</v>
      </c>
    </row>
    <row r="403" spans="2:4" x14ac:dyDescent="0.2">
      <c r="B403" s="14">
        <v>2000</v>
      </c>
      <c r="C403" s="14">
        <v>7</v>
      </c>
      <c r="D403" s="14">
        <v>39.396862200000001</v>
      </c>
    </row>
    <row r="404" spans="2:4" x14ac:dyDescent="0.2">
      <c r="B404" s="14">
        <v>2000</v>
      </c>
      <c r="C404" s="14">
        <v>8</v>
      </c>
      <c r="D404" s="14">
        <v>36.465415900000004</v>
      </c>
    </row>
    <row r="405" spans="2:4" x14ac:dyDescent="0.2">
      <c r="B405" s="14">
        <v>2000</v>
      </c>
      <c r="C405" s="14">
        <v>9</v>
      </c>
      <c r="D405" s="14">
        <v>42.6836354</v>
      </c>
    </row>
    <row r="406" spans="2:4" x14ac:dyDescent="0.2">
      <c r="B406" s="14">
        <v>2000</v>
      </c>
      <c r="C406" s="14">
        <v>10</v>
      </c>
      <c r="D406" s="14">
        <v>44.460269500000003</v>
      </c>
    </row>
    <row r="407" spans="2:4" x14ac:dyDescent="0.2">
      <c r="B407" s="14">
        <v>2000</v>
      </c>
      <c r="C407" s="14">
        <v>11</v>
      </c>
      <c r="D407" s="14">
        <v>43.882863399999998</v>
      </c>
    </row>
    <row r="408" spans="2:4" x14ac:dyDescent="0.2">
      <c r="B408" s="14">
        <v>2000</v>
      </c>
      <c r="C408" s="14">
        <v>12</v>
      </c>
      <c r="D408" s="14">
        <v>41.129080500000001</v>
      </c>
    </row>
    <row r="409" spans="2:4" x14ac:dyDescent="0.2">
      <c r="B409" s="14">
        <v>2000</v>
      </c>
      <c r="C409" s="14">
        <v>13</v>
      </c>
      <c r="D409" s="14">
        <v>37.353732899999997</v>
      </c>
    </row>
    <row r="410" spans="2:4" x14ac:dyDescent="0.2">
      <c r="B410" s="14">
        <v>2000</v>
      </c>
      <c r="C410" s="14">
        <v>14</v>
      </c>
      <c r="D410" s="14">
        <v>40.063099999999999</v>
      </c>
    </row>
    <row r="411" spans="2:4" x14ac:dyDescent="0.2">
      <c r="B411" s="14">
        <v>2001</v>
      </c>
      <c r="C411" s="14">
        <v>1</v>
      </c>
      <c r="D411" s="14">
        <v>18.664729600000001</v>
      </c>
    </row>
    <row r="412" spans="2:4" x14ac:dyDescent="0.2">
      <c r="B412" s="14">
        <v>2001</v>
      </c>
      <c r="C412" s="14">
        <v>2</v>
      </c>
      <c r="D412" s="14">
        <v>27.5221804</v>
      </c>
    </row>
    <row r="413" spans="2:4" x14ac:dyDescent="0.2">
      <c r="B413" s="14">
        <v>2001</v>
      </c>
      <c r="C413" s="14">
        <v>3</v>
      </c>
      <c r="D413" s="14">
        <v>22.608702399999999</v>
      </c>
    </row>
    <row r="414" spans="2:4" x14ac:dyDescent="0.2">
      <c r="B414" s="14">
        <v>2001</v>
      </c>
      <c r="C414" s="14">
        <v>4</v>
      </c>
      <c r="D414" s="14">
        <v>27.468674799999999</v>
      </c>
    </row>
    <row r="415" spans="2:4" x14ac:dyDescent="0.2">
      <c r="B415" s="14">
        <v>2001</v>
      </c>
      <c r="C415" s="14">
        <v>5</v>
      </c>
      <c r="D415" s="14">
        <v>27.9365907</v>
      </c>
    </row>
    <row r="416" spans="2:4" x14ac:dyDescent="0.2">
      <c r="B416" s="14">
        <v>2001</v>
      </c>
      <c r="C416" s="14">
        <v>6</v>
      </c>
      <c r="D416" s="14">
        <v>25.700200800000001</v>
      </c>
    </row>
    <row r="417" spans="2:4" x14ac:dyDescent="0.2">
      <c r="B417" s="14">
        <v>2001</v>
      </c>
      <c r="C417" s="14">
        <v>7</v>
      </c>
      <c r="D417" s="14">
        <v>21.164360899999998</v>
      </c>
    </row>
    <row r="418" spans="2:4" x14ac:dyDescent="0.2">
      <c r="B418" s="14">
        <v>2001</v>
      </c>
      <c r="C418" s="14">
        <v>8</v>
      </c>
      <c r="D418" s="14">
        <v>22.302078099999999</v>
      </c>
    </row>
    <row r="419" spans="2:4" x14ac:dyDescent="0.2">
      <c r="B419" s="14">
        <v>2001</v>
      </c>
      <c r="C419" s="14">
        <v>9</v>
      </c>
      <c r="D419" s="14">
        <v>25.070735200000001</v>
      </c>
    </row>
    <row r="420" spans="2:4" x14ac:dyDescent="0.2">
      <c r="B420" s="14">
        <v>2001</v>
      </c>
      <c r="C420" s="14">
        <v>10</v>
      </c>
      <c r="D420" s="14">
        <v>31.390698</v>
      </c>
    </row>
    <row r="421" spans="2:4" x14ac:dyDescent="0.2">
      <c r="B421" s="14">
        <v>2001</v>
      </c>
      <c r="C421" s="14">
        <v>11</v>
      </c>
      <c r="D421" s="14">
        <v>31.627083299999999</v>
      </c>
    </row>
    <row r="422" spans="2:4" x14ac:dyDescent="0.2">
      <c r="B422" s="14">
        <v>2001</v>
      </c>
      <c r="C422" s="14">
        <v>12</v>
      </c>
      <c r="D422" s="14">
        <v>27.119907099999999</v>
      </c>
    </row>
    <row r="423" spans="2:4" x14ac:dyDescent="0.2">
      <c r="B423" s="14">
        <v>2001</v>
      </c>
      <c r="C423" s="14">
        <v>13</v>
      </c>
      <c r="D423" s="14">
        <v>29.994284199999999</v>
      </c>
    </row>
    <row r="424" spans="2:4" x14ac:dyDescent="0.2">
      <c r="B424" s="14">
        <v>2001</v>
      </c>
      <c r="C424" s="14">
        <v>14</v>
      </c>
      <c r="D424" s="14">
        <v>28.561717999999999</v>
      </c>
    </row>
    <row r="425" spans="2:4" x14ac:dyDescent="0.2">
      <c r="B425" s="14">
        <v>2002</v>
      </c>
      <c r="C425" s="14">
        <v>1</v>
      </c>
      <c r="D425" s="14">
        <v>32.217762499999999</v>
      </c>
    </row>
    <row r="426" spans="2:4" x14ac:dyDescent="0.2">
      <c r="B426" s="14">
        <v>2002</v>
      </c>
      <c r="C426" s="14">
        <v>2</v>
      </c>
      <c r="D426" s="14">
        <v>36.398688800000002</v>
      </c>
    </row>
    <row r="427" spans="2:4" x14ac:dyDescent="0.2">
      <c r="B427" s="14">
        <v>2002</v>
      </c>
      <c r="C427" s="14">
        <v>3</v>
      </c>
      <c r="D427" s="14">
        <v>46.799952099999999</v>
      </c>
    </row>
    <row r="428" spans="2:4" x14ac:dyDescent="0.2">
      <c r="B428" s="14">
        <v>2002</v>
      </c>
      <c r="C428" s="14">
        <v>4</v>
      </c>
      <c r="D428" s="14">
        <v>48.093073199999999</v>
      </c>
    </row>
    <row r="429" spans="2:4" x14ac:dyDescent="0.2">
      <c r="B429" s="14">
        <v>2002</v>
      </c>
      <c r="C429" s="14">
        <v>5</v>
      </c>
      <c r="D429" s="14">
        <v>44.606480300000001</v>
      </c>
    </row>
    <row r="430" spans="2:4" x14ac:dyDescent="0.2">
      <c r="B430" s="14">
        <v>2002</v>
      </c>
      <c r="C430" s="14">
        <v>6</v>
      </c>
      <c r="D430" s="14">
        <v>42.549199899999998</v>
      </c>
    </row>
    <row r="431" spans="2:4" x14ac:dyDescent="0.2">
      <c r="B431" s="14">
        <v>2002</v>
      </c>
      <c r="C431" s="14">
        <v>7</v>
      </c>
      <c r="D431" s="14">
        <v>43.915607199999997</v>
      </c>
    </row>
    <row r="432" spans="2:4" x14ac:dyDescent="0.2">
      <c r="B432" s="14">
        <v>2002</v>
      </c>
      <c r="C432" s="14">
        <v>8</v>
      </c>
      <c r="D432" s="14">
        <v>35.8446268</v>
      </c>
    </row>
    <row r="433" spans="2:4" x14ac:dyDescent="0.2">
      <c r="B433" s="14">
        <v>2002</v>
      </c>
      <c r="C433" s="14">
        <v>9</v>
      </c>
      <c r="D433" s="14">
        <v>43.987912100000003</v>
      </c>
    </row>
    <row r="434" spans="2:4" x14ac:dyDescent="0.2">
      <c r="B434" s="14">
        <v>2002</v>
      </c>
      <c r="C434" s="14">
        <v>10</v>
      </c>
      <c r="D434" s="14">
        <v>45.802919500000002</v>
      </c>
    </row>
    <row r="435" spans="2:4" x14ac:dyDescent="0.2">
      <c r="B435" s="14">
        <v>2002</v>
      </c>
      <c r="C435" s="14">
        <v>11</v>
      </c>
      <c r="D435" s="14">
        <v>48.821596499999998</v>
      </c>
    </row>
    <row r="436" spans="2:4" x14ac:dyDescent="0.2">
      <c r="B436" s="14">
        <v>2002</v>
      </c>
      <c r="C436" s="14">
        <v>12</v>
      </c>
      <c r="D436" s="14">
        <v>45.604081000000001</v>
      </c>
    </row>
    <row r="437" spans="2:4" x14ac:dyDescent="0.2">
      <c r="B437" s="14">
        <v>2002</v>
      </c>
      <c r="C437" s="14">
        <v>13</v>
      </c>
      <c r="D437" s="14">
        <v>41.567764500000003</v>
      </c>
    </row>
    <row r="438" spans="2:4" x14ac:dyDescent="0.2">
      <c r="B438" s="14">
        <v>2002</v>
      </c>
      <c r="C438" s="14">
        <v>14</v>
      </c>
      <c r="D438" s="14">
        <v>47.739244100000001</v>
      </c>
    </row>
    <row r="439" spans="2:4" x14ac:dyDescent="0.2">
      <c r="B439" s="14">
        <v>2003</v>
      </c>
      <c r="C439" s="14">
        <v>1</v>
      </c>
      <c r="D439" s="14">
        <v>30.365282000000001</v>
      </c>
    </row>
    <row r="440" spans="2:4" x14ac:dyDescent="0.2">
      <c r="B440" s="14">
        <v>2003</v>
      </c>
      <c r="C440" s="14">
        <v>2</v>
      </c>
      <c r="D440" s="14">
        <v>39.633955800000003</v>
      </c>
    </row>
    <row r="441" spans="2:4" x14ac:dyDescent="0.2">
      <c r="B441" s="14">
        <v>2003</v>
      </c>
      <c r="C441" s="14">
        <v>3</v>
      </c>
      <c r="D441" s="14">
        <v>54.712842999999999</v>
      </c>
    </row>
    <row r="442" spans="2:4" x14ac:dyDescent="0.2">
      <c r="B442" s="14">
        <v>2003</v>
      </c>
      <c r="C442" s="14">
        <v>4</v>
      </c>
      <c r="D442" s="14">
        <v>67.785823199999996</v>
      </c>
    </row>
    <row r="443" spans="2:4" x14ac:dyDescent="0.2">
      <c r="B443" s="14">
        <v>2003</v>
      </c>
      <c r="C443" s="14">
        <v>5</v>
      </c>
      <c r="D443" s="14">
        <v>75.740281999999993</v>
      </c>
    </row>
    <row r="444" spans="2:4" x14ac:dyDescent="0.2">
      <c r="B444" s="14">
        <v>2003</v>
      </c>
      <c r="C444" s="14">
        <v>6</v>
      </c>
      <c r="D444" s="14">
        <v>89.228277399999996</v>
      </c>
    </row>
    <row r="445" spans="2:4" x14ac:dyDescent="0.2">
      <c r="B445" s="14">
        <v>2003</v>
      </c>
      <c r="C445" s="14">
        <v>7</v>
      </c>
      <c r="D445" s="14">
        <v>88.329077699999999</v>
      </c>
    </row>
    <row r="446" spans="2:4" x14ac:dyDescent="0.2">
      <c r="B446" s="14">
        <v>2003</v>
      </c>
      <c r="C446" s="14">
        <v>8</v>
      </c>
      <c r="D446" s="14">
        <v>79.475419200000005</v>
      </c>
    </row>
    <row r="447" spans="2:4" x14ac:dyDescent="0.2">
      <c r="B447" s="14">
        <v>2003</v>
      </c>
      <c r="C447" s="14">
        <v>9</v>
      </c>
      <c r="D447" s="14">
        <v>82.518864300000004</v>
      </c>
    </row>
    <row r="448" spans="2:4" x14ac:dyDescent="0.2">
      <c r="B448" s="14">
        <v>2003</v>
      </c>
      <c r="C448" s="14">
        <v>10</v>
      </c>
      <c r="D448" s="14">
        <v>91.372522900000007</v>
      </c>
    </row>
    <row r="449" spans="2:4" x14ac:dyDescent="0.2">
      <c r="B449" s="14">
        <v>2003</v>
      </c>
      <c r="C449" s="14">
        <v>11</v>
      </c>
      <c r="D449" s="14">
        <v>84.178925300000003</v>
      </c>
    </row>
    <row r="450" spans="2:4" x14ac:dyDescent="0.2">
      <c r="B450" s="14">
        <v>2003</v>
      </c>
      <c r="C450" s="14">
        <v>12</v>
      </c>
      <c r="D450" s="14">
        <v>93.5859375</v>
      </c>
    </row>
    <row r="451" spans="2:4" x14ac:dyDescent="0.2">
      <c r="B451" s="14">
        <v>2003</v>
      </c>
      <c r="C451" s="14">
        <v>13</v>
      </c>
      <c r="D451" s="14">
        <v>72.350990899999999</v>
      </c>
    </row>
    <row r="452" spans="2:4" x14ac:dyDescent="0.2">
      <c r="B452" s="14">
        <v>2003</v>
      </c>
      <c r="C452" s="14">
        <v>14</v>
      </c>
      <c r="D452" s="14">
        <v>89.159108200000006</v>
      </c>
    </row>
    <row r="453" spans="2:4" x14ac:dyDescent="0.2">
      <c r="B453" s="14">
        <v>2004</v>
      </c>
      <c r="C453" s="14">
        <v>1</v>
      </c>
      <c r="D453" s="14">
        <v>25.45</v>
      </c>
    </row>
    <row r="454" spans="2:4" x14ac:dyDescent="0.2">
      <c r="B454" s="14">
        <v>2004</v>
      </c>
      <c r="C454" s="14">
        <v>2</v>
      </c>
      <c r="D454" s="14">
        <v>20.04</v>
      </c>
    </row>
    <row r="455" spans="2:4" x14ac:dyDescent="0.2">
      <c r="B455" s="14">
        <v>2004</v>
      </c>
      <c r="C455" s="14">
        <v>3</v>
      </c>
      <c r="D455" s="14">
        <v>28.86</v>
      </c>
    </row>
    <row r="456" spans="2:4" x14ac:dyDescent="0.2">
      <c r="B456" s="14">
        <v>2004</v>
      </c>
      <c r="C456" s="14">
        <v>4</v>
      </c>
      <c r="D456" s="14">
        <v>36.090000000000003</v>
      </c>
    </row>
    <row r="457" spans="2:4" x14ac:dyDescent="0.2">
      <c r="B457" s="14">
        <v>2004</v>
      </c>
      <c r="C457" s="14">
        <v>5</v>
      </c>
      <c r="D457" s="14">
        <v>53.7</v>
      </c>
    </row>
    <row r="458" spans="2:4" x14ac:dyDescent="0.2">
      <c r="B458" s="14">
        <v>2004</v>
      </c>
      <c r="C458" s="14">
        <v>6</v>
      </c>
      <c r="D458" s="14">
        <v>56.2</v>
      </c>
    </row>
    <row r="459" spans="2:4" x14ac:dyDescent="0.2">
      <c r="B459" s="14">
        <v>2004</v>
      </c>
      <c r="C459" s="14">
        <v>7</v>
      </c>
      <c r="D459" s="14">
        <v>60.7</v>
      </c>
    </row>
    <row r="460" spans="2:4" x14ac:dyDescent="0.2">
      <c r="B460" s="14">
        <v>2004</v>
      </c>
      <c r="C460" s="14">
        <v>8</v>
      </c>
      <c r="D460" s="14">
        <v>60.8</v>
      </c>
    </row>
    <row r="461" spans="2:4" x14ac:dyDescent="0.2">
      <c r="B461" s="14">
        <v>2004</v>
      </c>
      <c r="C461" s="14">
        <v>9</v>
      </c>
      <c r="D461" s="14">
        <v>57.7</v>
      </c>
    </row>
    <row r="462" spans="2:4" x14ac:dyDescent="0.2">
      <c r="B462" s="14">
        <v>2004</v>
      </c>
      <c r="C462" s="14">
        <v>10</v>
      </c>
      <c r="D462" s="14">
        <v>57.5</v>
      </c>
    </row>
    <row r="463" spans="2:4" x14ac:dyDescent="0.2">
      <c r="B463" s="14">
        <v>2004</v>
      </c>
      <c r="C463" s="14">
        <v>11</v>
      </c>
      <c r="D463" s="14">
        <v>63.4</v>
      </c>
    </row>
    <row r="464" spans="2:4" x14ac:dyDescent="0.2">
      <c r="B464" s="14">
        <v>2004</v>
      </c>
      <c r="C464" s="14">
        <v>12</v>
      </c>
      <c r="D464" s="14">
        <v>63.6</v>
      </c>
    </row>
    <row r="465" spans="2:4" x14ac:dyDescent="0.2">
      <c r="B465" s="14">
        <v>2004</v>
      </c>
      <c r="C465" s="14">
        <v>13</v>
      </c>
      <c r="D465" s="14">
        <v>51.9</v>
      </c>
    </row>
    <row r="466" spans="2:4" x14ac:dyDescent="0.2">
      <c r="B466" s="14">
        <v>2004</v>
      </c>
      <c r="C466" s="14">
        <v>14</v>
      </c>
      <c r="D466" s="14">
        <v>60.8</v>
      </c>
    </row>
    <row r="467" spans="2:4" x14ac:dyDescent="0.2">
      <c r="B467" s="14">
        <v>2005</v>
      </c>
      <c r="C467" s="14">
        <v>1</v>
      </c>
      <c r="D467" s="14">
        <v>23.2</v>
      </c>
    </row>
    <row r="468" spans="2:4" x14ac:dyDescent="0.2">
      <c r="B468" s="14">
        <v>2005</v>
      </c>
      <c r="C468" s="14">
        <v>2</v>
      </c>
      <c r="D468" s="14">
        <v>23.9</v>
      </c>
    </row>
    <row r="469" spans="2:4" x14ac:dyDescent="0.2">
      <c r="B469" s="14">
        <v>2005</v>
      </c>
      <c r="C469" s="14">
        <v>3</v>
      </c>
      <c r="D469" s="14">
        <v>28.7</v>
      </c>
    </row>
    <row r="470" spans="2:4" x14ac:dyDescent="0.2">
      <c r="B470" s="14">
        <v>2005</v>
      </c>
      <c r="C470" s="14">
        <v>4</v>
      </c>
      <c r="D470" s="14">
        <v>33.299999999999997</v>
      </c>
    </row>
    <row r="471" spans="2:4" x14ac:dyDescent="0.2">
      <c r="B471" s="14">
        <v>2005</v>
      </c>
      <c r="C471" s="14">
        <v>5</v>
      </c>
      <c r="D471" s="14">
        <v>38.11</v>
      </c>
    </row>
    <row r="472" spans="2:4" x14ac:dyDescent="0.2">
      <c r="B472" s="14">
        <v>2005</v>
      </c>
      <c r="C472" s="14">
        <v>6</v>
      </c>
      <c r="D472" s="14">
        <v>38.799999999999997</v>
      </c>
    </row>
    <row r="473" spans="2:4" x14ac:dyDescent="0.2">
      <c r="B473" s="14">
        <v>2005</v>
      </c>
      <c r="C473" s="14">
        <v>7</v>
      </c>
      <c r="D473" s="14">
        <v>42.8</v>
      </c>
    </row>
    <row r="474" spans="2:4" x14ac:dyDescent="0.2">
      <c r="B474" s="14">
        <v>2005</v>
      </c>
      <c r="C474" s="14">
        <v>8</v>
      </c>
      <c r="D474" s="14">
        <v>44.9</v>
      </c>
    </row>
    <row r="475" spans="2:4" x14ac:dyDescent="0.2">
      <c r="B475" s="14">
        <v>2005</v>
      </c>
      <c r="C475" s="14">
        <v>9</v>
      </c>
      <c r="D475" s="14">
        <v>37.299999999999997</v>
      </c>
    </row>
    <row r="476" spans="2:4" x14ac:dyDescent="0.2">
      <c r="B476" s="14">
        <v>2005</v>
      </c>
      <c r="C476" s="14">
        <v>10</v>
      </c>
      <c r="D476" s="14">
        <v>38.799999999999997</v>
      </c>
    </row>
    <row r="477" spans="2:4" x14ac:dyDescent="0.2">
      <c r="B477" s="14">
        <v>2005</v>
      </c>
      <c r="C477" s="14">
        <v>11</v>
      </c>
      <c r="D477" s="14">
        <v>35.799999999999997</v>
      </c>
    </row>
    <row r="478" spans="2:4" x14ac:dyDescent="0.2">
      <c r="B478" s="14">
        <v>2005</v>
      </c>
      <c r="C478" s="14">
        <v>12</v>
      </c>
      <c r="D478" s="14">
        <v>40.200000000000003</v>
      </c>
    </row>
    <row r="479" spans="2:4" x14ac:dyDescent="0.2">
      <c r="B479" s="14">
        <v>2005</v>
      </c>
      <c r="C479" s="14">
        <v>13</v>
      </c>
      <c r="D479" s="14">
        <v>39.5</v>
      </c>
    </row>
    <row r="480" spans="2:4" x14ac:dyDescent="0.2">
      <c r="B480" s="14">
        <v>2005</v>
      </c>
      <c r="C480" s="14">
        <v>14</v>
      </c>
      <c r="D480" s="14">
        <v>38.6</v>
      </c>
    </row>
    <row r="481" spans="2:4" x14ac:dyDescent="0.2">
      <c r="B481" s="14">
        <v>2006</v>
      </c>
      <c r="C481" s="14">
        <v>1</v>
      </c>
      <c r="D481" s="14">
        <v>41.5</v>
      </c>
    </row>
    <row r="482" spans="2:4" x14ac:dyDescent="0.2">
      <c r="B482" s="14">
        <v>2006</v>
      </c>
      <c r="C482" s="14">
        <v>2</v>
      </c>
      <c r="D482" s="14">
        <v>34.4</v>
      </c>
    </row>
    <row r="483" spans="2:4" x14ac:dyDescent="0.2">
      <c r="B483" s="14">
        <v>2006</v>
      </c>
      <c r="C483" s="14">
        <v>3</v>
      </c>
      <c r="D483" s="14">
        <v>38.5</v>
      </c>
    </row>
    <row r="484" spans="2:4" x14ac:dyDescent="0.2">
      <c r="B484" s="14">
        <v>2006</v>
      </c>
      <c r="C484" s="14">
        <v>4</v>
      </c>
      <c r="D484" s="14">
        <v>35.9</v>
      </c>
    </row>
    <row r="485" spans="2:4" x14ac:dyDescent="0.2">
      <c r="B485" s="14">
        <v>2006</v>
      </c>
      <c r="C485" s="14">
        <v>5</v>
      </c>
      <c r="D485" s="14">
        <v>33.799999999999997</v>
      </c>
    </row>
    <row r="486" spans="2:4" x14ac:dyDescent="0.2">
      <c r="B486" s="14">
        <v>2006</v>
      </c>
      <c r="C486" s="14">
        <v>6</v>
      </c>
      <c r="D486" s="14">
        <v>40.299999999999997</v>
      </c>
    </row>
    <row r="487" spans="2:4" x14ac:dyDescent="0.2">
      <c r="B487" s="14">
        <v>2006</v>
      </c>
      <c r="C487" s="14">
        <v>7</v>
      </c>
      <c r="D487" s="14">
        <v>40.700000000000003</v>
      </c>
    </row>
    <row r="488" spans="2:4" x14ac:dyDescent="0.2">
      <c r="B488" s="14">
        <v>2006</v>
      </c>
      <c r="C488" s="14">
        <v>8</v>
      </c>
      <c r="D488" s="14">
        <v>53.1</v>
      </c>
    </row>
    <row r="489" spans="2:4" x14ac:dyDescent="0.2">
      <c r="B489" s="14">
        <v>2006</v>
      </c>
      <c r="C489" s="14">
        <v>9</v>
      </c>
      <c r="D489" s="14">
        <v>45.2</v>
      </c>
    </row>
    <row r="490" spans="2:4" x14ac:dyDescent="0.2">
      <c r="B490" s="14">
        <v>2006</v>
      </c>
      <c r="C490" s="14">
        <v>10</v>
      </c>
      <c r="D490" s="14">
        <v>36.700000000000003</v>
      </c>
    </row>
    <row r="491" spans="2:4" x14ac:dyDescent="0.2">
      <c r="B491" s="14">
        <v>2006</v>
      </c>
      <c r="C491" s="14">
        <v>11</v>
      </c>
      <c r="D491" s="14">
        <v>35.5</v>
      </c>
    </row>
    <row r="492" spans="2:4" x14ac:dyDescent="0.2">
      <c r="B492" s="14">
        <v>2006</v>
      </c>
      <c r="C492" s="14">
        <v>12</v>
      </c>
      <c r="D492" s="14">
        <v>40.5</v>
      </c>
    </row>
    <row r="493" spans="2:4" x14ac:dyDescent="0.2">
      <c r="B493" s="14">
        <v>2006</v>
      </c>
      <c r="C493" s="14">
        <v>13</v>
      </c>
      <c r="D493" s="14">
        <v>24.4</v>
      </c>
    </row>
    <row r="494" spans="2:4" x14ac:dyDescent="0.2">
      <c r="B494" s="14">
        <v>2006</v>
      </c>
      <c r="C494" s="14">
        <v>14</v>
      </c>
      <c r="D494" s="14">
        <v>43.6</v>
      </c>
    </row>
    <row r="495" spans="2:4" x14ac:dyDescent="0.2">
      <c r="B495" s="14">
        <v>2007</v>
      </c>
      <c r="C495" s="14">
        <v>1</v>
      </c>
      <c r="D495" s="14">
        <v>36.6</v>
      </c>
    </row>
    <row r="496" spans="2:4" x14ac:dyDescent="0.2">
      <c r="B496" s="14">
        <v>2007</v>
      </c>
      <c r="C496" s="14">
        <v>2</v>
      </c>
      <c r="D496" s="14">
        <v>38.700000000000003</v>
      </c>
    </row>
    <row r="497" spans="2:4" x14ac:dyDescent="0.2">
      <c r="B497" s="14">
        <v>2007</v>
      </c>
      <c r="C497" s="14">
        <v>3</v>
      </c>
      <c r="D497" s="14">
        <v>47.3</v>
      </c>
    </row>
    <row r="498" spans="2:4" x14ac:dyDescent="0.2">
      <c r="B498" s="14">
        <v>2007</v>
      </c>
      <c r="C498" s="14">
        <v>4</v>
      </c>
      <c r="D498" s="14">
        <v>51.7</v>
      </c>
    </row>
    <row r="499" spans="2:4" x14ac:dyDescent="0.2">
      <c r="B499" s="14">
        <v>2007</v>
      </c>
      <c r="C499" s="14">
        <v>5</v>
      </c>
      <c r="D499" s="14">
        <v>46.5</v>
      </c>
    </row>
    <row r="500" spans="2:4" x14ac:dyDescent="0.2">
      <c r="B500" s="14">
        <v>2007</v>
      </c>
      <c r="C500" s="14">
        <v>6</v>
      </c>
      <c r="D500" s="14">
        <v>42.3</v>
      </c>
    </row>
    <row r="501" spans="2:4" x14ac:dyDescent="0.2">
      <c r="B501" s="14">
        <v>2007</v>
      </c>
      <c r="C501" s="14">
        <v>7</v>
      </c>
      <c r="D501" s="14">
        <v>50.3</v>
      </c>
    </row>
    <row r="502" spans="2:4" x14ac:dyDescent="0.2">
      <c r="B502" s="14">
        <v>2007</v>
      </c>
      <c r="C502" s="14">
        <v>8</v>
      </c>
      <c r="D502" s="14" t="s">
        <v>17</v>
      </c>
    </row>
    <row r="503" spans="2:4" x14ac:dyDescent="0.2">
      <c r="B503" s="14">
        <v>2007</v>
      </c>
      <c r="C503" s="14">
        <v>9</v>
      </c>
      <c r="D503" s="14" t="s">
        <v>17</v>
      </c>
    </row>
    <row r="504" spans="2:4" x14ac:dyDescent="0.2">
      <c r="B504" s="14">
        <v>2007</v>
      </c>
      <c r="C504" s="14">
        <v>10</v>
      </c>
      <c r="D504" s="14" t="s">
        <v>17</v>
      </c>
    </row>
    <row r="505" spans="2:4" x14ac:dyDescent="0.2">
      <c r="B505" s="14">
        <v>2007</v>
      </c>
      <c r="C505" s="14">
        <v>11</v>
      </c>
      <c r="D505" s="14" t="s">
        <v>17</v>
      </c>
    </row>
    <row r="506" spans="2:4" x14ac:dyDescent="0.2">
      <c r="B506" s="14">
        <v>2007</v>
      </c>
      <c r="C506" s="14">
        <v>12</v>
      </c>
      <c r="D506" s="14" t="s">
        <v>17</v>
      </c>
    </row>
    <row r="507" spans="2:4" x14ac:dyDescent="0.2">
      <c r="B507" s="14">
        <v>2007</v>
      </c>
      <c r="C507" s="14">
        <v>13</v>
      </c>
      <c r="D507" s="14" t="s">
        <v>17</v>
      </c>
    </row>
    <row r="508" spans="2:4" x14ac:dyDescent="0.2">
      <c r="B508" s="14">
        <v>2007</v>
      </c>
      <c r="C508" s="14">
        <v>14</v>
      </c>
      <c r="D508" s="14" t="s">
        <v>17</v>
      </c>
    </row>
    <row r="509" spans="2:4" x14ac:dyDescent="0.2">
      <c r="B509" s="14">
        <v>2008</v>
      </c>
      <c r="C509" s="14">
        <v>1</v>
      </c>
      <c r="D509" s="14">
        <v>38.47</v>
      </c>
    </row>
    <row r="510" spans="2:4" x14ac:dyDescent="0.2">
      <c r="B510" s="14">
        <v>2008</v>
      </c>
      <c r="C510" s="14">
        <v>2</v>
      </c>
      <c r="D510" s="14">
        <v>42.28</v>
      </c>
    </row>
    <row r="511" spans="2:4" x14ac:dyDescent="0.2">
      <c r="B511" s="14">
        <v>2008</v>
      </c>
      <c r="C511" s="14">
        <v>3</v>
      </c>
      <c r="D511" s="14">
        <v>55.89</v>
      </c>
    </row>
    <row r="512" spans="2:4" x14ac:dyDescent="0.2">
      <c r="B512" s="14">
        <v>2008</v>
      </c>
      <c r="C512" s="14">
        <v>4</v>
      </c>
      <c r="D512" s="14">
        <v>69.33</v>
      </c>
    </row>
    <row r="513" spans="2:4" x14ac:dyDescent="0.2">
      <c r="B513" s="14">
        <v>2008</v>
      </c>
      <c r="C513" s="14">
        <v>5</v>
      </c>
      <c r="D513" s="14">
        <v>81.78</v>
      </c>
    </row>
    <row r="514" spans="2:4" x14ac:dyDescent="0.2">
      <c r="B514" s="14">
        <v>2008</v>
      </c>
      <c r="C514" s="14">
        <v>6</v>
      </c>
      <c r="D514" s="14">
        <v>86.81</v>
      </c>
    </row>
    <row r="515" spans="2:4" x14ac:dyDescent="0.2">
      <c r="B515" s="14">
        <v>2008</v>
      </c>
      <c r="C515" s="14">
        <v>7</v>
      </c>
      <c r="D515" s="14">
        <v>88.32</v>
      </c>
    </row>
    <row r="516" spans="2:4" x14ac:dyDescent="0.2">
      <c r="B516" s="14">
        <v>2008</v>
      </c>
      <c r="C516" s="14">
        <v>8</v>
      </c>
      <c r="D516" s="14">
        <v>76.680000000000007</v>
      </c>
    </row>
    <row r="517" spans="2:4" x14ac:dyDescent="0.2">
      <c r="B517" s="14">
        <v>2008</v>
      </c>
      <c r="C517" s="14">
        <v>9</v>
      </c>
      <c r="D517" s="14">
        <v>67.87</v>
      </c>
    </row>
    <row r="518" spans="2:4" x14ac:dyDescent="0.2">
      <c r="B518" s="14">
        <v>2008</v>
      </c>
      <c r="C518" s="14">
        <v>10</v>
      </c>
      <c r="D518" s="14">
        <v>84.46</v>
      </c>
    </row>
    <row r="519" spans="2:4" x14ac:dyDescent="0.2">
      <c r="B519" s="14">
        <v>2008</v>
      </c>
      <c r="C519" s="14">
        <v>11</v>
      </c>
      <c r="D519" s="14">
        <v>86.09</v>
      </c>
    </row>
    <row r="520" spans="2:4" x14ac:dyDescent="0.2">
      <c r="B520" s="14">
        <v>2008</v>
      </c>
      <c r="C520" s="14">
        <v>12</v>
      </c>
      <c r="D520" s="14">
        <v>84.16</v>
      </c>
    </row>
    <row r="521" spans="2:4" x14ac:dyDescent="0.2">
      <c r="B521" s="14">
        <v>2008</v>
      </c>
      <c r="C521" s="14">
        <v>13</v>
      </c>
      <c r="D521" s="14">
        <v>88.65</v>
      </c>
    </row>
    <row r="522" spans="2:4" x14ac:dyDescent="0.2">
      <c r="B522" s="14">
        <v>2008</v>
      </c>
      <c r="C522" s="14">
        <v>14</v>
      </c>
      <c r="D522" s="14">
        <v>82.98</v>
      </c>
    </row>
    <row r="523" spans="2:4" x14ac:dyDescent="0.2">
      <c r="B523" s="29">
        <v>2009</v>
      </c>
      <c r="C523" s="29">
        <v>1</v>
      </c>
      <c r="D523" s="36">
        <v>23.475000000000001</v>
      </c>
    </row>
    <row r="524" spans="2:4" x14ac:dyDescent="0.2">
      <c r="B524" s="29">
        <v>2009</v>
      </c>
      <c r="C524" s="29">
        <v>2</v>
      </c>
      <c r="D524" s="36">
        <v>23.14</v>
      </c>
    </row>
    <row r="525" spans="2:4" x14ac:dyDescent="0.2">
      <c r="B525" s="29">
        <v>2009</v>
      </c>
      <c r="C525" s="29">
        <v>3</v>
      </c>
      <c r="D525" s="36">
        <v>29.647500000000001</v>
      </c>
    </row>
    <row r="526" spans="2:4" x14ac:dyDescent="0.2">
      <c r="B526" s="29">
        <v>2009</v>
      </c>
      <c r="C526" s="29">
        <v>4</v>
      </c>
      <c r="D526" s="36">
        <v>37.692500000000003</v>
      </c>
    </row>
    <row r="527" spans="2:4" x14ac:dyDescent="0.2">
      <c r="B527" s="29">
        <v>2009</v>
      </c>
      <c r="C527" s="29">
        <v>5</v>
      </c>
      <c r="D527" s="36">
        <v>43.51</v>
      </c>
    </row>
    <row r="528" spans="2:4" x14ac:dyDescent="0.2">
      <c r="B528" s="29">
        <v>2009</v>
      </c>
      <c r="C528" s="29">
        <v>6</v>
      </c>
      <c r="D528" s="36">
        <v>57.272500000000008</v>
      </c>
    </row>
    <row r="529" spans="2:4" x14ac:dyDescent="0.2">
      <c r="B529" s="29">
        <v>2009</v>
      </c>
      <c r="C529" s="29">
        <v>7</v>
      </c>
      <c r="D529" s="36">
        <v>73.034999999999997</v>
      </c>
    </row>
    <row r="530" spans="2:4" x14ac:dyDescent="0.2">
      <c r="B530" s="29">
        <v>2009</v>
      </c>
      <c r="C530" s="29">
        <v>8</v>
      </c>
      <c r="D530" s="36">
        <v>44.082499999999996</v>
      </c>
    </row>
    <row r="531" spans="2:4" x14ac:dyDescent="0.2">
      <c r="B531" s="29">
        <v>2009</v>
      </c>
      <c r="C531" s="29">
        <v>9</v>
      </c>
      <c r="D531" s="36">
        <v>46.417499999999997</v>
      </c>
    </row>
    <row r="532" spans="2:4" x14ac:dyDescent="0.2">
      <c r="B532" s="29">
        <v>2009</v>
      </c>
      <c r="C532" s="29">
        <v>10</v>
      </c>
      <c r="D532" s="36">
        <v>51.094999999999999</v>
      </c>
    </row>
    <row r="533" spans="2:4" x14ac:dyDescent="0.2">
      <c r="B533" s="29">
        <v>2009</v>
      </c>
      <c r="C533" s="29">
        <v>11</v>
      </c>
      <c r="D533" s="36">
        <v>50.222499999999997</v>
      </c>
    </row>
    <row r="534" spans="2:4" x14ac:dyDescent="0.2">
      <c r="B534" s="29">
        <v>2009</v>
      </c>
      <c r="C534" s="29">
        <v>12</v>
      </c>
      <c r="D534" s="36">
        <v>52.337499999999999</v>
      </c>
    </row>
    <row r="535" spans="2:4" x14ac:dyDescent="0.2">
      <c r="B535" s="29">
        <v>2009</v>
      </c>
      <c r="C535" s="29">
        <v>13</v>
      </c>
      <c r="D535" s="36">
        <v>69.572499999999991</v>
      </c>
    </row>
    <row r="536" spans="2:4" x14ac:dyDescent="0.2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9"/>
  <sheetViews>
    <sheetView workbookViewId="0">
      <selection activeCell="Q6" sqref="Q6:Q50"/>
    </sheetView>
  </sheetViews>
  <sheetFormatPr defaultRowHeight="12.75" x14ac:dyDescent="0.2"/>
  <sheetData>
    <row r="2" spans="1:24" x14ac:dyDescent="0.2">
      <c r="M2" s="142"/>
      <c r="N2" s="142"/>
      <c r="O2" s="142"/>
      <c r="P2" s="142" t="s">
        <v>184</v>
      </c>
      <c r="Q2" s="142"/>
      <c r="R2" s="142"/>
      <c r="S2" s="142"/>
    </row>
    <row r="3" spans="1:24" x14ac:dyDescent="0.2">
      <c r="A3" s="14"/>
      <c r="B3" s="14"/>
      <c r="C3" s="14"/>
      <c r="D3" s="14"/>
      <c r="E3" s="14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40" t="s">
        <v>183</v>
      </c>
      <c r="T3" s="139" t="s">
        <v>185</v>
      </c>
      <c r="U3" s="141" t="s">
        <v>186</v>
      </c>
      <c r="V3" t="s">
        <v>185</v>
      </c>
      <c r="W3" t="s">
        <v>186</v>
      </c>
      <c r="X3" t="s">
        <v>183</v>
      </c>
    </row>
    <row r="4" spans="1:24" x14ac:dyDescent="0.2">
      <c r="A4" s="14"/>
      <c r="B4" s="14"/>
      <c r="C4" s="14"/>
      <c r="D4" s="14"/>
      <c r="E4" s="14"/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40"/>
      <c r="T4" s="139"/>
      <c r="U4" s="141"/>
    </row>
    <row r="5" spans="1:24" x14ac:dyDescent="0.2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187</v>
      </c>
      <c r="G5" s="14">
        <v>3</v>
      </c>
      <c r="H5" s="14">
        <v>4</v>
      </c>
      <c r="I5" s="14">
        <v>5</v>
      </c>
      <c r="J5" s="14">
        <v>6</v>
      </c>
      <c r="K5" s="14" t="s">
        <v>188</v>
      </c>
      <c r="L5" s="6"/>
      <c r="S5" s="140"/>
    </row>
    <row r="6" spans="1:24" x14ac:dyDescent="0.2">
      <c r="A6" s="25" t="s">
        <v>129</v>
      </c>
      <c r="B6" s="14">
        <v>1971</v>
      </c>
      <c r="C6" s="14">
        <v>33.700000000000003</v>
      </c>
      <c r="D6" s="14">
        <v>1971</v>
      </c>
      <c r="E6" s="119">
        <f t="shared" ref="E6:E49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>J6*60*1.12</f>
        <v>2380.5600000000004</v>
      </c>
      <c r="R6">
        <f t="shared" si="1"/>
        <v>2514.96</v>
      </c>
      <c r="S6" s="140">
        <f t="shared" ref="S6:S49" si="2">MAX(M6:R6)</f>
        <v>2514.96</v>
      </c>
      <c r="T6">
        <f>R6/M6</f>
        <v>1.0190605854322667</v>
      </c>
      <c r="U6">
        <f>R6/P6</f>
        <v>1.0624556422995031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</row>
    <row r="7" spans="1:24" x14ac:dyDescent="0.2">
      <c r="A7" s="25" t="s">
        <v>129</v>
      </c>
      <c r="B7" s="14">
        <v>1972</v>
      </c>
      <c r="C7" s="14">
        <v>27.98</v>
      </c>
      <c r="D7" s="14">
        <v>1972</v>
      </c>
      <c r="E7" s="1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M7">
        <f t="shared" ref="M7:M49" si="3">F7*60*1.12</f>
        <v>1878.2400000000002</v>
      </c>
      <c r="N7">
        <f t="shared" ref="N7:N49" si="4">G7*60*1.12</f>
        <v>1851.8640000000003</v>
      </c>
      <c r="O7">
        <f t="shared" ref="O7:O49" si="5">H7*60*1.12</f>
        <v>1705.3680000000002</v>
      </c>
      <c r="P7">
        <f t="shared" ref="P7:P49" si="6">I7*60*1.12</f>
        <v>1681.1760000000002</v>
      </c>
      <c r="Q7">
        <f t="shared" ref="Q7:Q49" si="7">J7*60*1.12</f>
        <v>1548.7920000000001</v>
      </c>
      <c r="R7">
        <f t="shared" ref="R7:R49" si="8">K7*60*1.12</f>
        <v>1467.6480000000001</v>
      </c>
      <c r="S7" s="140">
        <f t="shared" si="2"/>
        <v>1878.2400000000002</v>
      </c>
      <c r="T7">
        <f t="shared" ref="T7:T47" si="9">R7/M7</f>
        <v>0.78139534883720929</v>
      </c>
      <c r="U7">
        <f t="shared" ref="U7:U47" si="10">R7/P7</f>
        <v>0.87298890776456484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</row>
    <row r="8" spans="1:24" x14ac:dyDescent="0.2">
      <c r="A8" s="25" t="s">
        <v>129</v>
      </c>
      <c r="B8" s="14">
        <v>1974</v>
      </c>
      <c r="C8" s="14">
        <v>17.061</v>
      </c>
      <c r="D8" s="14">
        <v>1974</v>
      </c>
      <c r="E8" s="1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40">
        <f t="shared" si="2"/>
        <v>2191.3584000000001</v>
      </c>
      <c r="T8">
        <f t="shared" si="9"/>
        <v>1.6800731261425959</v>
      </c>
      <c r="U8">
        <f t="shared" si="10"/>
        <v>0.91716566866267446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</row>
    <row r="9" spans="1:24" x14ac:dyDescent="0.2">
      <c r="A9" s="25" t="s">
        <v>130</v>
      </c>
      <c r="B9" s="14">
        <v>1975</v>
      </c>
      <c r="C9" s="14">
        <v>28.797999999999998</v>
      </c>
      <c r="D9" s="14">
        <v>1975</v>
      </c>
      <c r="E9" s="1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40">
        <f t="shared" si="2"/>
        <v>3445.5960000000005</v>
      </c>
      <c r="T9">
        <f t="shared" si="9"/>
        <v>1.8817567567567572</v>
      </c>
      <c r="U9">
        <f t="shared" si="10"/>
        <v>1.0787604906391222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</row>
    <row r="10" spans="1:24" x14ac:dyDescent="0.2">
      <c r="A10" s="25" t="s">
        <v>130</v>
      </c>
      <c r="B10" s="14">
        <v>1976</v>
      </c>
      <c r="C10" s="14">
        <v>25.440249999999999</v>
      </c>
      <c r="D10" s="14">
        <v>1976</v>
      </c>
      <c r="E10" s="1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40">
        <f t="shared" si="2"/>
        <v>3140.6759999999999</v>
      </c>
      <c r="T10">
        <f t="shared" si="9"/>
        <v>2.0091027308192451</v>
      </c>
      <c r="U10">
        <f t="shared" si="10"/>
        <v>1.1651583710407238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</row>
    <row r="11" spans="1:24" x14ac:dyDescent="0.2">
      <c r="A11" s="25" t="s">
        <v>131</v>
      </c>
      <c r="B11" s="14">
        <v>1977</v>
      </c>
      <c r="C11" s="14">
        <v>15.609</v>
      </c>
      <c r="D11" s="14">
        <v>1977</v>
      </c>
      <c r="E11" s="1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40">
        <f t="shared" si="2"/>
        <v>1981.9800000000002</v>
      </c>
      <c r="T11">
        <f t="shared" si="9"/>
        <v>1.6987522281639929</v>
      </c>
      <c r="U11">
        <f t="shared" si="10"/>
        <v>1.0031578947368422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</row>
    <row r="12" spans="1:24" x14ac:dyDescent="0.2">
      <c r="A12" s="25" t="s">
        <v>131</v>
      </c>
      <c r="B12" s="14">
        <v>1978</v>
      </c>
      <c r="C12" s="14">
        <v>20.721250000000001</v>
      </c>
      <c r="D12" s="14">
        <v>1978</v>
      </c>
      <c r="E12" s="1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40">
        <f t="shared" si="2"/>
        <v>2980.0848000000001</v>
      </c>
      <c r="T12">
        <f t="shared" si="9"/>
        <v>1.8613138686131383</v>
      </c>
      <c r="U12">
        <f t="shared" si="10"/>
        <v>0.97179878048780466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</row>
    <row r="13" spans="1:24" x14ac:dyDescent="0.2">
      <c r="A13" s="25" t="s">
        <v>125</v>
      </c>
      <c r="B13" s="14">
        <v>1979</v>
      </c>
      <c r="C13" s="14">
        <v>42.177500000000002</v>
      </c>
      <c r="D13" s="14">
        <v>1979</v>
      </c>
      <c r="E13" s="1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40">
        <f t="shared" si="2"/>
        <v>3002.4960000000005</v>
      </c>
      <c r="T13">
        <f t="shared" si="9"/>
        <v>1.050630391506304</v>
      </c>
      <c r="U13">
        <f t="shared" si="10"/>
        <v>1.0319363879293488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</row>
    <row r="14" spans="1:24" x14ac:dyDescent="0.2">
      <c r="A14" s="25" t="s">
        <v>125</v>
      </c>
      <c r="B14" s="14">
        <v>1980</v>
      </c>
      <c r="C14" s="14">
        <v>18.997499999999999</v>
      </c>
      <c r="D14" s="14">
        <v>1980</v>
      </c>
      <c r="E14" s="1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40">
        <f t="shared" si="2"/>
        <v>4079.8800000000006</v>
      </c>
      <c r="T14">
        <f t="shared" si="9"/>
        <v>2.6531126304426045</v>
      </c>
      <c r="U14">
        <f t="shared" si="10"/>
        <v>1.057263037139716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</row>
    <row r="15" spans="1:24" x14ac:dyDescent="0.2">
      <c r="A15" s="25" t="s">
        <v>125</v>
      </c>
      <c r="B15" s="14">
        <v>1981</v>
      </c>
      <c r="C15" s="14">
        <v>21.66</v>
      </c>
      <c r="D15" s="14">
        <v>1981</v>
      </c>
      <c r="E15" s="1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40">
        <f t="shared" si="2"/>
        <v>2606.1840000000002</v>
      </c>
      <c r="T15">
        <f t="shared" si="9"/>
        <v>1.9845209159524115</v>
      </c>
      <c r="U15">
        <f t="shared" si="10"/>
        <v>1.1110872367855607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</row>
    <row r="16" spans="1:24" x14ac:dyDescent="0.2">
      <c r="A16" s="25" t="s">
        <v>125</v>
      </c>
      <c r="B16" s="14">
        <v>1982</v>
      </c>
      <c r="C16" s="14">
        <v>19.7225</v>
      </c>
      <c r="D16" s="14">
        <v>1982</v>
      </c>
      <c r="E16" s="1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40">
        <f t="shared" si="2"/>
        <v>2423.0639999999999</v>
      </c>
      <c r="T16">
        <f t="shared" si="9"/>
        <v>1.0110010000909173</v>
      </c>
      <c r="U16">
        <f t="shared" si="10"/>
        <v>0.84937366330583564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</row>
    <row r="17" spans="1:24" x14ac:dyDescent="0.2">
      <c r="A17" s="25" t="s">
        <v>125</v>
      </c>
      <c r="B17" s="14">
        <v>1983</v>
      </c>
      <c r="C17" s="14">
        <v>38.325000000000003</v>
      </c>
      <c r="D17" s="14">
        <v>1983</v>
      </c>
      <c r="E17" s="1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40">
        <f t="shared" si="2"/>
        <v>3463.8240000000005</v>
      </c>
      <c r="T17">
        <f t="shared" si="9"/>
        <v>0.97093739863769046</v>
      </c>
      <c r="U17">
        <f t="shared" si="10"/>
        <v>0.73277845777233774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</row>
    <row r="18" spans="1:24" x14ac:dyDescent="0.2">
      <c r="A18" s="25" t="s">
        <v>125</v>
      </c>
      <c r="B18" s="14">
        <v>1984</v>
      </c>
      <c r="C18" s="14">
        <v>32.945</v>
      </c>
      <c r="D18" s="14">
        <v>1984</v>
      </c>
      <c r="E18" s="1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40">
        <f t="shared" si="2"/>
        <v>2998.2960000000003</v>
      </c>
      <c r="T18">
        <f t="shared" si="9"/>
        <v>1.2093511164393826</v>
      </c>
      <c r="U18">
        <f t="shared" si="10"/>
        <v>0.90435367288619939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</row>
    <row r="19" spans="1:24" x14ac:dyDescent="0.2">
      <c r="A19" s="25" t="s">
        <v>125</v>
      </c>
      <c r="B19" s="14">
        <v>1985</v>
      </c>
      <c r="C19" s="14">
        <v>22.807500000000001</v>
      </c>
      <c r="D19" s="14">
        <v>1985</v>
      </c>
      <c r="E19" s="1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40">
        <f t="shared" si="2"/>
        <v>2329.4880000000003</v>
      </c>
      <c r="T19">
        <f t="shared" si="9"/>
        <v>1.4801028529447777</v>
      </c>
      <c r="U19">
        <f t="shared" si="10"/>
        <v>0.87177268137891228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</row>
    <row r="20" spans="1:24" x14ac:dyDescent="0.2">
      <c r="A20" s="25" t="s">
        <v>125</v>
      </c>
      <c r="B20" s="14">
        <v>1986</v>
      </c>
      <c r="C20" s="14">
        <v>37.75</v>
      </c>
      <c r="D20" s="14">
        <v>1986</v>
      </c>
      <c r="E20" s="1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40">
        <f t="shared" si="2"/>
        <v>3091.8720000000003</v>
      </c>
      <c r="T20">
        <f t="shared" si="9"/>
        <v>1.1393549185909739</v>
      </c>
      <c r="U20">
        <f t="shared" si="10"/>
        <v>1.0346882554674761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</row>
    <row r="21" spans="1:24" x14ac:dyDescent="0.2">
      <c r="A21" s="25" t="s">
        <v>125</v>
      </c>
      <c r="B21" s="14">
        <v>1987</v>
      </c>
      <c r="C21" s="14">
        <v>30.885000000000002</v>
      </c>
      <c r="D21" s="14">
        <v>1987</v>
      </c>
      <c r="E21" s="1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40">
        <f t="shared" si="2"/>
        <v>2888.4240000000004</v>
      </c>
      <c r="T21">
        <f t="shared" si="9"/>
        <v>1.3610723948511929</v>
      </c>
      <c r="U21">
        <f t="shared" si="10"/>
        <v>0.97303792274778711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</row>
    <row r="22" spans="1:24" x14ac:dyDescent="0.2">
      <c r="A22" s="25" t="s">
        <v>125</v>
      </c>
      <c r="B22" s="14">
        <v>1988</v>
      </c>
      <c r="C22" s="14">
        <v>27.98</v>
      </c>
      <c r="D22" s="14">
        <v>1988</v>
      </c>
      <c r="E22" s="1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40">
        <f t="shared" si="2"/>
        <v>4372.5360000000001</v>
      </c>
      <c r="T22">
        <f t="shared" si="9"/>
        <v>2.3329947363560803</v>
      </c>
      <c r="U22">
        <f t="shared" si="10"/>
        <v>1.1024130558100973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</row>
    <row r="23" spans="1:24" x14ac:dyDescent="0.2">
      <c r="A23" s="25" t="s">
        <v>125</v>
      </c>
      <c r="B23" s="14">
        <v>1989</v>
      </c>
      <c r="C23" s="14">
        <v>17.335000000000001</v>
      </c>
      <c r="D23" s="14">
        <v>1989</v>
      </c>
      <c r="E23" s="1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40">
        <f t="shared" si="2"/>
        <v>2851.8</v>
      </c>
      <c r="T23">
        <f t="shared" si="9"/>
        <v>2.2289939192924266</v>
      </c>
      <c r="U23">
        <f t="shared" si="10"/>
        <v>1.019919059061591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</row>
    <row r="24" spans="1:24" x14ac:dyDescent="0.2">
      <c r="A24" s="25" t="s">
        <v>125</v>
      </c>
      <c r="B24" s="14">
        <v>1990</v>
      </c>
      <c r="C24" s="14">
        <v>27.377500000000001</v>
      </c>
      <c r="D24" s="14">
        <v>1990</v>
      </c>
      <c r="E24" s="1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40">
        <f t="shared" si="2"/>
        <v>3311.28</v>
      </c>
      <c r="T24">
        <f t="shared" si="9"/>
        <v>1.6591016548463358</v>
      </c>
      <c r="U24">
        <f t="shared" si="10"/>
        <v>0.89015728056823951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</row>
    <row r="25" spans="1:24" x14ac:dyDescent="0.2">
      <c r="A25" s="25" t="s">
        <v>125</v>
      </c>
      <c r="B25" s="14">
        <v>1991</v>
      </c>
      <c r="C25" s="14">
        <v>23.412500000000001</v>
      </c>
      <c r="D25" s="14">
        <v>1991</v>
      </c>
      <c r="E25" s="1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40">
        <f t="shared" si="2"/>
        <v>1981.7280000000001</v>
      </c>
      <c r="T25">
        <f t="shared" si="9"/>
        <v>1.3016994041050538</v>
      </c>
      <c r="U25">
        <f t="shared" si="10"/>
        <v>1.0175983436853002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</row>
    <row r="26" spans="1:24" x14ac:dyDescent="0.2">
      <c r="A26" s="25" t="s">
        <v>125</v>
      </c>
      <c r="B26" s="14">
        <v>1992</v>
      </c>
      <c r="C26" s="14">
        <v>20.161625000000001</v>
      </c>
      <c r="D26" s="14">
        <v>1992</v>
      </c>
      <c r="E26" s="1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40">
        <f t="shared" si="2"/>
        <v>2800.7918400000003</v>
      </c>
      <c r="T26">
        <f t="shared" si="9"/>
        <v>2.1658775786269877</v>
      </c>
      <c r="U26">
        <f t="shared" si="10"/>
        <v>1.0132099351368455</v>
      </c>
      <c r="V26">
        <f t="shared" si="11"/>
        <v>2.1658775786269877</v>
      </c>
      <c r="W26">
        <f t="shared" si="12"/>
        <v>1.0132099351368455</v>
      </c>
      <c r="X26">
        <f t="shared" si="13"/>
        <v>2.8007918400000005</v>
      </c>
    </row>
    <row r="27" spans="1:24" x14ac:dyDescent="0.2">
      <c r="A27" s="25" t="s">
        <v>126</v>
      </c>
      <c r="B27" s="14">
        <v>1993</v>
      </c>
      <c r="C27" s="14">
        <v>19.3721</v>
      </c>
      <c r="D27" s="14">
        <v>1993</v>
      </c>
      <c r="E27" s="1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40">
        <f t="shared" si="2"/>
        <v>2924.9959200000003</v>
      </c>
      <c r="T27">
        <f t="shared" si="9"/>
        <v>2.1174603174603175</v>
      </c>
      <c r="U27">
        <f t="shared" si="10"/>
        <v>0.98032171143953628</v>
      </c>
      <c r="V27">
        <f t="shared" si="11"/>
        <v>2.1174603174603175</v>
      </c>
      <c r="W27">
        <f t="shared" si="12"/>
        <v>0.98032171143953628</v>
      </c>
      <c r="X27">
        <f t="shared" si="13"/>
        <v>2.9249959200000002</v>
      </c>
    </row>
    <row r="28" spans="1:24" x14ac:dyDescent="0.2">
      <c r="A28" s="25" t="s">
        <v>126</v>
      </c>
      <c r="B28" s="14">
        <v>1994</v>
      </c>
      <c r="C28" s="14">
        <v>10.862774999999999</v>
      </c>
      <c r="D28" s="14">
        <v>1994</v>
      </c>
      <c r="E28" s="1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40">
        <f t="shared" si="2"/>
        <v>3045.1344000000008</v>
      </c>
      <c r="T28">
        <f t="shared" si="9"/>
        <v>4.0850831742568863</v>
      </c>
      <c r="U28">
        <f t="shared" si="10"/>
        <v>1.3730522456461962</v>
      </c>
      <c r="V28">
        <f t="shared" si="11"/>
        <v>4.0850831742568863</v>
      </c>
      <c r="W28">
        <f t="shared" si="12"/>
        <v>1.3730522456461962</v>
      </c>
      <c r="X28">
        <f t="shared" si="13"/>
        <v>3.0451344000000007</v>
      </c>
    </row>
    <row r="29" spans="1:24" x14ac:dyDescent="0.2">
      <c r="A29" s="25" t="s">
        <v>127</v>
      </c>
      <c r="B29" s="14">
        <v>1995</v>
      </c>
      <c r="C29" s="14">
        <v>28.067793900000002</v>
      </c>
      <c r="D29" s="14">
        <v>1995</v>
      </c>
      <c r="E29" s="1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40">
        <f t="shared" si="2"/>
        <v>3088.2654969600003</v>
      </c>
      <c r="T29">
        <f t="shared" si="9"/>
        <v>1.5638683319486868</v>
      </c>
      <c r="U29">
        <f t="shared" si="10"/>
        <v>1.1112396462663159</v>
      </c>
      <c r="V29">
        <f t="shared" si="11"/>
        <v>1.5638683319486868</v>
      </c>
      <c r="W29">
        <f t="shared" si="12"/>
        <v>1.1112396462663159</v>
      </c>
      <c r="X29">
        <f t="shared" si="13"/>
        <v>3.0882654969600001</v>
      </c>
    </row>
    <row r="30" spans="1:24" x14ac:dyDescent="0.2">
      <c r="A30" s="25" t="s">
        <v>127</v>
      </c>
      <c r="B30" s="14">
        <v>1996</v>
      </c>
      <c r="C30" s="14">
        <v>17.714815000000002</v>
      </c>
      <c r="D30" s="14">
        <v>1996</v>
      </c>
      <c r="E30" s="1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40">
        <f t="shared" si="2"/>
        <v>2604.8674176000004</v>
      </c>
      <c r="T30">
        <f t="shared" si="9"/>
        <v>2.1518626174100377</v>
      </c>
      <c r="U30">
        <f t="shared" si="10"/>
        <v>1.4597604495143439</v>
      </c>
      <c r="V30">
        <f t="shared" si="11"/>
        <v>2.1518626174100377</v>
      </c>
      <c r="W30">
        <f t="shared" si="12"/>
        <v>1.4597604495143439</v>
      </c>
      <c r="X30">
        <f t="shared" si="13"/>
        <v>2.6048674176000004</v>
      </c>
    </row>
    <row r="31" spans="1:24" x14ac:dyDescent="0.2">
      <c r="A31" s="25" t="s">
        <v>127</v>
      </c>
      <c r="B31" s="14">
        <v>1997</v>
      </c>
      <c r="C31" s="14">
        <v>21.2334341</v>
      </c>
      <c r="D31" s="14">
        <v>1997</v>
      </c>
      <c r="E31" s="1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40">
        <f t="shared" si="2"/>
        <v>3572.8653945600008</v>
      </c>
      <c r="T31">
        <f t="shared" si="9"/>
        <v>2.8269042996555025</v>
      </c>
      <c r="U31">
        <f t="shared" si="10"/>
        <v>1.4068868934817202</v>
      </c>
      <c r="V31">
        <f t="shared" si="11"/>
        <v>2.8269042996555025</v>
      </c>
      <c r="W31">
        <f t="shared" si="12"/>
        <v>1.4068868934817202</v>
      </c>
      <c r="X31">
        <f t="shared" si="13"/>
        <v>3.5728653945600009</v>
      </c>
    </row>
    <row r="32" spans="1:24" x14ac:dyDescent="0.2">
      <c r="A32" s="25" t="s">
        <v>127</v>
      </c>
      <c r="B32" s="14">
        <v>1998</v>
      </c>
      <c r="C32" s="14">
        <v>23.219042300000002</v>
      </c>
      <c r="D32" s="14">
        <v>1998</v>
      </c>
      <c r="E32" s="1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40">
        <f t="shared" si="2"/>
        <v>3780.1235875200005</v>
      </c>
      <c r="T32">
        <f t="shared" si="9"/>
        <v>1.9762607549951794</v>
      </c>
      <c r="U32">
        <f t="shared" si="10"/>
        <v>1.0767886004736271</v>
      </c>
      <c r="V32">
        <f t="shared" si="11"/>
        <v>1.9762607549951794</v>
      </c>
      <c r="W32">
        <f t="shared" si="12"/>
        <v>1.0767886004736271</v>
      </c>
      <c r="X32">
        <f t="shared" si="13"/>
        <v>3.7801235875200003</v>
      </c>
    </row>
    <row r="33" spans="1:24" x14ac:dyDescent="0.2">
      <c r="A33" s="25" t="s">
        <v>127</v>
      </c>
      <c r="B33" s="14">
        <v>1999</v>
      </c>
      <c r="C33" s="14">
        <v>14.5428867</v>
      </c>
      <c r="D33" s="14">
        <v>1999</v>
      </c>
      <c r="E33" s="1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40">
        <f t="shared" si="2"/>
        <v>3630.6120614400006</v>
      </c>
      <c r="T33">
        <f t="shared" si="9"/>
        <v>2.8161939738653992</v>
      </c>
      <c r="U33">
        <f t="shared" si="10"/>
        <v>1.4569381189681956</v>
      </c>
      <c r="V33">
        <f t="shared" si="11"/>
        <v>2.8161939738653992</v>
      </c>
      <c r="W33">
        <f t="shared" si="12"/>
        <v>1.4569381189681956</v>
      </c>
      <c r="X33">
        <f t="shared" si="13"/>
        <v>3.6306120614400008</v>
      </c>
    </row>
    <row r="34" spans="1:24" x14ac:dyDescent="0.2">
      <c r="A34" s="25" t="s">
        <v>128</v>
      </c>
      <c r="B34" s="14">
        <v>2000</v>
      </c>
      <c r="C34" s="14">
        <v>20.4757085</v>
      </c>
      <c r="D34" s="14">
        <v>2000</v>
      </c>
      <c r="E34" s="1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40">
        <f t="shared" si="2"/>
        <v>3217.5555014400002</v>
      </c>
      <c r="T34">
        <f t="shared" si="9"/>
        <v>1.6275229389330952</v>
      </c>
      <c r="U34">
        <f t="shared" si="10"/>
        <v>0.94764957332287747</v>
      </c>
      <c r="V34">
        <f t="shared" si="11"/>
        <v>1.6275229389330952</v>
      </c>
      <c r="W34">
        <f t="shared" si="12"/>
        <v>0.94764957332287747</v>
      </c>
      <c r="X34">
        <f t="shared" si="13"/>
        <v>3.2175555014400001</v>
      </c>
    </row>
    <row r="35" spans="1:24" x14ac:dyDescent="0.2">
      <c r="A35" s="25" t="s">
        <v>128</v>
      </c>
      <c r="B35" s="14">
        <v>2001</v>
      </c>
      <c r="C35" s="14">
        <v>18.664729600000001</v>
      </c>
      <c r="D35" s="14">
        <v>2001</v>
      </c>
      <c r="E35" s="1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40">
        <f t="shared" si="2"/>
        <v>1877.3388950400001</v>
      </c>
      <c r="T35">
        <f t="shared" si="9"/>
        <v>0.76899288473525151</v>
      </c>
      <c r="U35">
        <f t="shared" si="10"/>
        <v>0.75758567418894096</v>
      </c>
      <c r="V35">
        <f t="shared" si="11"/>
        <v>0.76899288473525151</v>
      </c>
      <c r="W35">
        <f t="shared" si="12"/>
        <v>0.75758567418894096</v>
      </c>
      <c r="X35">
        <f t="shared" si="13"/>
        <v>1.8773388950400001</v>
      </c>
    </row>
    <row r="36" spans="1:24" x14ac:dyDescent="0.2">
      <c r="A36" s="25" t="s">
        <v>128</v>
      </c>
      <c r="B36" s="14">
        <v>2002</v>
      </c>
      <c r="C36" s="14">
        <v>32.217762499999999</v>
      </c>
      <c r="D36" s="14">
        <v>2002</v>
      </c>
      <c r="E36" s="1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40">
        <f t="shared" si="2"/>
        <v>3231.85451904</v>
      </c>
      <c r="T36">
        <f t="shared" si="9"/>
        <v>1.2065161863742739</v>
      </c>
      <c r="U36">
        <f t="shared" si="10"/>
        <v>0.98451182215333866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</row>
    <row r="37" spans="1:24" x14ac:dyDescent="0.2">
      <c r="A37" s="25" t="s">
        <v>128</v>
      </c>
      <c r="B37" s="14">
        <v>2003</v>
      </c>
      <c r="C37" s="14">
        <v>30.365282000000001</v>
      </c>
      <c r="D37" s="14">
        <v>2003</v>
      </c>
      <c r="E37" s="1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40">
        <f t="shared" si="2"/>
        <v>5996.1402412799998</v>
      </c>
      <c r="T37">
        <f t="shared" si="9"/>
        <v>2.2286212899293791</v>
      </c>
      <c r="U37">
        <f t="shared" si="10"/>
        <v>1.1662100452702302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</row>
    <row r="38" spans="1:24" x14ac:dyDescent="0.2">
      <c r="A38" s="25" t="s">
        <v>128</v>
      </c>
      <c r="B38" s="14">
        <v>2004</v>
      </c>
      <c r="C38" s="14">
        <v>25.4</v>
      </c>
      <c r="D38" s="14">
        <v>2004</v>
      </c>
      <c r="E38" s="1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40">
        <f t="shared" si="2"/>
        <v>4079.0400000000004</v>
      </c>
      <c r="T38">
        <f t="shared" si="9"/>
        <v>3.0349999999999997</v>
      </c>
      <c r="U38">
        <f t="shared" si="10"/>
        <v>1.1303538175046555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</row>
    <row r="39" spans="1:24" x14ac:dyDescent="0.2">
      <c r="A39" s="25" t="s">
        <v>27</v>
      </c>
      <c r="B39" s="14">
        <v>2005</v>
      </c>
      <c r="C39" s="14">
        <v>23.1956226</v>
      </c>
      <c r="D39" s="14">
        <v>2005</v>
      </c>
      <c r="E39" s="1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40">
        <f t="shared" si="2"/>
        <v>2874.7855113600003</v>
      </c>
      <c r="T39">
        <f t="shared" si="9"/>
        <v>1.7886837293071496</v>
      </c>
      <c r="U39">
        <f t="shared" si="10"/>
        <v>1.1222805581984681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</row>
    <row r="40" spans="1:24" x14ac:dyDescent="0.2">
      <c r="A40" s="25" t="s">
        <v>27</v>
      </c>
      <c r="B40" s="14">
        <v>2006</v>
      </c>
      <c r="C40" s="14">
        <v>41.5</v>
      </c>
      <c r="D40" s="14">
        <v>2006</v>
      </c>
      <c r="E40" s="1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40">
        <f t="shared" si="2"/>
        <v>2735.0400000000004</v>
      </c>
      <c r="T40">
        <f t="shared" si="9"/>
        <v>1.183139534883721</v>
      </c>
      <c r="U40">
        <f t="shared" si="10"/>
        <v>1.2041420118343196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</row>
    <row r="41" spans="1:24" x14ac:dyDescent="0.2">
      <c r="A41" s="25" t="s">
        <v>27</v>
      </c>
      <c r="B41" s="14">
        <v>2007</v>
      </c>
      <c r="C41" s="14">
        <v>36.6</v>
      </c>
      <c r="D41" s="14">
        <v>2007</v>
      </c>
      <c r="E41" s="1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40">
        <f t="shared" si="2"/>
        <v>3474.2400000000002</v>
      </c>
      <c r="T41">
        <f t="shared" si="9"/>
        <v>1.2997416020671835</v>
      </c>
      <c r="U41">
        <f t="shared" si="10"/>
        <v>1.0817204301075269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</row>
    <row r="42" spans="1:24" x14ac:dyDescent="0.2">
      <c r="A42" s="25" t="s">
        <v>27</v>
      </c>
      <c r="B42" s="14">
        <v>2008</v>
      </c>
      <c r="C42" s="14">
        <v>38.47</v>
      </c>
      <c r="D42" s="14">
        <v>2008</v>
      </c>
      <c r="E42" s="1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40">
        <f t="shared" si="2"/>
        <v>5935.1040000000003</v>
      </c>
      <c r="T42">
        <f t="shared" si="9"/>
        <v>2.0889309366130555</v>
      </c>
      <c r="U42">
        <f t="shared" si="10"/>
        <v>1.0799706529713866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</row>
    <row r="43" spans="1:24" x14ac:dyDescent="0.2">
      <c r="A43" s="25" t="s">
        <v>134</v>
      </c>
      <c r="B43" s="14">
        <v>2009</v>
      </c>
      <c r="C43" s="14">
        <v>23.475000000000001</v>
      </c>
      <c r="D43" s="14">
        <v>2009</v>
      </c>
      <c r="E43" s="1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40">
        <f t="shared" si="2"/>
        <v>4907.9520000000002</v>
      </c>
      <c r="T43">
        <f t="shared" si="9"/>
        <v>3.1562229904926529</v>
      </c>
      <c r="U43">
        <f t="shared" si="10"/>
        <v>1.6785796368650885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</row>
    <row r="44" spans="1:24" x14ac:dyDescent="0.2">
      <c r="A44" s="14" t="s">
        <v>149</v>
      </c>
      <c r="B44" s="14">
        <v>2010</v>
      </c>
      <c r="C44" s="14">
        <v>13.69</v>
      </c>
      <c r="D44" s="14">
        <v>2010</v>
      </c>
      <c r="E44" s="14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40">
        <f t="shared" si="2"/>
        <v>2104.7040000000002</v>
      </c>
      <c r="T44">
        <f t="shared" si="9"/>
        <v>2.4055299539170512</v>
      </c>
      <c r="U44">
        <f t="shared" si="10"/>
        <v>1.3384615384615384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</row>
    <row r="45" spans="1:24" x14ac:dyDescent="0.2">
      <c r="A45" s="14" t="s">
        <v>149</v>
      </c>
      <c r="B45" s="14">
        <v>2011</v>
      </c>
      <c r="C45" s="14">
        <v>29.27</v>
      </c>
      <c r="D45" s="14">
        <v>2011</v>
      </c>
      <c r="E45" s="14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40">
        <f t="shared" si="2"/>
        <v>3003.1679999999997</v>
      </c>
      <c r="T45">
        <f t="shared" si="9"/>
        <v>1.6245001817520897</v>
      </c>
      <c r="U45">
        <f t="shared" si="10"/>
        <v>1.2674418604651161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</row>
    <row r="46" spans="1:24" x14ac:dyDescent="0.2">
      <c r="A46" s="14" t="s">
        <v>189</v>
      </c>
      <c r="B46" s="14">
        <v>2012</v>
      </c>
      <c r="C46" s="14">
        <v>25.81</v>
      </c>
      <c r="D46" s="14">
        <v>2012</v>
      </c>
      <c r="E46" s="1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40">
        <f t="shared" si="2"/>
        <v>4113.9840000000004</v>
      </c>
      <c r="T46">
        <f t="shared" si="9"/>
        <v>2.2615441448097524</v>
      </c>
      <c r="U46">
        <f t="shared" si="10"/>
        <v>1.1054532322137955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</row>
    <row r="47" spans="1:24" x14ac:dyDescent="0.2">
      <c r="A47" s="14" t="s">
        <v>189</v>
      </c>
      <c r="B47" s="14">
        <v>2013</v>
      </c>
      <c r="C47" s="14">
        <v>24.14</v>
      </c>
      <c r="D47" s="14">
        <v>2013</v>
      </c>
      <c r="E47" s="1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40">
        <f t="shared" si="2"/>
        <v>2691.36</v>
      </c>
      <c r="T47">
        <f t="shared" si="9"/>
        <v>1.7331594958713603</v>
      </c>
      <c r="U47">
        <f t="shared" si="10"/>
        <v>0.99575530586766559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</row>
    <row r="48" spans="1:24" x14ac:dyDescent="0.2">
      <c r="A48" s="14" t="s">
        <v>205</v>
      </c>
      <c r="B48" s="14">
        <v>2014</v>
      </c>
      <c r="C48" s="14">
        <v>30.65</v>
      </c>
      <c r="D48" s="14">
        <v>2014</v>
      </c>
      <c r="E48" s="1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40">
        <f t="shared" si="2"/>
        <v>2104.7040000000002</v>
      </c>
      <c r="T48">
        <f>R48/M48</f>
        <v>0.94763343403826783</v>
      </c>
      <c r="U48">
        <f>R48/P48</f>
        <v>1.0908037094281298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</row>
    <row r="49" spans="1:24" x14ac:dyDescent="0.2">
      <c r="A49" s="14" t="s">
        <v>220</v>
      </c>
      <c r="B49" s="14">
        <v>2015</v>
      </c>
      <c r="C49" s="14">
        <v>21.39</v>
      </c>
      <c r="D49" s="14">
        <v>2015</v>
      </c>
      <c r="E49" s="1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40">
        <f t="shared" si="2"/>
        <v>2905.7280000000005</v>
      </c>
      <c r="T49">
        <f>R49/M49</f>
        <v>1.4061732725359521</v>
      </c>
      <c r="U49">
        <f>R49/P49</f>
        <v>1.0245336059289547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SBNRC_validation</vt:lpstr>
      <vt:lpstr>Trt_Means+NUE</vt:lpstr>
      <vt:lpstr>Check_Plots_YIELD</vt:lpstr>
      <vt:lpstr>502_Yld_Goal</vt:lpstr>
      <vt:lpstr>co502_2015</vt:lpstr>
      <vt:lpstr>Class_2015</vt:lpstr>
      <vt:lpstr>C0502_NDVI</vt:lpstr>
      <vt:lpstr>Treatment Means</vt:lpstr>
      <vt:lpstr>YPO-RI</vt:lpstr>
      <vt:lpstr>2009 Comprehensive</vt:lpstr>
      <vt:lpstr>Distribution</vt:lpstr>
      <vt:lpstr>Management</vt:lpstr>
      <vt:lpstr>P Response</vt:lpstr>
      <vt:lpstr>Rep 3 vs Rep 4</vt:lpstr>
      <vt:lpstr>Rep_Time</vt:lpstr>
      <vt:lpstr>co502_2015!Print_Titles</vt:lpstr>
    </vt:vector>
  </TitlesOfParts>
  <Company>O.S.U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 raun</cp:lastModifiedBy>
  <cp:lastPrinted>2016-04-18T22:15:11Z</cp:lastPrinted>
  <dcterms:created xsi:type="dcterms:W3CDTF">1997-09-03T18:56:53Z</dcterms:created>
  <dcterms:modified xsi:type="dcterms:W3CDTF">2016-05-18T21:28:53Z</dcterms:modified>
</cp:coreProperties>
</file>