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\Research_Methods\"/>
    </mc:Choice>
  </mc:AlternateContent>
  <bookViews>
    <workbookView xWindow="0" yWindow="0" windowWidth="34890" windowHeight="10920"/>
  </bookViews>
  <sheets>
    <sheet name="Calorie Count" sheetId="1" r:id="rId1"/>
    <sheet name="Food Diary" sheetId="2" r:id="rId2"/>
    <sheet name="Completed Diari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D104" i="2" l="1"/>
  <c r="D96" i="2"/>
  <c r="D93" i="2"/>
  <c r="D80" i="2"/>
  <c r="D62" i="2"/>
  <c r="D61" i="2"/>
  <c r="D56" i="2"/>
  <c r="D54" i="2"/>
  <c r="D47" i="2"/>
  <c r="D39" i="2"/>
  <c r="D37" i="2"/>
  <c r="D35" i="2"/>
  <c r="D27" i="2"/>
  <c r="D23" i="2"/>
  <c r="D8" i="2"/>
  <c r="D5" i="2"/>
  <c r="D3" i="2"/>
  <c r="D144" i="2" s="1"/>
  <c r="H19" i="1"/>
  <c r="G19" i="1"/>
  <c r="B19" i="1" s="1"/>
  <c r="F19" i="1"/>
  <c r="B18" i="1"/>
  <c r="H18" i="1"/>
  <c r="H17" i="1"/>
  <c r="G17" i="1"/>
  <c r="B17" i="1" s="1"/>
  <c r="B16" i="1" l="1"/>
  <c r="B15" i="1"/>
  <c r="H14" i="1"/>
  <c r="G14" i="1"/>
  <c r="F14" i="1"/>
  <c r="B14" i="1" s="1"/>
  <c r="H10" i="1"/>
  <c r="G10" i="1"/>
  <c r="I13" i="1"/>
  <c r="H13" i="1"/>
  <c r="G13" i="1"/>
  <c r="F13" i="1"/>
  <c r="B13" i="1" s="1"/>
  <c r="G12" i="1" l="1"/>
  <c r="F12" i="1"/>
  <c r="B12" i="1" s="1"/>
  <c r="B11" i="1"/>
  <c r="B10" i="1"/>
  <c r="H9" i="1" l="1"/>
  <c r="F9" i="1"/>
  <c r="B9" i="1" s="1"/>
  <c r="B23" i="1" l="1"/>
  <c r="B22" i="1"/>
  <c r="F8" i="1"/>
  <c r="G8" i="1"/>
  <c r="H8" i="1"/>
  <c r="I8" i="1"/>
  <c r="I7" i="1" l="1"/>
  <c r="I20" i="1" s="1"/>
  <c r="H7" i="1"/>
  <c r="H20" i="1" s="1"/>
  <c r="G7" i="1"/>
  <c r="G20" i="1" s="1"/>
  <c r="F7" i="1"/>
  <c r="F20" i="1" s="1"/>
  <c r="B20" i="1" l="1"/>
</calcChain>
</file>

<file path=xl/sharedStrings.xml><?xml version="1.0" encoding="utf-8"?>
<sst xmlns="http://schemas.openxmlformats.org/spreadsheetml/2006/main" count="185" uniqueCount="153">
  <si>
    <t xml:space="preserve">Class Calorie Intake </t>
  </si>
  <si>
    <t>SOIL 5112</t>
  </si>
  <si>
    <t>Student</t>
  </si>
  <si>
    <t>Calories</t>
  </si>
  <si>
    <t>Mean:</t>
  </si>
  <si>
    <t>SD:</t>
  </si>
  <si>
    <t>Apple</t>
  </si>
  <si>
    <t>Banana</t>
  </si>
  <si>
    <t>Grape</t>
  </si>
  <si>
    <t>Orange</t>
  </si>
  <si>
    <t>Strawberry</t>
  </si>
  <si>
    <t>Carrots</t>
  </si>
  <si>
    <t>Cucumber</t>
  </si>
  <si>
    <t>Eggplant</t>
  </si>
  <si>
    <t>Lettuce</t>
  </si>
  <si>
    <t>Tomato</t>
  </si>
  <si>
    <t>Chicken</t>
  </si>
  <si>
    <t>Egg</t>
  </si>
  <si>
    <t>Fish</t>
  </si>
  <si>
    <t>Bread</t>
  </si>
  <si>
    <t>Butter</t>
  </si>
  <si>
    <t>Chocolate</t>
  </si>
  <si>
    <t>Rice</t>
  </si>
  <si>
    <t>Sandwich</t>
  </si>
  <si>
    <t>Milk</t>
  </si>
  <si>
    <t xml:space="preserve">Orange Juice </t>
  </si>
  <si>
    <t>Yogurt</t>
  </si>
  <si>
    <t>Beef</t>
  </si>
  <si>
    <t>Food:</t>
  </si>
  <si>
    <t>Calories:</t>
  </si>
  <si>
    <t>Class amnt consumed:</t>
  </si>
  <si>
    <t>FRUIT:</t>
  </si>
  <si>
    <t>VEGETABLES:</t>
  </si>
  <si>
    <t>CARBS:</t>
  </si>
  <si>
    <t>CONDIMENTS:</t>
  </si>
  <si>
    <t>MEATS:</t>
  </si>
  <si>
    <t>DAIRY:</t>
  </si>
  <si>
    <t>RANDOMS:</t>
  </si>
  <si>
    <t xml:space="preserve">SWEETS: </t>
  </si>
  <si>
    <t>Wheat bread</t>
  </si>
  <si>
    <t>Total Food Cals:</t>
  </si>
  <si>
    <t>Breakfast Total Calorie</t>
  </si>
  <si>
    <t>Lunch Total Calorie</t>
  </si>
  <si>
    <t>Dinner Total Calorie</t>
  </si>
  <si>
    <t>Student Submission</t>
  </si>
  <si>
    <t>Saif</t>
  </si>
  <si>
    <t xml:space="preserve">Jennifer </t>
  </si>
  <si>
    <t>Coffee w/sugar &amp; cream</t>
  </si>
  <si>
    <t>Blueberry muffin</t>
  </si>
  <si>
    <t>Salad w/ranch dressing</t>
  </si>
  <si>
    <t>Dark chocolate bar</t>
  </si>
  <si>
    <t>Turkey sandwich</t>
  </si>
  <si>
    <t>Potato chips</t>
  </si>
  <si>
    <t>Strawberries (raw)</t>
  </si>
  <si>
    <t>Homemade granola</t>
  </si>
  <si>
    <t>Honey</t>
  </si>
  <si>
    <t>Greek yogurt (plain/fat free)</t>
  </si>
  <si>
    <t>Snack Total Calorie</t>
  </si>
  <si>
    <t>Dylon</t>
  </si>
  <si>
    <t>Poptart</t>
  </si>
  <si>
    <t>Club Cracker Chicken</t>
  </si>
  <si>
    <t>Cheese broccoli (boiled)</t>
  </si>
  <si>
    <t>Drinks</t>
  </si>
  <si>
    <t>Emergen-C</t>
  </si>
  <si>
    <t>Granola bar</t>
  </si>
  <si>
    <t>Dennis</t>
  </si>
  <si>
    <t>Eggs</t>
  </si>
  <si>
    <t>Sausage links</t>
  </si>
  <si>
    <t>Subway sandwich</t>
  </si>
  <si>
    <t>Pork Chop</t>
  </si>
  <si>
    <t>Green Beans</t>
  </si>
  <si>
    <t>Baked Potato</t>
  </si>
  <si>
    <t>Sour Cream</t>
  </si>
  <si>
    <t>Bacon Bits</t>
  </si>
  <si>
    <t>Alimamy</t>
  </si>
  <si>
    <t xml:space="preserve">Fikayo </t>
  </si>
  <si>
    <t>Gwen</t>
  </si>
  <si>
    <t>Brooks</t>
  </si>
  <si>
    <t>Eva</t>
  </si>
  <si>
    <t>Crystal</t>
  </si>
  <si>
    <t>Kail</t>
  </si>
  <si>
    <t>POULTRY</t>
  </si>
  <si>
    <t>Egg wites/ 1 Whole Egg</t>
  </si>
  <si>
    <t>Cream of Wheat</t>
  </si>
  <si>
    <t>Cheese</t>
  </si>
  <si>
    <t>Avacado</t>
  </si>
  <si>
    <t>Chicken breast</t>
  </si>
  <si>
    <t>Carrots &amp; Broccoli mix</t>
  </si>
  <si>
    <t>Ground Beef</t>
  </si>
  <si>
    <t>Almonds</t>
  </si>
  <si>
    <t>Halo oranges</t>
  </si>
  <si>
    <t>Brussel Sprouts</t>
  </si>
  <si>
    <t>Buscuit</t>
  </si>
  <si>
    <t>Black Tea</t>
  </si>
  <si>
    <t>DRINKS:</t>
  </si>
  <si>
    <t>Turkey</t>
  </si>
  <si>
    <t>Lemon/Jinja Tea</t>
  </si>
  <si>
    <t>Greek  Yogurt</t>
  </si>
  <si>
    <t xml:space="preserve">Blackberries </t>
  </si>
  <si>
    <t>Oats</t>
  </si>
  <si>
    <t>Flax Seeds</t>
  </si>
  <si>
    <t>Toast</t>
  </si>
  <si>
    <t xml:space="preserve">Turkey Sandwich </t>
  </si>
  <si>
    <t xml:space="preserve">Crackers </t>
  </si>
  <si>
    <t>Chicken Noodle Soup</t>
  </si>
  <si>
    <t>Pretzels</t>
  </si>
  <si>
    <t xml:space="preserve">Hummus </t>
  </si>
  <si>
    <t>Cookie</t>
  </si>
  <si>
    <t>Coffee</t>
  </si>
  <si>
    <t>Jennifer</t>
  </si>
  <si>
    <t>Semovita</t>
  </si>
  <si>
    <t>Carrot</t>
  </si>
  <si>
    <t>Fikayo</t>
  </si>
  <si>
    <t xml:space="preserve">Gwen </t>
  </si>
  <si>
    <t>Grapes</t>
  </si>
  <si>
    <t>Green Tea</t>
  </si>
  <si>
    <t>Mayonnaise</t>
  </si>
  <si>
    <t>Groundnut Soup</t>
  </si>
  <si>
    <t>Peanut Butter</t>
  </si>
  <si>
    <t>Tilapia</t>
  </si>
  <si>
    <t>Broccoli &amp; Cauliflower Mix</t>
  </si>
  <si>
    <t>Straberries</t>
  </si>
  <si>
    <t>Protein Bar</t>
  </si>
  <si>
    <t>Protein Shake</t>
  </si>
  <si>
    <t>Muscle Milk</t>
  </si>
  <si>
    <t>Small Apple</t>
  </si>
  <si>
    <t>Brent</t>
  </si>
  <si>
    <t>Casey</t>
  </si>
  <si>
    <t>Blake</t>
  </si>
  <si>
    <t>Lalo</t>
  </si>
  <si>
    <t>Jansen</t>
  </si>
  <si>
    <t>Robert</t>
  </si>
  <si>
    <t>Kaden</t>
  </si>
  <si>
    <t>Rice, Chicken, Peppers &amp; Onions Mix</t>
  </si>
  <si>
    <t>Sweet Tea</t>
  </si>
  <si>
    <t>Grande Big Mac</t>
  </si>
  <si>
    <t>Medium French Fry</t>
  </si>
  <si>
    <t>Cake ballls</t>
  </si>
  <si>
    <t>Great Value Rice Chex w/ 2% milk</t>
  </si>
  <si>
    <t>2 ham &amp; cheese Hot Pockets</t>
  </si>
  <si>
    <t>String Cheese</t>
  </si>
  <si>
    <t>Pickle</t>
  </si>
  <si>
    <t>Spagetti w/meat sauce</t>
  </si>
  <si>
    <t>1 Keystone light</t>
  </si>
  <si>
    <t>2 eggs over easy</t>
  </si>
  <si>
    <t>2 pieces of wheat toast w/ grape jelly</t>
  </si>
  <si>
    <t>Turkey and a cheese sandwich w/ lite mayo on wheat bread</t>
  </si>
  <si>
    <t>Ruffles chips</t>
  </si>
  <si>
    <t>Large serving of chicken and rice</t>
  </si>
  <si>
    <t>TOTAL:</t>
  </si>
  <si>
    <t xml:space="preserve">Robert 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</si>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</sst>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0" xfId="0" applyFont="1"/>
    <xf numFmtId="0" fontId="0" fillId="0" borderId="0" xfId="0"/>
    <xf numFmtId="0" fontId="0" fillId="2" borderId="0" xfId="0" applyFill="1"/>
    <xf numFmtId="0" fontId="0" fillId="0" borderId="0" xfId="0" applyFill="1" applyBorder="1"/>
    <xf numFmtId="0" fontId="0" fillId="0" borderId="0" xfId="0" applyFill="1"/>
    <xf numFmtId="0" fontId="0" fillId="2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0" fontId="7" fillId="0" borderId="0" xfId="0" applyFont="1"/>
    <xf numFmtId="2" fontId="0" fillId="0" borderId="0" xfId="0" applyNumberFormat="1"/>
    <xf numFmtId="0" fontId="0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26" sqref="B26"/>
    </sheetView>
  </sheetViews>
  <sheetFormatPr defaultRowHeight="15" x14ac:dyDescent="0.25"/>
  <cols>
    <col min="1" max="1" width="11.28515625" customWidth="1"/>
  </cols>
  <sheetData>
    <row r="1" spans="1:9" ht="23.25" x14ac:dyDescent="0.35">
      <c r="A1" s="1" t="s">
        <v>0</v>
      </c>
      <c r="B1" s="2"/>
      <c r="C1" s="2"/>
    </row>
    <row r="2" spans="1:9" ht="15.75" x14ac:dyDescent="0.25">
      <c r="A2" s="3" t="s">
        <v>1</v>
      </c>
    </row>
    <row r="3" spans="1:9" ht="15.75" x14ac:dyDescent="0.25">
      <c r="A3" s="4">
        <v>42761</v>
      </c>
    </row>
    <row r="5" spans="1:9" ht="45" x14ac:dyDescent="0.25">
      <c r="A5" s="7" t="s">
        <v>2</v>
      </c>
      <c r="B5" s="7" t="s">
        <v>3</v>
      </c>
      <c r="F5" s="14" t="s">
        <v>41</v>
      </c>
      <c r="G5" s="14" t="s">
        <v>42</v>
      </c>
      <c r="H5" s="14" t="s">
        <v>43</v>
      </c>
      <c r="I5" s="14" t="s">
        <v>57</v>
      </c>
    </row>
    <row r="6" spans="1:9" x14ac:dyDescent="0.25">
      <c r="A6" s="6">
        <v>1</v>
      </c>
      <c r="B6">
        <v>2128</v>
      </c>
      <c r="C6" t="s">
        <v>45</v>
      </c>
    </row>
    <row r="7" spans="1:9" x14ac:dyDescent="0.25">
      <c r="A7" s="6">
        <v>2</v>
      </c>
      <c r="B7">
        <v>1608</v>
      </c>
      <c r="C7" t="s">
        <v>109</v>
      </c>
      <c r="F7">
        <f>103+249</f>
        <v>352</v>
      </c>
      <c r="G7">
        <f>254+216</f>
        <v>470</v>
      </c>
      <c r="H7">
        <f>319+152+72</f>
        <v>543</v>
      </c>
      <c r="I7">
        <f>23+149+21+50</f>
        <v>243</v>
      </c>
    </row>
    <row r="8" spans="1:9" x14ac:dyDescent="0.25">
      <c r="A8" s="6">
        <v>3</v>
      </c>
      <c r="B8">
        <v>2192</v>
      </c>
      <c r="C8" t="s">
        <v>58</v>
      </c>
      <c r="F8">
        <f>200+130</f>
        <v>330</v>
      </c>
      <c r="G8">
        <f>200+220</f>
        <v>420</v>
      </c>
      <c r="H8">
        <f>350+300</f>
        <v>650</v>
      </c>
      <c r="I8">
        <f>630+30+132</f>
        <v>792</v>
      </c>
    </row>
    <row r="9" spans="1:9" x14ac:dyDescent="0.25">
      <c r="A9" s="6">
        <v>4</v>
      </c>
      <c r="B9">
        <f>F9+G9+H9</f>
        <v>1976</v>
      </c>
      <c r="C9" t="s">
        <v>65</v>
      </c>
      <c r="F9">
        <f>180+150+110</f>
        <v>440</v>
      </c>
      <c r="G9">
        <v>740</v>
      </c>
      <c r="H9">
        <f>275+125+100+26+50+220</f>
        <v>796</v>
      </c>
    </row>
    <row r="10" spans="1:9" x14ac:dyDescent="0.25">
      <c r="A10" s="6">
        <v>5</v>
      </c>
      <c r="B10">
        <f>SUM(F10:I10)</f>
        <v>2580</v>
      </c>
      <c r="C10" t="s">
        <v>80</v>
      </c>
      <c r="F10">
        <v>520</v>
      </c>
      <c r="G10">
        <f>314+456</f>
        <v>770</v>
      </c>
      <c r="H10">
        <f>474+474</f>
        <v>948</v>
      </c>
      <c r="I10">
        <v>342</v>
      </c>
    </row>
    <row r="11" spans="1:9" x14ac:dyDescent="0.25">
      <c r="A11" s="20">
        <v>6</v>
      </c>
      <c r="B11" s="17">
        <f>SUM(F11:I11)</f>
        <v>1440</v>
      </c>
      <c r="C11" s="17" t="s">
        <v>79</v>
      </c>
      <c r="D11" s="17"/>
      <c r="E11" s="17"/>
      <c r="F11" s="17">
        <v>360</v>
      </c>
      <c r="G11" s="17">
        <v>360</v>
      </c>
      <c r="H11" s="17">
        <v>360</v>
      </c>
      <c r="I11" s="17">
        <v>360</v>
      </c>
    </row>
    <row r="12" spans="1:9" x14ac:dyDescent="0.25">
      <c r="A12" s="6">
        <v>7</v>
      </c>
      <c r="B12">
        <f>SUM(F12:H12)</f>
        <v>422</v>
      </c>
      <c r="C12" t="s">
        <v>78</v>
      </c>
      <c r="F12">
        <f>2+138</f>
        <v>140</v>
      </c>
      <c r="G12">
        <f>161+34+70</f>
        <v>265</v>
      </c>
      <c r="H12">
        <v>17</v>
      </c>
    </row>
    <row r="13" spans="1:9" x14ac:dyDescent="0.25">
      <c r="A13" s="6">
        <v>8</v>
      </c>
      <c r="B13">
        <f>SUM(F13:I13)</f>
        <v>2534</v>
      </c>
      <c r="C13" t="s">
        <v>77</v>
      </c>
      <c r="F13">
        <f>400+62+100+115+100+100</f>
        <v>877</v>
      </c>
      <c r="G13">
        <f>423+234+100</f>
        <v>757</v>
      </c>
      <c r="H13">
        <f>500</f>
        <v>500</v>
      </c>
      <c r="I13">
        <f>75+150+75+100</f>
        <v>400</v>
      </c>
    </row>
    <row r="14" spans="1:9" x14ac:dyDescent="0.25">
      <c r="A14" s="6">
        <v>9</v>
      </c>
      <c r="B14">
        <f>SUM(F14:H14)</f>
        <v>724</v>
      </c>
      <c r="C14" t="s">
        <v>112</v>
      </c>
      <c r="F14">
        <f>22+79+98</f>
        <v>199</v>
      </c>
      <c r="G14">
        <f>120+95</f>
        <v>215</v>
      </c>
      <c r="H14">
        <f>206+25+79</f>
        <v>310</v>
      </c>
    </row>
    <row r="15" spans="1:9" x14ac:dyDescent="0.25">
      <c r="A15" s="20">
        <v>10</v>
      </c>
      <c r="B15" s="17">
        <f>SUM(F15:I15)</f>
        <v>1723</v>
      </c>
      <c r="C15" s="17" t="s">
        <v>74</v>
      </c>
      <c r="D15" s="17"/>
      <c r="E15" s="17"/>
      <c r="F15" s="17">
        <v>430.75</v>
      </c>
      <c r="G15" s="17">
        <v>430.75</v>
      </c>
      <c r="H15" s="17">
        <v>430.75</v>
      </c>
      <c r="I15" s="17">
        <v>430.75</v>
      </c>
    </row>
    <row r="16" spans="1:9" x14ac:dyDescent="0.25">
      <c r="A16" s="6">
        <v>11</v>
      </c>
      <c r="B16">
        <f>SUM(F16:I16)</f>
        <v>1228</v>
      </c>
      <c r="C16" t="s">
        <v>113</v>
      </c>
      <c r="F16">
        <v>426</v>
      </c>
      <c r="G16">
        <v>246</v>
      </c>
      <c r="H16">
        <v>500</v>
      </c>
      <c r="I16">
        <v>56</v>
      </c>
    </row>
    <row r="17" spans="1:9" x14ac:dyDescent="0.25">
      <c r="A17" s="6">
        <v>12</v>
      </c>
      <c r="B17">
        <f>SUM(F17:H17)</f>
        <v>2223</v>
      </c>
      <c r="C17" t="s">
        <v>131</v>
      </c>
      <c r="G17">
        <f>523+190</f>
        <v>713</v>
      </c>
      <c r="H17">
        <f>890+340+280</f>
        <v>1510</v>
      </c>
    </row>
    <row r="18" spans="1:9" x14ac:dyDescent="0.25">
      <c r="A18" s="6">
        <v>13</v>
      </c>
      <c r="B18">
        <f>SUM(F18:H18)</f>
        <v>1807</v>
      </c>
      <c r="C18" t="s">
        <v>130</v>
      </c>
      <c r="F18">
        <v>233</v>
      </c>
      <c r="G18">
        <v>685</v>
      </c>
      <c r="H18">
        <f>485+104+300</f>
        <v>889</v>
      </c>
    </row>
    <row r="19" spans="1:9" x14ac:dyDescent="0.25">
      <c r="A19" s="35">
        <v>14</v>
      </c>
      <c r="B19" s="32">
        <f>SUM(F19:H19)</f>
        <v>2048</v>
      </c>
      <c r="C19" s="32" t="s">
        <v>132</v>
      </c>
      <c r="F19" s="32">
        <f>140+188+244</f>
        <v>572</v>
      </c>
      <c r="G19" s="32">
        <f>330+270+80</f>
        <v>680</v>
      </c>
      <c r="H19" s="32">
        <f>380+416</f>
        <v>796</v>
      </c>
      <c r="I19" s="32"/>
    </row>
    <row r="20" spans="1:9" ht="15.75" thickBot="1" x14ac:dyDescent="0.3">
      <c r="A20" s="36" t="s">
        <v>149</v>
      </c>
      <c r="B20" s="34">
        <f ca="1">SUM(B6:B26)</f>
        <v>24633</v>
      </c>
      <c r="E20" s="24" t="s">
        <v>149</v>
      </c>
      <c r="F20">
        <f>SUM(F6:F19)</f>
        <v>4879.75</v>
      </c>
      <c r="G20" s="23">
        <f t="shared" ref="G20:I20" si="0">SUM(G6:G19)</f>
        <v>6751.75</v>
      </c>
      <c r="H20" s="23">
        <f t="shared" si="0"/>
        <v>8249.75</v>
      </c>
      <c r="I20" s="23">
        <f t="shared" si="0"/>
        <v>2623.75</v>
      </c>
    </row>
    <row r="21" spans="1:9" ht="15.75" thickTop="1" x14ac:dyDescent="0.25"/>
    <row r="22" spans="1:9" x14ac:dyDescent="0.25">
      <c r="A22" s="5" t="s">
        <v>4</v>
      </c>
      <c r="B22">
        <f>AVERAGE(B6:B19)</f>
        <v>1759.5</v>
      </c>
    </row>
    <row r="23" spans="1:9" x14ac:dyDescent="0.25">
      <c r="A23" s="5" t="s">
        <v>5</v>
      </c>
      <c r="B23" s="30">
        <f>STDEV(B6:B19)</f>
        <v>633.25383779091544</v>
      </c>
    </row>
    <row r="24" spans="1:9" x14ac:dyDescent="0.25">
      <c r="A24" s="5" t="s">
        <v>151</v>
      </c>
      <c r="B24">
        <f>MIN(B6:B19)</f>
        <v>422</v>
      </c>
    </row>
    <row r="25" spans="1:9" x14ac:dyDescent="0.25">
      <c r="A25" s="5" t="s">
        <v>152</v>
      </c>
      <c r="B25">
        <f>MAX(B6:B19)</f>
        <v>2580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6" workbookViewId="0">
      <selection activeCell="D149" sqref="D149"/>
    </sheetView>
  </sheetViews>
  <sheetFormatPr defaultRowHeight="15" x14ac:dyDescent="0.25"/>
  <cols>
    <col min="1" max="1" width="51.42578125" bestFit="1" customWidth="1"/>
    <col min="3" max="3" width="10.85546875" customWidth="1"/>
  </cols>
  <sheetData>
    <row r="1" spans="1:4" ht="45" x14ac:dyDescent="0.25">
      <c r="A1" s="8" t="s">
        <v>28</v>
      </c>
      <c r="B1" s="8" t="s">
        <v>29</v>
      </c>
      <c r="C1" s="9" t="s">
        <v>30</v>
      </c>
      <c r="D1" s="13" t="s">
        <v>40</v>
      </c>
    </row>
    <row r="2" spans="1:4" x14ac:dyDescent="0.25">
      <c r="A2" s="10" t="s">
        <v>31</v>
      </c>
      <c r="B2" s="10"/>
      <c r="C2" s="11"/>
    </row>
    <row r="3" spans="1:4" x14ac:dyDescent="0.25">
      <c r="A3" s="12" t="s">
        <v>6</v>
      </c>
      <c r="B3" s="12">
        <v>80</v>
      </c>
      <c r="C3">
        <v>3</v>
      </c>
      <c r="D3">
        <f>B3*C3</f>
        <v>240</v>
      </c>
    </row>
    <row r="4" spans="1:4" s="16" customFormat="1" x14ac:dyDescent="0.25">
      <c r="A4" s="12" t="s">
        <v>125</v>
      </c>
      <c r="B4" s="12">
        <v>56</v>
      </c>
    </row>
    <row r="5" spans="1:4" x14ac:dyDescent="0.25">
      <c r="A5" s="12" t="s">
        <v>7</v>
      </c>
      <c r="B5" s="12">
        <v>101</v>
      </c>
      <c r="C5">
        <v>3</v>
      </c>
      <c r="D5">
        <f>B5*C5</f>
        <v>303</v>
      </c>
    </row>
    <row r="6" spans="1:4" x14ac:dyDescent="0.25">
      <c r="A6" s="12" t="s">
        <v>8</v>
      </c>
      <c r="B6" s="12">
        <v>2</v>
      </c>
      <c r="C6" s="12"/>
      <c r="D6" s="12">
        <v>2</v>
      </c>
    </row>
    <row r="7" spans="1:4" s="16" customFormat="1" x14ac:dyDescent="0.25">
      <c r="A7" s="12" t="s">
        <v>114</v>
      </c>
      <c r="B7" s="12">
        <v>12</v>
      </c>
    </row>
    <row r="8" spans="1:4" x14ac:dyDescent="0.25">
      <c r="A8" s="12" t="s">
        <v>9</v>
      </c>
      <c r="B8" s="12">
        <v>71</v>
      </c>
      <c r="C8">
        <v>2</v>
      </c>
      <c r="D8">
        <f>B8*C8</f>
        <v>142</v>
      </c>
    </row>
    <row r="9" spans="1:4" x14ac:dyDescent="0.25">
      <c r="A9" s="12" t="s">
        <v>10</v>
      </c>
      <c r="B9" s="12">
        <v>53</v>
      </c>
      <c r="D9">
        <v>53</v>
      </c>
    </row>
    <row r="10" spans="1:4" s="16" customFormat="1" x14ac:dyDescent="0.25">
      <c r="A10" s="12" t="s">
        <v>121</v>
      </c>
      <c r="B10" s="12">
        <v>49</v>
      </c>
      <c r="D10" s="16">
        <v>49</v>
      </c>
    </row>
    <row r="11" spans="1:4" x14ac:dyDescent="0.25">
      <c r="A11" s="25" t="s">
        <v>53</v>
      </c>
      <c r="B11" s="26">
        <v>23</v>
      </c>
      <c r="D11">
        <v>23</v>
      </c>
    </row>
    <row r="12" spans="1:4" s="16" customFormat="1" x14ac:dyDescent="0.25">
      <c r="A12" s="25" t="s">
        <v>85</v>
      </c>
      <c r="B12" s="26">
        <v>234</v>
      </c>
      <c r="D12" s="16">
        <v>234</v>
      </c>
    </row>
    <row r="13" spans="1:4" s="16" customFormat="1" x14ac:dyDescent="0.25">
      <c r="A13" s="25" t="s">
        <v>85</v>
      </c>
      <c r="B13" s="26">
        <v>161</v>
      </c>
      <c r="D13" s="16">
        <v>161</v>
      </c>
    </row>
    <row r="14" spans="1:4" s="16" customFormat="1" x14ac:dyDescent="0.25">
      <c r="A14" s="25" t="s">
        <v>90</v>
      </c>
      <c r="B14" s="26">
        <v>270</v>
      </c>
      <c r="D14" s="16">
        <v>270</v>
      </c>
    </row>
    <row r="15" spans="1:4" s="16" customFormat="1" x14ac:dyDescent="0.25">
      <c r="A15" s="25" t="s">
        <v>98</v>
      </c>
      <c r="B15" s="26">
        <v>62</v>
      </c>
      <c r="D15" s="16">
        <v>62</v>
      </c>
    </row>
    <row r="16" spans="1:4" s="16" customFormat="1" x14ac:dyDescent="0.25">
      <c r="A16" s="25"/>
      <c r="B16" s="26"/>
    </row>
    <row r="17" spans="1:4" x14ac:dyDescent="0.25">
      <c r="A17" s="24" t="s">
        <v>32</v>
      </c>
      <c r="B17" s="12"/>
    </row>
    <row r="18" spans="1:4" x14ac:dyDescent="0.25">
      <c r="A18" s="12" t="s">
        <v>11</v>
      </c>
      <c r="B18" s="12">
        <v>45</v>
      </c>
      <c r="D18">
        <v>45</v>
      </c>
    </row>
    <row r="19" spans="1:4" x14ac:dyDescent="0.25">
      <c r="A19" s="12" t="s">
        <v>111</v>
      </c>
      <c r="B19" s="12">
        <v>25</v>
      </c>
      <c r="D19">
        <v>25</v>
      </c>
    </row>
    <row r="20" spans="1:4" x14ac:dyDescent="0.25">
      <c r="A20" s="12" t="s">
        <v>12</v>
      </c>
      <c r="B20" s="12">
        <v>30</v>
      </c>
      <c r="D20">
        <v>30</v>
      </c>
    </row>
    <row r="21" spans="1:4" x14ac:dyDescent="0.25">
      <c r="A21" s="12" t="s">
        <v>13</v>
      </c>
      <c r="B21" s="12">
        <v>38</v>
      </c>
      <c r="D21">
        <v>38</v>
      </c>
    </row>
    <row r="22" spans="1:4" x14ac:dyDescent="0.25">
      <c r="A22" s="12" t="s">
        <v>14</v>
      </c>
      <c r="B22" s="12">
        <v>7</v>
      </c>
      <c r="D22">
        <v>7</v>
      </c>
    </row>
    <row r="23" spans="1:4" s="16" customFormat="1" x14ac:dyDescent="0.25">
      <c r="A23" s="12" t="s">
        <v>15</v>
      </c>
      <c r="B23" s="12">
        <v>29</v>
      </c>
      <c r="C23">
        <v>2</v>
      </c>
      <c r="D23" s="16">
        <f>B23*C23</f>
        <v>58</v>
      </c>
    </row>
    <row r="24" spans="1:4" x14ac:dyDescent="0.25">
      <c r="A24" s="12" t="s">
        <v>15</v>
      </c>
      <c r="B24" s="12">
        <v>22</v>
      </c>
      <c r="C24" s="16"/>
      <c r="D24" s="12">
        <v>22</v>
      </c>
    </row>
    <row r="25" spans="1:4" x14ac:dyDescent="0.25">
      <c r="A25" s="12" t="s">
        <v>49</v>
      </c>
      <c r="B25" s="12">
        <v>254</v>
      </c>
      <c r="D25" s="12">
        <v>254</v>
      </c>
    </row>
    <row r="26" spans="1:4" s="16" customFormat="1" x14ac:dyDescent="0.25">
      <c r="A26" s="12" t="s">
        <v>70</v>
      </c>
      <c r="B26" s="12">
        <v>125</v>
      </c>
      <c r="C26"/>
      <c r="D26" s="12">
        <v>125</v>
      </c>
    </row>
    <row r="27" spans="1:4" s="16" customFormat="1" x14ac:dyDescent="0.25">
      <c r="A27" s="12" t="s">
        <v>87</v>
      </c>
      <c r="B27" s="12">
        <v>80</v>
      </c>
      <c r="C27" s="16">
        <v>4</v>
      </c>
      <c r="D27" s="16">
        <f>B27*C27</f>
        <v>320</v>
      </c>
    </row>
    <row r="28" spans="1:4" s="16" customFormat="1" x14ac:dyDescent="0.25">
      <c r="A28" s="12" t="s">
        <v>91</v>
      </c>
      <c r="B28" s="12">
        <v>70</v>
      </c>
      <c r="D28" s="16">
        <v>70</v>
      </c>
    </row>
    <row r="29" spans="1:4" s="16" customFormat="1" x14ac:dyDescent="0.25">
      <c r="A29" s="12" t="s">
        <v>120</v>
      </c>
      <c r="B29" s="12">
        <v>25</v>
      </c>
      <c r="D29" s="16">
        <v>25</v>
      </c>
    </row>
    <row r="30" spans="1:4" s="16" customFormat="1" x14ac:dyDescent="0.25">
      <c r="A30" s="12" t="s">
        <v>141</v>
      </c>
      <c r="B30" s="12">
        <v>5</v>
      </c>
      <c r="D30" s="16">
        <v>5</v>
      </c>
    </row>
    <row r="31" spans="1:4" s="16" customFormat="1" x14ac:dyDescent="0.25">
      <c r="A31" s="12"/>
      <c r="B31" s="12"/>
    </row>
    <row r="32" spans="1:4" x14ac:dyDescent="0.25">
      <c r="A32" s="24" t="s">
        <v>35</v>
      </c>
      <c r="B32" s="12"/>
    </row>
    <row r="33" spans="1:4" x14ac:dyDescent="0.25">
      <c r="A33" s="12" t="s">
        <v>16</v>
      </c>
      <c r="B33" s="12">
        <v>95</v>
      </c>
      <c r="D33">
        <v>95</v>
      </c>
    </row>
    <row r="34" spans="1:4" s="16" customFormat="1" x14ac:dyDescent="0.25">
      <c r="A34" s="12" t="s">
        <v>16</v>
      </c>
      <c r="B34" s="12">
        <v>95</v>
      </c>
      <c r="D34" s="16">
        <v>95</v>
      </c>
    </row>
    <row r="35" spans="1:4" s="16" customFormat="1" x14ac:dyDescent="0.25">
      <c r="A35" s="12" t="s">
        <v>86</v>
      </c>
      <c r="B35" s="12">
        <v>234</v>
      </c>
      <c r="C35" s="16">
        <v>3</v>
      </c>
      <c r="D35" s="16">
        <f>B35*C35</f>
        <v>702</v>
      </c>
    </row>
    <row r="36" spans="1:4" s="16" customFormat="1" x14ac:dyDescent="0.25">
      <c r="A36" s="12" t="s">
        <v>86</v>
      </c>
      <c r="B36" s="12">
        <v>300</v>
      </c>
    </row>
    <row r="37" spans="1:4" x14ac:dyDescent="0.25">
      <c r="A37" s="12" t="s">
        <v>18</v>
      </c>
      <c r="B37" s="12">
        <v>80</v>
      </c>
      <c r="C37">
        <v>2</v>
      </c>
      <c r="D37">
        <f>B37*C37</f>
        <v>160</v>
      </c>
    </row>
    <row r="38" spans="1:4" s="16" customFormat="1" x14ac:dyDescent="0.25">
      <c r="A38" s="12" t="s">
        <v>119</v>
      </c>
      <c r="B38" s="12">
        <v>100</v>
      </c>
    </row>
    <row r="39" spans="1:4" x14ac:dyDescent="0.25">
      <c r="A39" s="12" t="s">
        <v>27</v>
      </c>
      <c r="B39" s="12">
        <v>120</v>
      </c>
      <c r="C39">
        <v>2</v>
      </c>
      <c r="D39">
        <f>B39*C39</f>
        <v>240</v>
      </c>
    </row>
    <row r="40" spans="1:4" x14ac:dyDescent="0.25">
      <c r="A40" s="12" t="s">
        <v>67</v>
      </c>
      <c r="B40" s="12">
        <v>110</v>
      </c>
      <c r="D40">
        <v>110</v>
      </c>
    </row>
    <row r="41" spans="1:4" s="16" customFormat="1" x14ac:dyDescent="0.25">
      <c r="A41" s="12" t="s">
        <v>69</v>
      </c>
      <c r="B41" s="12">
        <v>275</v>
      </c>
      <c r="D41" s="16">
        <v>275</v>
      </c>
    </row>
    <row r="42" spans="1:4" s="16" customFormat="1" x14ac:dyDescent="0.25">
      <c r="A42" s="12" t="s">
        <v>88</v>
      </c>
      <c r="B42" s="12">
        <v>376</v>
      </c>
      <c r="D42" s="16">
        <v>376</v>
      </c>
    </row>
    <row r="43" spans="1:4" s="16" customFormat="1" x14ac:dyDescent="0.25">
      <c r="A43" s="12" t="s">
        <v>95</v>
      </c>
      <c r="B43" s="12">
        <v>70</v>
      </c>
      <c r="D43" s="16">
        <v>70</v>
      </c>
    </row>
    <row r="44" spans="1:4" s="16" customFormat="1" x14ac:dyDescent="0.25">
      <c r="A44" s="12" t="s">
        <v>110</v>
      </c>
      <c r="B44" s="12">
        <v>120</v>
      </c>
      <c r="D44" s="16">
        <v>120</v>
      </c>
    </row>
    <row r="45" spans="1:4" s="16" customFormat="1" x14ac:dyDescent="0.25">
      <c r="A45" s="12"/>
      <c r="B45" s="12"/>
    </row>
    <row r="46" spans="1:4" x14ac:dyDescent="0.25">
      <c r="A46" s="15" t="s">
        <v>81</v>
      </c>
      <c r="B46" s="12"/>
    </row>
    <row r="47" spans="1:4" s="16" customFormat="1" x14ac:dyDescent="0.25">
      <c r="A47" s="12" t="s">
        <v>17</v>
      </c>
      <c r="B47" s="12">
        <v>79</v>
      </c>
      <c r="C47" s="16">
        <v>5</v>
      </c>
      <c r="D47" s="16">
        <f>B47*C47</f>
        <v>395</v>
      </c>
    </row>
    <row r="48" spans="1:4" s="16" customFormat="1" x14ac:dyDescent="0.25">
      <c r="A48" s="12" t="s">
        <v>17</v>
      </c>
      <c r="B48" s="12">
        <v>98</v>
      </c>
      <c r="D48" s="16">
        <v>98</v>
      </c>
    </row>
    <row r="49" spans="1:4" s="16" customFormat="1" x14ac:dyDescent="0.25">
      <c r="A49" s="27" t="s">
        <v>144</v>
      </c>
      <c r="B49" s="27">
        <v>140</v>
      </c>
      <c r="D49" s="16">
        <v>140</v>
      </c>
    </row>
    <row r="50" spans="1:4" s="16" customFormat="1" x14ac:dyDescent="0.25">
      <c r="A50" s="27" t="s">
        <v>66</v>
      </c>
      <c r="B50" s="27">
        <v>180</v>
      </c>
      <c r="D50" s="16">
        <v>180</v>
      </c>
    </row>
    <row r="51" spans="1:4" s="16" customFormat="1" x14ac:dyDescent="0.25">
      <c r="A51" s="27" t="s">
        <v>82</v>
      </c>
      <c r="B51" s="27">
        <v>159</v>
      </c>
      <c r="D51" s="16">
        <v>159</v>
      </c>
    </row>
    <row r="52" spans="1:4" s="16" customFormat="1" x14ac:dyDescent="0.25">
      <c r="A52" s="27"/>
      <c r="B52" s="27"/>
    </row>
    <row r="53" spans="1:4" x14ac:dyDescent="0.25">
      <c r="A53" s="10" t="s">
        <v>33</v>
      </c>
      <c r="B53" s="27"/>
    </row>
    <row r="54" spans="1:4" x14ac:dyDescent="0.25">
      <c r="A54" s="27" t="s">
        <v>39</v>
      </c>
      <c r="B54" s="27">
        <v>45</v>
      </c>
      <c r="C54">
        <v>4</v>
      </c>
      <c r="D54">
        <f>B54*C54</f>
        <v>180</v>
      </c>
    </row>
    <row r="55" spans="1:4" s="16" customFormat="1" x14ac:dyDescent="0.25">
      <c r="A55" s="27" t="s">
        <v>19</v>
      </c>
      <c r="B55" s="27">
        <v>79</v>
      </c>
      <c r="D55" s="16">
        <v>79</v>
      </c>
    </row>
    <row r="56" spans="1:4" x14ac:dyDescent="0.25">
      <c r="A56" s="27" t="s">
        <v>19</v>
      </c>
      <c r="B56" s="27">
        <v>75</v>
      </c>
      <c r="C56">
        <v>2</v>
      </c>
      <c r="D56">
        <f>B56*C56</f>
        <v>150</v>
      </c>
    </row>
    <row r="57" spans="1:4" s="16" customFormat="1" x14ac:dyDescent="0.25">
      <c r="A57" s="27" t="s">
        <v>19</v>
      </c>
      <c r="B57" s="27">
        <v>138</v>
      </c>
      <c r="D57" s="16">
        <v>138</v>
      </c>
    </row>
    <row r="58" spans="1:4" s="16" customFormat="1" x14ac:dyDescent="0.25">
      <c r="A58" s="27" t="s">
        <v>19</v>
      </c>
      <c r="B58" s="27">
        <v>200</v>
      </c>
      <c r="D58" s="16">
        <v>200</v>
      </c>
    </row>
    <row r="59" spans="1:4" s="16" customFormat="1" x14ac:dyDescent="0.25">
      <c r="A59" s="27" t="s">
        <v>101</v>
      </c>
      <c r="B59" s="27">
        <v>100</v>
      </c>
      <c r="D59" s="16">
        <v>100</v>
      </c>
    </row>
    <row r="60" spans="1:4" s="21" customFormat="1" x14ac:dyDescent="0.25">
      <c r="A60" s="27" t="s">
        <v>145</v>
      </c>
      <c r="B60" s="27">
        <v>188</v>
      </c>
      <c r="D60" s="21">
        <v>188</v>
      </c>
    </row>
    <row r="61" spans="1:4" x14ac:dyDescent="0.25">
      <c r="A61" s="12" t="s">
        <v>22</v>
      </c>
      <c r="B61" s="12">
        <v>225</v>
      </c>
      <c r="C61">
        <v>2</v>
      </c>
      <c r="D61">
        <f>B61*C61</f>
        <v>450</v>
      </c>
    </row>
    <row r="62" spans="1:4" x14ac:dyDescent="0.25">
      <c r="A62" s="12" t="s">
        <v>22</v>
      </c>
      <c r="B62" s="12">
        <v>160</v>
      </c>
      <c r="C62">
        <v>2</v>
      </c>
      <c r="D62">
        <f>B62*C62</f>
        <v>320</v>
      </c>
    </row>
    <row r="63" spans="1:4" s="16" customFormat="1" x14ac:dyDescent="0.25">
      <c r="A63" s="12" t="s">
        <v>22</v>
      </c>
      <c r="B63" s="12">
        <v>206</v>
      </c>
      <c r="D63" s="16">
        <v>206</v>
      </c>
    </row>
    <row r="64" spans="1:4" s="16" customFormat="1" x14ac:dyDescent="0.25">
      <c r="A64" s="12" t="s">
        <v>71</v>
      </c>
      <c r="B64" s="12">
        <v>161</v>
      </c>
      <c r="D64" s="16">
        <v>161</v>
      </c>
    </row>
    <row r="65" spans="1:4" s="16" customFormat="1" x14ac:dyDescent="0.25">
      <c r="A65" s="12" t="s">
        <v>71</v>
      </c>
      <c r="B65" s="12">
        <v>220</v>
      </c>
      <c r="D65" s="16">
        <v>220</v>
      </c>
    </row>
    <row r="66" spans="1:4" s="16" customFormat="1" x14ac:dyDescent="0.25">
      <c r="A66" s="12" t="s">
        <v>83</v>
      </c>
      <c r="B66" s="12">
        <v>110</v>
      </c>
      <c r="D66" s="16">
        <v>110</v>
      </c>
    </row>
    <row r="67" spans="1:4" s="16" customFormat="1" x14ac:dyDescent="0.25">
      <c r="A67" s="12" t="s">
        <v>92</v>
      </c>
      <c r="B67" s="12">
        <v>170</v>
      </c>
      <c r="D67" s="16">
        <v>170</v>
      </c>
    </row>
    <row r="68" spans="1:4" s="16" customFormat="1" x14ac:dyDescent="0.25">
      <c r="A68" s="12" t="s">
        <v>99</v>
      </c>
      <c r="B68" s="12">
        <v>115</v>
      </c>
      <c r="D68" s="16">
        <v>115</v>
      </c>
    </row>
    <row r="69" spans="1:4" s="16" customFormat="1" x14ac:dyDescent="0.25">
      <c r="A69" s="12" t="s">
        <v>100</v>
      </c>
      <c r="B69" s="12">
        <v>100</v>
      </c>
      <c r="D69" s="16">
        <v>100</v>
      </c>
    </row>
    <row r="70" spans="1:4" s="16" customFormat="1" x14ac:dyDescent="0.25">
      <c r="A70" s="12"/>
      <c r="B70" s="12"/>
    </row>
    <row r="71" spans="1:4" s="16" customFormat="1" x14ac:dyDescent="0.25">
      <c r="A71" s="24" t="s">
        <v>34</v>
      </c>
      <c r="B71" s="12"/>
    </row>
    <row r="72" spans="1:4" s="16" customFormat="1" x14ac:dyDescent="0.25">
      <c r="A72" s="12" t="s">
        <v>20</v>
      </c>
      <c r="B72" s="12">
        <v>102</v>
      </c>
      <c r="D72" s="16">
        <v>102</v>
      </c>
    </row>
    <row r="73" spans="1:4" s="16" customFormat="1" x14ac:dyDescent="0.25">
      <c r="A73" s="12" t="s">
        <v>20</v>
      </c>
      <c r="B73" s="12">
        <v>34</v>
      </c>
      <c r="D73" s="16">
        <v>34</v>
      </c>
    </row>
    <row r="74" spans="1:4" x14ac:dyDescent="0.25">
      <c r="A74" s="12" t="s">
        <v>55</v>
      </c>
      <c r="B74" s="12">
        <v>21</v>
      </c>
      <c r="D74">
        <v>21</v>
      </c>
    </row>
    <row r="75" spans="1:4" x14ac:dyDescent="0.25">
      <c r="A75" s="12" t="s">
        <v>73</v>
      </c>
      <c r="B75" s="12">
        <v>50</v>
      </c>
      <c r="D75">
        <v>50</v>
      </c>
    </row>
    <row r="76" spans="1:4" s="16" customFormat="1" x14ac:dyDescent="0.25">
      <c r="A76" s="12" t="s">
        <v>116</v>
      </c>
      <c r="B76" s="12">
        <v>32</v>
      </c>
      <c r="D76" s="16">
        <v>32</v>
      </c>
    </row>
    <row r="77" spans="1:4" s="16" customFormat="1" x14ac:dyDescent="0.25">
      <c r="A77" s="12" t="s">
        <v>118</v>
      </c>
      <c r="B77" s="12">
        <v>180</v>
      </c>
      <c r="D77" s="16">
        <v>180</v>
      </c>
    </row>
    <row r="78" spans="1:4" s="16" customFormat="1" x14ac:dyDescent="0.25">
      <c r="A78" s="12"/>
      <c r="B78" s="12"/>
    </row>
    <row r="79" spans="1:4" x14ac:dyDescent="0.25">
      <c r="A79" s="24" t="s">
        <v>36</v>
      </c>
      <c r="B79" s="12"/>
    </row>
    <row r="80" spans="1:4" s="16" customFormat="1" x14ac:dyDescent="0.25">
      <c r="A80" s="12" t="s">
        <v>24</v>
      </c>
      <c r="B80" s="12">
        <v>121</v>
      </c>
      <c r="C80" s="16">
        <v>2</v>
      </c>
      <c r="D80" s="16">
        <f>B80*C80</f>
        <v>242</v>
      </c>
    </row>
    <row r="81" spans="1:4" s="16" customFormat="1" x14ac:dyDescent="0.25">
      <c r="A81" s="12" t="s">
        <v>24</v>
      </c>
      <c r="B81" s="12">
        <v>130</v>
      </c>
      <c r="D81" s="16">
        <v>130</v>
      </c>
    </row>
    <row r="82" spans="1:4" s="16" customFormat="1" x14ac:dyDescent="0.25">
      <c r="A82" s="12" t="s">
        <v>24</v>
      </c>
      <c r="B82" s="12">
        <v>200</v>
      </c>
      <c r="D82" s="16">
        <v>200</v>
      </c>
    </row>
    <row r="83" spans="1:4" s="22" customFormat="1" x14ac:dyDescent="0.25">
      <c r="A83" s="12" t="s">
        <v>24</v>
      </c>
      <c r="B83" s="12">
        <v>244</v>
      </c>
      <c r="D83" s="22">
        <v>244</v>
      </c>
    </row>
    <row r="84" spans="1:4" s="16" customFormat="1" x14ac:dyDescent="0.25">
      <c r="A84" s="12" t="s">
        <v>24</v>
      </c>
      <c r="B84" s="12">
        <v>150</v>
      </c>
      <c r="D84" s="16">
        <v>150</v>
      </c>
    </row>
    <row r="85" spans="1:4" ht="15.75" customHeight="1" x14ac:dyDescent="0.25">
      <c r="A85" s="12" t="s">
        <v>26</v>
      </c>
      <c r="B85" s="12">
        <v>200</v>
      </c>
      <c r="D85">
        <v>200</v>
      </c>
    </row>
    <row r="86" spans="1:4" x14ac:dyDescent="0.25">
      <c r="A86" s="12" t="s">
        <v>56</v>
      </c>
      <c r="B86" s="12">
        <v>50</v>
      </c>
      <c r="D86">
        <v>50</v>
      </c>
    </row>
    <row r="87" spans="1:4" s="16" customFormat="1" x14ac:dyDescent="0.25">
      <c r="A87" s="12" t="s">
        <v>97</v>
      </c>
      <c r="B87" s="12">
        <v>400</v>
      </c>
      <c r="D87" s="16">
        <v>400</v>
      </c>
    </row>
    <row r="88" spans="1:4" s="16" customFormat="1" x14ac:dyDescent="0.25">
      <c r="A88" s="12" t="s">
        <v>72</v>
      </c>
      <c r="B88" s="12">
        <v>26</v>
      </c>
      <c r="D88" s="16">
        <v>26</v>
      </c>
    </row>
    <row r="89" spans="1:4" s="16" customFormat="1" x14ac:dyDescent="0.25">
      <c r="A89" s="12" t="s">
        <v>84</v>
      </c>
      <c r="B89" s="12">
        <v>90</v>
      </c>
      <c r="D89" s="16">
        <v>90</v>
      </c>
    </row>
    <row r="90" spans="1:4" s="16" customFormat="1" x14ac:dyDescent="0.25">
      <c r="A90" s="12" t="s">
        <v>108</v>
      </c>
      <c r="B90" s="12">
        <v>100</v>
      </c>
      <c r="D90" s="16">
        <v>100</v>
      </c>
    </row>
    <row r="91" spans="1:4" s="16" customFormat="1" x14ac:dyDescent="0.25">
      <c r="A91" s="12" t="s">
        <v>134</v>
      </c>
      <c r="B91" s="12">
        <v>190</v>
      </c>
      <c r="D91" s="16">
        <v>190</v>
      </c>
    </row>
    <row r="92" spans="1:4" s="16" customFormat="1" x14ac:dyDescent="0.25">
      <c r="A92" s="12" t="s">
        <v>134</v>
      </c>
      <c r="B92" s="12">
        <v>280</v>
      </c>
      <c r="D92" s="16">
        <v>280</v>
      </c>
    </row>
    <row r="93" spans="1:4" s="16" customFormat="1" x14ac:dyDescent="0.25">
      <c r="A93" s="12" t="s">
        <v>140</v>
      </c>
      <c r="B93" s="12">
        <v>80</v>
      </c>
      <c r="C93" s="16">
        <v>2</v>
      </c>
      <c r="D93" s="16">
        <f>B93*C93</f>
        <v>160</v>
      </c>
    </row>
    <row r="94" spans="1:4" s="16" customFormat="1" x14ac:dyDescent="0.25">
      <c r="A94" s="12"/>
      <c r="B94" s="12"/>
    </row>
    <row r="95" spans="1:4" s="16" customFormat="1" x14ac:dyDescent="0.25">
      <c r="A95" s="24" t="s">
        <v>94</v>
      </c>
      <c r="B95" s="12"/>
    </row>
    <row r="96" spans="1:4" x14ac:dyDescent="0.25">
      <c r="A96" s="12" t="s">
        <v>25</v>
      </c>
      <c r="B96" s="12">
        <v>115</v>
      </c>
      <c r="C96">
        <v>2</v>
      </c>
      <c r="D96">
        <f>B96*C96</f>
        <v>230</v>
      </c>
    </row>
    <row r="97" spans="1:4" x14ac:dyDescent="0.25">
      <c r="A97" s="12" t="s">
        <v>47</v>
      </c>
      <c r="B97" s="12">
        <v>103</v>
      </c>
      <c r="D97">
        <v>103</v>
      </c>
    </row>
    <row r="98" spans="1:4" s="16" customFormat="1" x14ac:dyDescent="0.25">
      <c r="A98" s="27" t="s">
        <v>62</v>
      </c>
      <c r="B98" s="27">
        <v>630</v>
      </c>
      <c r="D98" s="16">
        <v>630</v>
      </c>
    </row>
    <row r="99" spans="1:4" s="16" customFormat="1" x14ac:dyDescent="0.25">
      <c r="A99" s="28" t="s">
        <v>93</v>
      </c>
      <c r="B99" s="28">
        <v>2</v>
      </c>
      <c r="D99" s="16">
        <v>2</v>
      </c>
    </row>
    <row r="100" spans="1:4" s="16" customFormat="1" x14ac:dyDescent="0.25">
      <c r="A100" s="28" t="s">
        <v>96</v>
      </c>
      <c r="B100" s="28">
        <v>17</v>
      </c>
      <c r="D100" s="16">
        <v>17</v>
      </c>
    </row>
    <row r="101" spans="1:4" s="16" customFormat="1" x14ac:dyDescent="0.25">
      <c r="A101" s="28" t="s">
        <v>115</v>
      </c>
      <c r="B101" s="28">
        <v>91</v>
      </c>
      <c r="D101" s="16">
        <v>91</v>
      </c>
    </row>
    <row r="102" spans="1:4" s="16" customFormat="1" x14ac:dyDescent="0.25">
      <c r="A102" s="28" t="s">
        <v>124</v>
      </c>
      <c r="B102" s="28">
        <v>200</v>
      </c>
      <c r="D102" s="16">
        <v>200</v>
      </c>
    </row>
    <row r="103" spans="1:4" s="16" customFormat="1" x14ac:dyDescent="0.25">
      <c r="A103" s="28" t="s">
        <v>108</v>
      </c>
      <c r="B103" s="28">
        <v>3</v>
      </c>
      <c r="D103" s="16">
        <v>3</v>
      </c>
    </row>
    <row r="104" spans="1:4" s="16" customFormat="1" x14ac:dyDescent="0.25">
      <c r="A104" s="28" t="s">
        <v>143</v>
      </c>
      <c r="B104" s="28">
        <v>104</v>
      </c>
      <c r="C104" s="16">
        <v>5</v>
      </c>
      <c r="D104" s="16">
        <f>B104*C104</f>
        <v>520</v>
      </c>
    </row>
    <row r="105" spans="1:4" x14ac:dyDescent="0.25">
      <c r="A105" s="12"/>
      <c r="B105" s="12"/>
    </row>
    <row r="106" spans="1:4" x14ac:dyDescent="0.25">
      <c r="A106" s="24" t="s">
        <v>37</v>
      </c>
      <c r="B106" s="12"/>
    </row>
    <row r="107" spans="1:4" x14ac:dyDescent="0.25">
      <c r="A107" s="12" t="s">
        <v>23</v>
      </c>
      <c r="B107" s="12">
        <v>310</v>
      </c>
      <c r="D107">
        <v>310</v>
      </c>
    </row>
    <row r="108" spans="1:4" x14ac:dyDescent="0.25">
      <c r="A108" s="12" t="s">
        <v>51</v>
      </c>
      <c r="B108" s="12">
        <v>319</v>
      </c>
      <c r="D108">
        <v>319</v>
      </c>
    </row>
    <row r="109" spans="1:4" s="16" customFormat="1" x14ac:dyDescent="0.25">
      <c r="A109" s="12" t="s">
        <v>102</v>
      </c>
      <c r="B109" s="12">
        <v>423</v>
      </c>
      <c r="D109" s="16">
        <v>423</v>
      </c>
    </row>
    <row r="110" spans="1:4" s="22" customFormat="1" x14ac:dyDescent="0.25">
      <c r="A110" s="27" t="s">
        <v>146</v>
      </c>
      <c r="B110" s="27">
        <v>330</v>
      </c>
      <c r="D110" s="22">
        <v>330</v>
      </c>
    </row>
    <row r="111" spans="1:4" s="16" customFormat="1" x14ac:dyDescent="0.25">
      <c r="A111" s="28" t="s">
        <v>23</v>
      </c>
      <c r="B111" s="28">
        <v>310</v>
      </c>
      <c r="D111" s="16">
        <v>310</v>
      </c>
    </row>
    <row r="112" spans="1:4" x14ac:dyDescent="0.25">
      <c r="A112" s="12" t="s">
        <v>48</v>
      </c>
      <c r="B112" s="12">
        <v>249</v>
      </c>
      <c r="D112">
        <v>249</v>
      </c>
    </row>
    <row r="113" spans="1:4" x14ac:dyDescent="0.25">
      <c r="A113" s="12" t="s">
        <v>52</v>
      </c>
      <c r="B113" s="12">
        <v>152</v>
      </c>
      <c r="D113">
        <v>152</v>
      </c>
    </row>
    <row r="114" spans="1:4" s="16" customFormat="1" x14ac:dyDescent="0.25">
      <c r="A114" s="12" t="s">
        <v>54</v>
      </c>
      <c r="B114" s="12">
        <v>149</v>
      </c>
      <c r="D114" s="16">
        <v>149</v>
      </c>
    </row>
    <row r="115" spans="1:4" s="16" customFormat="1" x14ac:dyDescent="0.25">
      <c r="A115" s="12" t="s">
        <v>59</v>
      </c>
      <c r="B115" s="12">
        <v>200</v>
      </c>
      <c r="D115" s="16">
        <v>200</v>
      </c>
    </row>
    <row r="116" spans="1:4" s="16" customFormat="1" x14ac:dyDescent="0.25">
      <c r="A116" s="12" t="s">
        <v>60</v>
      </c>
      <c r="B116" s="12">
        <v>350</v>
      </c>
      <c r="D116" s="16">
        <v>350</v>
      </c>
    </row>
    <row r="117" spans="1:4" s="16" customFormat="1" x14ac:dyDescent="0.25">
      <c r="A117" s="12" t="s">
        <v>103</v>
      </c>
      <c r="B117" s="12">
        <v>100</v>
      </c>
      <c r="D117" s="16">
        <v>100</v>
      </c>
    </row>
    <row r="118" spans="1:4" s="16" customFormat="1" x14ac:dyDescent="0.25">
      <c r="A118" s="12" t="s">
        <v>61</v>
      </c>
      <c r="B118" s="12">
        <v>300</v>
      </c>
      <c r="D118" s="16">
        <v>300</v>
      </c>
    </row>
    <row r="119" spans="1:4" x14ac:dyDescent="0.25">
      <c r="A119" s="27" t="s">
        <v>63</v>
      </c>
      <c r="B119" s="27">
        <v>30</v>
      </c>
      <c r="D119">
        <v>30</v>
      </c>
    </row>
    <row r="120" spans="1:4" x14ac:dyDescent="0.25">
      <c r="A120" s="27" t="s">
        <v>64</v>
      </c>
      <c r="B120" s="27">
        <v>132</v>
      </c>
      <c r="D120">
        <v>132</v>
      </c>
    </row>
    <row r="121" spans="1:4" x14ac:dyDescent="0.25">
      <c r="A121" s="27" t="s">
        <v>68</v>
      </c>
      <c r="B121" s="27">
        <v>740</v>
      </c>
      <c r="D121">
        <v>740</v>
      </c>
    </row>
    <row r="122" spans="1:4" s="16" customFormat="1" x14ac:dyDescent="0.25">
      <c r="A122" s="28" t="s">
        <v>89</v>
      </c>
      <c r="B122" s="28">
        <v>342</v>
      </c>
      <c r="D122" s="16">
        <v>342</v>
      </c>
    </row>
    <row r="123" spans="1:4" s="16" customFormat="1" x14ac:dyDescent="0.25">
      <c r="A123" s="28" t="s">
        <v>89</v>
      </c>
      <c r="B123" s="28">
        <v>168</v>
      </c>
      <c r="D123" s="16">
        <v>168</v>
      </c>
    </row>
    <row r="124" spans="1:4" s="16" customFormat="1" x14ac:dyDescent="0.25">
      <c r="A124" s="28" t="s">
        <v>122</v>
      </c>
      <c r="B124" s="28">
        <v>210</v>
      </c>
      <c r="D124" s="16">
        <v>210</v>
      </c>
    </row>
    <row r="125" spans="1:4" s="16" customFormat="1" x14ac:dyDescent="0.25">
      <c r="A125" s="28" t="s">
        <v>123</v>
      </c>
      <c r="B125" s="28">
        <v>320</v>
      </c>
      <c r="D125" s="16">
        <v>320</v>
      </c>
    </row>
    <row r="126" spans="1:4" s="16" customFormat="1" x14ac:dyDescent="0.25">
      <c r="A126" s="12" t="s">
        <v>104</v>
      </c>
      <c r="B126" s="12">
        <v>300</v>
      </c>
      <c r="D126" s="16">
        <v>300</v>
      </c>
    </row>
    <row r="127" spans="1:4" x14ac:dyDescent="0.25">
      <c r="A127" s="12" t="s">
        <v>105</v>
      </c>
      <c r="B127" s="12">
        <v>75</v>
      </c>
      <c r="C127" s="16"/>
      <c r="D127" s="18">
        <v>75</v>
      </c>
    </row>
    <row r="128" spans="1:4" x14ac:dyDescent="0.25">
      <c r="A128" s="12" t="s">
        <v>106</v>
      </c>
      <c r="B128" s="12">
        <v>150</v>
      </c>
      <c r="C128" s="16"/>
      <c r="D128">
        <v>150</v>
      </c>
    </row>
    <row r="129" spans="1:4" x14ac:dyDescent="0.25">
      <c r="A129" s="12" t="s">
        <v>107</v>
      </c>
      <c r="B129" s="12">
        <v>75</v>
      </c>
      <c r="C129" s="18"/>
      <c r="D129">
        <v>75</v>
      </c>
    </row>
    <row r="130" spans="1:4" s="16" customFormat="1" x14ac:dyDescent="0.25">
      <c r="A130" s="12" t="s">
        <v>117</v>
      </c>
      <c r="B130" s="12">
        <v>229</v>
      </c>
      <c r="C130" s="18"/>
      <c r="D130" s="16">
        <v>229</v>
      </c>
    </row>
    <row r="131" spans="1:4" s="16" customFormat="1" ht="15.75" x14ac:dyDescent="0.25">
      <c r="A131" s="29" t="s">
        <v>133</v>
      </c>
      <c r="B131" s="12">
        <v>523</v>
      </c>
      <c r="C131" s="18"/>
      <c r="D131" s="16">
        <v>523</v>
      </c>
    </row>
    <row r="132" spans="1:4" s="16" customFormat="1" ht="15.75" x14ac:dyDescent="0.25">
      <c r="A132" s="29" t="s">
        <v>135</v>
      </c>
      <c r="B132" s="12">
        <v>890</v>
      </c>
      <c r="C132" s="18"/>
      <c r="D132" s="16">
        <v>890</v>
      </c>
    </row>
    <row r="133" spans="1:4" s="16" customFormat="1" ht="15.75" x14ac:dyDescent="0.25">
      <c r="A133" s="29" t="s">
        <v>136</v>
      </c>
      <c r="B133" s="12">
        <v>340</v>
      </c>
      <c r="C133" s="18"/>
      <c r="D133" s="16">
        <v>340</v>
      </c>
    </row>
    <row r="134" spans="1:4" s="16" customFormat="1" ht="15.75" x14ac:dyDescent="0.25">
      <c r="A134" s="29" t="s">
        <v>138</v>
      </c>
      <c r="B134" s="12">
        <v>230</v>
      </c>
      <c r="C134" s="18"/>
      <c r="D134" s="16">
        <v>230</v>
      </c>
    </row>
    <row r="135" spans="1:4" s="16" customFormat="1" ht="15.75" x14ac:dyDescent="0.25">
      <c r="A135" s="29" t="s">
        <v>139</v>
      </c>
      <c r="B135" s="12">
        <v>600</v>
      </c>
      <c r="C135" s="18"/>
      <c r="D135" s="16">
        <v>600</v>
      </c>
    </row>
    <row r="136" spans="1:4" s="16" customFormat="1" ht="15.75" x14ac:dyDescent="0.25">
      <c r="A136" s="29" t="s">
        <v>142</v>
      </c>
      <c r="B136" s="12">
        <v>485</v>
      </c>
      <c r="C136" s="18"/>
      <c r="D136" s="16">
        <v>485</v>
      </c>
    </row>
    <row r="137" spans="1:4" s="16" customFormat="1" x14ac:dyDescent="0.25">
      <c r="A137" s="27" t="s">
        <v>147</v>
      </c>
      <c r="B137" s="27">
        <v>270</v>
      </c>
      <c r="C137" s="18"/>
      <c r="D137" s="16">
        <v>270</v>
      </c>
    </row>
    <row r="138" spans="1:4" s="16" customFormat="1" x14ac:dyDescent="0.25">
      <c r="A138" s="27" t="s">
        <v>148</v>
      </c>
      <c r="B138" s="27">
        <v>380</v>
      </c>
      <c r="C138" s="18"/>
      <c r="D138" s="16">
        <v>380</v>
      </c>
    </row>
    <row r="139" spans="1:4" s="16" customFormat="1" x14ac:dyDescent="0.25">
      <c r="A139" s="12"/>
      <c r="B139" s="12"/>
      <c r="C139" s="18"/>
    </row>
    <row r="140" spans="1:4" x14ac:dyDescent="0.25">
      <c r="A140" s="24" t="s">
        <v>38</v>
      </c>
    </row>
    <row r="141" spans="1:4" x14ac:dyDescent="0.25">
      <c r="A141" s="12" t="s">
        <v>21</v>
      </c>
      <c r="B141" s="12">
        <v>150</v>
      </c>
      <c r="D141">
        <v>150</v>
      </c>
    </row>
    <row r="142" spans="1:4" x14ac:dyDescent="0.25">
      <c r="A142" s="12" t="s">
        <v>50</v>
      </c>
      <c r="B142" s="12">
        <v>216</v>
      </c>
      <c r="D142">
        <v>216</v>
      </c>
    </row>
    <row r="143" spans="1:4" x14ac:dyDescent="0.25">
      <c r="A143" s="12" t="s">
        <v>137</v>
      </c>
      <c r="B143" s="31">
        <v>300</v>
      </c>
      <c r="C143" s="32"/>
      <c r="D143" s="32">
        <v>300</v>
      </c>
    </row>
    <row r="144" spans="1:4" ht="15.75" thickBot="1" x14ac:dyDescent="0.3">
      <c r="B144" s="33" t="s">
        <v>149</v>
      </c>
      <c r="C144" s="34"/>
      <c r="D144" s="34">
        <f>SUM(D2:D143)</f>
        <v>23689</v>
      </c>
    </row>
    <row r="145" ht="15.75" thickTop="1" x14ac:dyDescent="0.25"/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C22" sqref="C22"/>
    </sheetView>
  </sheetViews>
  <sheetFormatPr defaultRowHeight="15" x14ac:dyDescent="0.25"/>
  <cols>
    <col min="1" max="1" width="18.85546875" bestFit="1" customWidth="1"/>
  </cols>
  <sheetData>
    <row r="1" spans="1:2" x14ac:dyDescent="0.25">
      <c r="A1" s="15" t="s">
        <v>44</v>
      </c>
    </row>
    <row r="2" spans="1:2" x14ac:dyDescent="0.25">
      <c r="A2" t="s">
        <v>45</v>
      </c>
    </row>
    <row r="3" spans="1:2" x14ac:dyDescent="0.25">
      <c r="A3" t="s">
        <v>46</v>
      </c>
    </row>
    <row r="4" spans="1:2" x14ac:dyDescent="0.25">
      <c r="A4" t="s">
        <v>58</v>
      </c>
    </row>
    <row r="5" spans="1:2" x14ac:dyDescent="0.25">
      <c r="A5" t="s">
        <v>65</v>
      </c>
    </row>
    <row r="6" spans="1:2" x14ac:dyDescent="0.25">
      <c r="A6" t="s">
        <v>74</v>
      </c>
    </row>
    <row r="7" spans="1:2" x14ac:dyDescent="0.25">
      <c r="A7" t="s">
        <v>75</v>
      </c>
    </row>
    <row r="8" spans="1:2" x14ac:dyDescent="0.25">
      <c r="A8" t="s">
        <v>76</v>
      </c>
    </row>
    <row r="9" spans="1:2" x14ac:dyDescent="0.25">
      <c r="A9" t="s">
        <v>80</v>
      </c>
      <c r="B9" s="19"/>
    </row>
    <row r="10" spans="1:2" x14ac:dyDescent="0.25">
      <c r="A10" t="s">
        <v>77</v>
      </c>
      <c r="B10" s="19"/>
    </row>
    <row r="11" spans="1:2" x14ac:dyDescent="0.25">
      <c r="A11" t="s">
        <v>78</v>
      </c>
    </row>
    <row r="12" spans="1:2" x14ac:dyDescent="0.25">
      <c r="A12" t="s">
        <v>79</v>
      </c>
    </row>
    <row r="13" spans="1:2" x14ac:dyDescent="0.25">
      <c r="A13" s="19" t="s">
        <v>130</v>
      </c>
      <c r="B13" s="19"/>
    </row>
    <row r="14" spans="1:2" x14ac:dyDescent="0.25">
      <c r="A14" t="s">
        <v>150</v>
      </c>
    </row>
    <row r="15" spans="1:2" x14ac:dyDescent="0.25">
      <c r="A15" t="s">
        <v>132</v>
      </c>
    </row>
    <row r="16" spans="1:2" x14ac:dyDescent="0.25">
      <c r="A16" s="17" t="s">
        <v>126</v>
      </c>
    </row>
    <row r="17" spans="1:1" x14ac:dyDescent="0.25">
      <c r="A17" s="17" t="s">
        <v>127</v>
      </c>
    </row>
    <row r="18" spans="1:1" x14ac:dyDescent="0.25">
      <c r="A18" s="17" t="s">
        <v>128</v>
      </c>
    </row>
    <row r="19" spans="1:1" x14ac:dyDescent="0.25">
      <c r="A19" s="17" t="s">
        <v>129</v>
      </c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Calorie Count</vt:lpstr>
      <vt:lpstr>Food Diary</vt:lpstr>
      <vt:lpstr>Completed Diaries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billraun</cp:lastModifiedBy>
  <dcterms:created xsi:type="dcterms:W3CDTF">2017-01-24T15:21:28Z</dcterms:created>
  <dcterms:modified xsi:type="dcterms:W3CDTF">2017-01-26T13:02:52Z</dcterms:modified>
</cp:coreProperties>
</file>